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8_{FFFD059F-3EAD-4F40-AB7E-9B4E331BD827}" xr6:coauthVersionLast="47" xr6:coauthVersionMax="47" xr10:uidLastSave="{00000000-0000-0000-0000-000000000000}"/>
  <bookViews>
    <workbookView xWindow="-110" yWindow="-110" windowWidth="25180" windowHeight="16140" activeTab="8" xr2:uid="{79B5904D-D475-4373-91E3-7CAF0CF06167}"/>
  </bookViews>
  <sheets>
    <sheet name="01" sheetId="1" r:id="rId1"/>
    <sheet name="02" sheetId="2" r:id="rId2"/>
    <sheet name="03" sheetId="3" r:id="rId3"/>
    <sheet name="04" sheetId="26" r:id="rId4"/>
    <sheet name="05" sheetId="27" r:id="rId5"/>
    <sheet name="06" sheetId="28" r:id="rId6"/>
    <sheet name="07" sheetId="29" r:id="rId7"/>
    <sheet name="08" sheetId="31" r:id="rId8"/>
    <sheet name="09" sheetId="17" r:id="rId9"/>
    <sheet name="10" sheetId="18" r:id="rId10"/>
    <sheet name="11" sheetId="19" r:id="rId11"/>
    <sheet name="12" sheetId="20" r:id="rId12"/>
    <sheet name="13" sheetId="21" r:id="rId13"/>
    <sheet name="14" sheetId="22" r:id="rId14"/>
    <sheet name="15" sheetId="14" r:id="rId15"/>
    <sheet name="16" sheetId="15" r:id="rId16"/>
    <sheet name="17" sheetId="23" r:id="rId17"/>
    <sheet name="18" sheetId="8" r:id="rId18"/>
    <sheet name="19" sheetId="7" r:id="rId19"/>
    <sheet name="20" sheetId="13" r:id="rId20"/>
    <sheet name="21" sheetId="24" r:id="rId21"/>
    <sheet name="22" sheetId="25"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0051">#N/A</definedName>
    <definedName name="\0061">#N/A</definedName>
    <definedName name="\0061a">#N/A</definedName>
    <definedName name="\0062a">#N/A</definedName>
    <definedName name="\0062b">#N/A</definedName>
    <definedName name="\0062c">#N/A</definedName>
    <definedName name="\0063">#N/A</definedName>
    <definedName name="\0063a">#N/A</definedName>
    <definedName name="\0064">#N/A</definedName>
    <definedName name="\0081">#N/A</definedName>
    <definedName name="\0082">#N/A</definedName>
    <definedName name="\010">#N/A</definedName>
    <definedName name="\4001a">#N/A</definedName>
    <definedName name="\4001b">#N/A</definedName>
    <definedName name="\4002a">#N/A</definedName>
    <definedName name="\4002b">#N/A</definedName>
    <definedName name="\4003a">#N/A</definedName>
    <definedName name="\4003b">#N/A</definedName>
    <definedName name="\4004">#N/A</definedName>
    <definedName name="\4005">#N/A</definedName>
    <definedName name="\4006">#N/A</definedName>
    <definedName name="\4007">#N/A</definedName>
    <definedName name="\4013">#N/A</definedName>
    <definedName name="\4041">#N/A</definedName>
    <definedName name="\4042">#N/A</definedName>
    <definedName name="\4043">#N/A</definedName>
    <definedName name="\4044">#N/A</definedName>
    <definedName name="\4051">#N/A</definedName>
    <definedName name="\4052">#N/A</definedName>
    <definedName name="\4053">#N/A</definedName>
    <definedName name="\4054">#N/A</definedName>
    <definedName name="\4055">#N/A</definedName>
    <definedName name="\4056">#N/A</definedName>
    <definedName name="\4057">#N/A</definedName>
    <definedName name="\4061">#N/A</definedName>
    <definedName name="\4062">#N/A</definedName>
    <definedName name="\4063">#N/A</definedName>
    <definedName name="\4064">#N/A</definedName>
    <definedName name="\4065">#N/A</definedName>
    <definedName name="\4066">#N/A</definedName>
    <definedName name="\4071">#N/A</definedName>
    <definedName name="\4072">#N/A</definedName>
    <definedName name="\4073">#N/A</definedName>
    <definedName name="\4074">#N/A</definedName>
    <definedName name="\4075">#N/A</definedName>
    <definedName name="\4076">#N/A</definedName>
    <definedName name="\5001">#N/A</definedName>
    <definedName name="\50010a">#N/A</definedName>
    <definedName name="\50010b">#N/A</definedName>
    <definedName name="\50011a">#N/A</definedName>
    <definedName name="\50011b">#N/A</definedName>
    <definedName name="\50011c">#N/A</definedName>
    <definedName name="\5002">#N/A</definedName>
    <definedName name="\5003a">#N/A</definedName>
    <definedName name="\5003b">#N/A</definedName>
    <definedName name="\5004a">#N/A</definedName>
    <definedName name="\5004b">#N/A</definedName>
    <definedName name="\5004c">#N/A</definedName>
    <definedName name="\5004d">#N/A</definedName>
    <definedName name="\5004e">#N/A</definedName>
    <definedName name="\5004f">#N/A</definedName>
    <definedName name="\5004g">#N/A</definedName>
    <definedName name="\5005a">#N/A</definedName>
    <definedName name="\5005b">#N/A</definedName>
    <definedName name="\5005c">#N/A</definedName>
    <definedName name="\5006">#N/A</definedName>
    <definedName name="\5007">#N/A</definedName>
    <definedName name="\5008a">#N/A</definedName>
    <definedName name="\5008b">#N/A</definedName>
    <definedName name="\5009">#N/A</definedName>
    <definedName name="\5021">#N/A</definedName>
    <definedName name="\5022">#N/A</definedName>
    <definedName name="\5023">#N/A</definedName>
    <definedName name="\5041">#N/A</definedName>
    <definedName name="\5045">#N/A</definedName>
    <definedName name="\505">#N/A</definedName>
    <definedName name="\506">#N/A</definedName>
    <definedName name="\5081">#N/A</definedName>
    <definedName name="\5082">#N/A</definedName>
    <definedName name="\6001a">#N/A</definedName>
    <definedName name="\6001b">#N/A</definedName>
    <definedName name="\6001c">#N/A</definedName>
    <definedName name="\6002">#N/A</definedName>
    <definedName name="\6003">#N/A</definedName>
    <definedName name="\6004">#N/A</definedName>
    <definedName name="\6012">#N/A</definedName>
    <definedName name="\6021">#N/A</definedName>
    <definedName name="\6051">#N/A</definedName>
    <definedName name="\6052">#N/A</definedName>
    <definedName name="\6053">#N/A</definedName>
    <definedName name="\6055">#N/A</definedName>
    <definedName name="\6061">#N/A</definedName>
    <definedName name="\6101">#N/A</definedName>
    <definedName name="\6102">#N/A</definedName>
    <definedName name="\6121">#N/A</definedName>
    <definedName name="\6122">#N/A</definedName>
    <definedName name="\6123">#N/A</definedName>
    <definedName name="\6125">#N/A</definedName>
    <definedName name="\T" localSheetId="20">#REF!</definedName>
    <definedName name="\T">#REF!</definedName>
    <definedName name="_">#N/A</definedName>
    <definedName name="___">#N/A</definedName>
    <definedName name="________________________________________________PA3" localSheetId="20" hidden="1">{"'Sheet1'!$L$16"}</definedName>
    <definedName name="________________________________________________PA3" hidden="1">{"'Sheet1'!$L$16"}</definedName>
    <definedName name="______________________________________________PA3" localSheetId="20" hidden="1">{"'Sheet1'!$L$16"}</definedName>
    <definedName name="______________________________________________PA3" hidden="1">{"'Sheet1'!$L$16"}</definedName>
    <definedName name="____________________________________________PA3" localSheetId="20" hidden="1">{"'Sheet1'!$L$16"}</definedName>
    <definedName name="____________________________________________PA3" hidden="1">{"'Sheet1'!$L$16"}</definedName>
    <definedName name="___________________________________________a1" localSheetId="20" hidden="1">{"'Sheet1'!$L$16"}</definedName>
    <definedName name="___________________________________________a1" hidden="1">{"'Sheet1'!$L$16"}</definedName>
    <definedName name="___________________________________________PA3" localSheetId="20" hidden="1">{"'Sheet1'!$L$16"}</definedName>
    <definedName name="___________________________________________PA3" hidden="1">{"'Sheet1'!$L$16"}</definedName>
    <definedName name="__________________________________________a1" localSheetId="20" hidden="1">{"'Sheet1'!$L$16"}</definedName>
    <definedName name="__________________________________________a1" hidden="1">{"'Sheet1'!$L$16"}</definedName>
    <definedName name="__________________________________________DT12" localSheetId="20" hidden="1">{"'Sheet1'!$L$16"}</definedName>
    <definedName name="__________________________________________DT12" hidden="1">{"'Sheet1'!$L$16"}</definedName>
    <definedName name="__________________________________________PA3" localSheetId="20" hidden="1">{"'Sheet1'!$L$16"}</definedName>
    <definedName name="__________________________________________PA3" hidden="1">{"'Sheet1'!$L$16"}</definedName>
    <definedName name="_________________________________________a1" localSheetId="20" hidden="1">{"'Sheet1'!$L$16"}</definedName>
    <definedName name="_________________________________________a1" hidden="1">{"'Sheet1'!$L$16"}</definedName>
    <definedName name="_________________________________________DT12" localSheetId="20" hidden="1">{"'Sheet1'!$L$16"}</definedName>
    <definedName name="_________________________________________DT12" hidden="1">{"'Sheet1'!$L$16"}</definedName>
    <definedName name="_________________________________________PA3" localSheetId="20" hidden="1">{"'Sheet1'!$L$16"}</definedName>
    <definedName name="_________________________________________PA3" hidden="1">{"'Sheet1'!$L$16"}</definedName>
    <definedName name="________________________________________a1" localSheetId="20" hidden="1">{"'Sheet1'!$L$16"}</definedName>
    <definedName name="________________________________________a1" hidden="1">{"'Sheet1'!$L$16"}</definedName>
    <definedName name="________________________________________DT12" localSheetId="20" hidden="1">{"'Sheet1'!$L$16"}</definedName>
    <definedName name="________________________________________DT12" hidden="1">{"'Sheet1'!$L$16"}</definedName>
    <definedName name="________________________________________PA3" localSheetId="20" hidden="1">{"'Sheet1'!$L$16"}</definedName>
    <definedName name="________________________________________PA3" hidden="1">{"'Sheet1'!$L$16"}</definedName>
    <definedName name="_______________________________________a1" localSheetId="20" hidden="1">{"'Sheet1'!$L$16"}</definedName>
    <definedName name="_______________________________________a1" hidden="1">{"'Sheet1'!$L$16"}</definedName>
    <definedName name="_______________________________________DT12" localSheetId="20" hidden="1">{"'Sheet1'!$L$16"}</definedName>
    <definedName name="_______________________________________DT12" hidden="1">{"'Sheet1'!$L$16"}</definedName>
    <definedName name="_______________________________________PA3" localSheetId="20" hidden="1">{"'Sheet1'!$L$16"}</definedName>
    <definedName name="_______________________________________PA3" hidden="1">{"'Sheet1'!$L$16"}</definedName>
    <definedName name="______________________________________a1" localSheetId="20" hidden="1">{"'Sheet1'!$L$16"}</definedName>
    <definedName name="______________________________________a1" hidden="1">{"'Sheet1'!$L$16"}</definedName>
    <definedName name="______________________________________DT12" localSheetId="20" hidden="1">{"'Sheet1'!$L$16"}</definedName>
    <definedName name="______________________________________DT12" hidden="1">{"'Sheet1'!$L$16"}</definedName>
    <definedName name="______________________________________PA3" localSheetId="20" hidden="1">{"'Sheet1'!$L$16"}</definedName>
    <definedName name="______________________________________PA3" hidden="1">{"'Sheet1'!$L$16"}</definedName>
    <definedName name="_____________________________________a1" localSheetId="20" hidden="1">{"'Sheet1'!$L$16"}</definedName>
    <definedName name="_____________________________________a1" hidden="1">{"'Sheet1'!$L$16"}</definedName>
    <definedName name="_____________________________________DT12" localSheetId="20" hidden="1">{"'Sheet1'!$L$16"}</definedName>
    <definedName name="_____________________________________DT12" hidden="1">{"'Sheet1'!$L$16"}</definedName>
    <definedName name="_____________________________________PA3" localSheetId="20" hidden="1">{"'Sheet1'!$L$16"}</definedName>
    <definedName name="_____________________________________PA3" hidden="1">{"'Sheet1'!$L$16"}</definedName>
    <definedName name="____________________________________a1" localSheetId="20" hidden="1">{"'Sheet1'!$L$16"}</definedName>
    <definedName name="____________________________________a1" hidden="1">{"'Sheet1'!$L$16"}</definedName>
    <definedName name="____________________________________DT12" localSheetId="20" hidden="1">{"'Sheet1'!$L$16"}</definedName>
    <definedName name="____________________________________DT12" hidden="1">{"'Sheet1'!$L$16"}</definedName>
    <definedName name="____________________________________PA3" localSheetId="20" hidden="1">{"'Sheet1'!$L$16"}</definedName>
    <definedName name="____________________________________PA3" hidden="1">{"'Sheet1'!$L$16"}</definedName>
    <definedName name="___________________________________a1" localSheetId="20" hidden="1">{"'Sheet1'!$L$16"}</definedName>
    <definedName name="___________________________________a1" hidden="1">{"'Sheet1'!$L$16"}</definedName>
    <definedName name="___________________________________DT12" localSheetId="20" hidden="1">{"'Sheet1'!$L$16"}</definedName>
    <definedName name="___________________________________DT12" hidden="1">{"'Sheet1'!$L$16"}</definedName>
    <definedName name="___________________________________PA3" localSheetId="20" hidden="1">{"'Sheet1'!$L$16"}</definedName>
    <definedName name="___________________________________PA3" hidden="1">{"'Sheet1'!$L$16"}</definedName>
    <definedName name="__________________________________a1" localSheetId="20" hidden="1">{"'Sheet1'!$L$16"}</definedName>
    <definedName name="__________________________________a1" hidden="1">{"'Sheet1'!$L$16"}</definedName>
    <definedName name="__________________________________DT12" localSheetId="20" hidden="1">{"'Sheet1'!$L$16"}</definedName>
    <definedName name="__________________________________DT12" hidden="1">{"'Sheet1'!$L$16"}</definedName>
    <definedName name="__________________________________PA3" localSheetId="20" hidden="1">{"'Sheet1'!$L$16"}</definedName>
    <definedName name="__________________________________PA3" hidden="1">{"'Sheet1'!$L$16"}</definedName>
    <definedName name="_________________________________a1" localSheetId="20" hidden="1">{"'Sheet1'!$L$16"}</definedName>
    <definedName name="_________________________________a1" hidden="1">{"'Sheet1'!$L$16"}</definedName>
    <definedName name="_________________________________DT12" localSheetId="20" hidden="1">{"'Sheet1'!$L$16"}</definedName>
    <definedName name="_________________________________DT12" hidden="1">{"'Sheet1'!$L$16"}</definedName>
    <definedName name="_________________________________PA3" localSheetId="20" hidden="1">{"'Sheet1'!$L$16"}</definedName>
    <definedName name="_________________________________PA3" hidden="1">{"'Sheet1'!$L$16"}</definedName>
    <definedName name="________________________________a1" localSheetId="20" hidden="1">{"'Sheet1'!$L$16"}</definedName>
    <definedName name="________________________________a1" hidden="1">{"'Sheet1'!$L$16"}</definedName>
    <definedName name="________________________________DT12" localSheetId="20" hidden="1">{"'Sheet1'!$L$16"}</definedName>
    <definedName name="________________________________DT12" hidden="1">{"'Sheet1'!$L$16"}</definedName>
    <definedName name="________________________________PA3" localSheetId="20" hidden="1">{"'Sheet1'!$L$16"}</definedName>
    <definedName name="________________________________PA3" hidden="1">{"'Sheet1'!$L$16"}</definedName>
    <definedName name="_______________________________a1" localSheetId="20" hidden="1">{"'Sheet1'!$L$16"}</definedName>
    <definedName name="_______________________________a1" hidden="1">{"'Sheet1'!$L$16"}</definedName>
    <definedName name="_______________________________DT12" localSheetId="20" hidden="1">{"'Sheet1'!$L$16"}</definedName>
    <definedName name="_______________________________DT12" hidden="1">{"'Sheet1'!$L$16"}</definedName>
    <definedName name="_______________________________PA3" localSheetId="20" hidden="1">{"'Sheet1'!$L$16"}</definedName>
    <definedName name="_______________________________PA3" hidden="1">{"'Sheet1'!$L$16"}</definedName>
    <definedName name="______________________________a1" localSheetId="20" hidden="1">{"'Sheet1'!$L$16"}</definedName>
    <definedName name="______________________________a1" hidden="1">{"'Sheet1'!$L$16"}</definedName>
    <definedName name="______________________________DT12" localSheetId="20" hidden="1">{"'Sheet1'!$L$16"}</definedName>
    <definedName name="______________________________DT12" hidden="1">{"'Sheet1'!$L$16"}</definedName>
    <definedName name="______________________________PA3" localSheetId="20" hidden="1">{"'Sheet1'!$L$16"}</definedName>
    <definedName name="______________________________PA3" hidden="1">{"'Sheet1'!$L$16"}</definedName>
    <definedName name="_____________________________a1" localSheetId="20" hidden="1">{"'Sheet1'!$L$16"}</definedName>
    <definedName name="_____________________________a1" hidden="1">{"'Sheet1'!$L$16"}</definedName>
    <definedName name="_____________________________DT12" localSheetId="20" hidden="1">{"'Sheet1'!$L$16"}</definedName>
    <definedName name="_____________________________DT12" hidden="1">{"'Sheet1'!$L$16"}</definedName>
    <definedName name="_____________________________PA3" localSheetId="20" hidden="1">{"'Sheet1'!$L$16"}</definedName>
    <definedName name="_____________________________PA3" hidden="1">{"'Sheet1'!$L$16"}</definedName>
    <definedName name="____________________________a1" localSheetId="20" hidden="1">{"'Sheet1'!$L$16"}</definedName>
    <definedName name="____________________________a1" hidden="1">{"'Sheet1'!$L$16"}</definedName>
    <definedName name="____________________________DT12" localSheetId="20" hidden="1">{"'Sheet1'!$L$16"}</definedName>
    <definedName name="____________________________DT12" hidden="1">{"'Sheet1'!$L$16"}</definedName>
    <definedName name="____________________________PA3" localSheetId="20" hidden="1">{"'Sheet1'!$L$16"}</definedName>
    <definedName name="____________________________PA3" hidden="1">{"'Sheet1'!$L$16"}</definedName>
    <definedName name="___________________________a1" localSheetId="20" hidden="1">{"'Sheet1'!$L$16"}</definedName>
    <definedName name="___________________________a1" hidden="1">{"'Sheet1'!$L$16"}</definedName>
    <definedName name="___________________________DT12" localSheetId="20" hidden="1">{"'Sheet1'!$L$16"}</definedName>
    <definedName name="___________________________DT12" hidden="1">{"'Sheet1'!$L$16"}</definedName>
    <definedName name="___________________________PA3" localSheetId="20" hidden="1">{"'Sheet1'!$L$16"}</definedName>
    <definedName name="___________________________PA3" hidden="1">{"'Sheet1'!$L$16"}</definedName>
    <definedName name="__________________________a1" localSheetId="20" hidden="1">{"'Sheet1'!$L$16"}</definedName>
    <definedName name="__________________________a1" hidden="1">{"'Sheet1'!$L$16"}</definedName>
    <definedName name="__________________________DT12" localSheetId="20" hidden="1">{"'Sheet1'!$L$16"}</definedName>
    <definedName name="__________________________DT12" hidden="1">{"'Sheet1'!$L$16"}</definedName>
    <definedName name="__________________________PA3" localSheetId="20" hidden="1">{"'Sheet1'!$L$16"}</definedName>
    <definedName name="__________________________PA3" hidden="1">{"'Sheet1'!$L$16"}</definedName>
    <definedName name="_________________________a1" localSheetId="20" hidden="1">{"'Sheet1'!$L$16"}</definedName>
    <definedName name="_________________________a1" hidden="1">{"'Sheet1'!$L$16"}</definedName>
    <definedName name="_________________________DT12" localSheetId="20" hidden="1">{"'Sheet1'!$L$16"}</definedName>
    <definedName name="_________________________DT12" hidden="1">{"'Sheet1'!$L$16"}</definedName>
    <definedName name="_________________________PA3" localSheetId="20" hidden="1">{"'Sheet1'!$L$16"}</definedName>
    <definedName name="_________________________PA3" hidden="1">{"'Sheet1'!$L$16"}</definedName>
    <definedName name="________________________a1" localSheetId="20" hidden="1">{"'Sheet1'!$L$16"}</definedName>
    <definedName name="________________________a1" hidden="1">{"'Sheet1'!$L$16"}</definedName>
    <definedName name="________________________DT12" localSheetId="20" hidden="1">{"'Sheet1'!$L$16"}</definedName>
    <definedName name="________________________DT12" hidden="1">{"'Sheet1'!$L$16"}</definedName>
    <definedName name="________________________PA3" localSheetId="20" hidden="1">{"'Sheet1'!$L$16"}</definedName>
    <definedName name="________________________PA3" hidden="1">{"'Sheet1'!$L$16"}</definedName>
    <definedName name="_______________________a1" localSheetId="20" hidden="1">{"'Sheet1'!$L$16"}</definedName>
    <definedName name="_______________________a1" hidden="1">{"'Sheet1'!$L$16"}</definedName>
    <definedName name="_______________________DT12" localSheetId="20" hidden="1">{"'Sheet1'!$L$16"}</definedName>
    <definedName name="_______________________DT12" hidden="1">{"'Sheet1'!$L$16"}</definedName>
    <definedName name="_______________________PA3" localSheetId="20" hidden="1">{"'Sheet1'!$L$16"}</definedName>
    <definedName name="_______________________PA3" hidden="1">{"'Sheet1'!$L$16"}</definedName>
    <definedName name="______________________a1" localSheetId="20" hidden="1">{"'Sheet1'!$L$16"}</definedName>
    <definedName name="______________________a1" hidden="1">{"'Sheet1'!$L$16"}</definedName>
    <definedName name="______________________DT12" localSheetId="20" hidden="1">{"'Sheet1'!$L$16"}</definedName>
    <definedName name="______________________DT12" hidden="1">{"'Sheet1'!$L$16"}</definedName>
    <definedName name="______________________PA3" localSheetId="20" hidden="1">{"'Sheet1'!$L$16"}</definedName>
    <definedName name="______________________PA3" hidden="1">{"'Sheet1'!$L$16"}</definedName>
    <definedName name="_____________________a1" localSheetId="20" hidden="1">{"'Sheet1'!$L$16"}</definedName>
    <definedName name="_____________________a1" hidden="1">{"'Sheet1'!$L$16"}</definedName>
    <definedName name="_____________________DT12" localSheetId="20" hidden="1">{"'Sheet1'!$L$16"}</definedName>
    <definedName name="_____________________DT12" hidden="1">{"'Sheet1'!$L$16"}</definedName>
    <definedName name="_____________________PA3" localSheetId="20" hidden="1">{"'Sheet1'!$L$16"}</definedName>
    <definedName name="_____________________PA3" hidden="1">{"'Sheet1'!$L$16"}</definedName>
    <definedName name="____________________a1" localSheetId="20" hidden="1">{"'Sheet1'!$L$16"}</definedName>
    <definedName name="____________________a1" hidden="1">{"'Sheet1'!$L$16"}</definedName>
    <definedName name="____________________DT12" localSheetId="20" hidden="1">{"'Sheet1'!$L$16"}</definedName>
    <definedName name="____________________DT12" hidden="1">{"'Sheet1'!$L$16"}</definedName>
    <definedName name="____________________PA3" localSheetId="20" hidden="1">{"'Sheet1'!$L$16"}</definedName>
    <definedName name="____________________PA3" hidden="1">{"'Sheet1'!$L$16"}</definedName>
    <definedName name="___________________a1" localSheetId="20" hidden="1">{"'Sheet1'!$L$16"}</definedName>
    <definedName name="___________________a1" hidden="1">{"'Sheet1'!$L$16"}</definedName>
    <definedName name="___________________DT12" localSheetId="20" hidden="1">{"'Sheet1'!$L$16"}</definedName>
    <definedName name="___________________DT12" hidden="1">{"'Sheet1'!$L$16"}</definedName>
    <definedName name="___________________PA3" localSheetId="20" hidden="1">{"'Sheet1'!$L$16"}</definedName>
    <definedName name="___________________PA3" hidden="1">{"'Sheet1'!$L$16"}</definedName>
    <definedName name="__________________a1" localSheetId="20" hidden="1">{"'Sheet1'!$L$16"}</definedName>
    <definedName name="__________________a1" hidden="1">{"'Sheet1'!$L$16"}</definedName>
    <definedName name="__________________a129" localSheetId="20" hidden="1">{"Offgrid",#N/A,FALSE,"OFFGRID";"Region",#N/A,FALSE,"REGION";"Offgrid -2",#N/A,FALSE,"OFFGRID";"WTP",#N/A,FALSE,"WTP";"WTP -2",#N/A,FALSE,"WTP";"Project",#N/A,FALSE,"PROJECT";"Summary -2",#N/A,FALSE,"SUMMARY"}</definedName>
    <definedName name="__________________a129" hidden="1">{"Offgrid",#N/A,FALSE,"OFFGRID";"Region",#N/A,FALSE,"REGION";"Offgrid -2",#N/A,FALSE,"OFFGRID";"WTP",#N/A,FALSE,"WTP";"WTP -2",#N/A,FALSE,"WTP";"Project",#N/A,FALSE,"PROJECT";"Summary -2",#N/A,FALSE,"SUMMARY"}</definedName>
    <definedName name="__________________a130" localSheetId="20" hidden="1">{"Offgrid",#N/A,FALSE,"OFFGRID";"Region",#N/A,FALSE,"REGION";"Offgrid -2",#N/A,FALSE,"OFFGRID";"WTP",#N/A,FALSE,"WTP";"WTP -2",#N/A,FALSE,"WTP";"Project",#N/A,FALSE,"PROJECT";"Summary -2",#N/A,FALSE,"SUMMARY"}</definedName>
    <definedName name="__________________a130" hidden="1">{"Offgrid",#N/A,FALSE,"OFFGRID";"Region",#N/A,FALSE,"REGION";"Offgrid -2",#N/A,FALSE,"OFFGRID";"WTP",#N/A,FALSE,"WTP";"WTP -2",#N/A,FALSE,"WTP";"Project",#N/A,FALSE,"PROJECT";"Summary -2",#N/A,FALSE,"SUMMARY"}</definedName>
    <definedName name="__________________DT12" localSheetId="20" hidden="1">{"'Sheet1'!$L$16"}</definedName>
    <definedName name="__________________DT12" hidden="1">{"'Sheet1'!$L$16"}</definedName>
    <definedName name="__________________Goi8" localSheetId="20" hidden="1">{"'Sheet1'!$L$16"}</definedName>
    <definedName name="__________________Goi8" hidden="1">{"'Sheet1'!$L$16"}</definedName>
    <definedName name="__________________PA3" localSheetId="20" hidden="1">{"'Sheet1'!$L$16"}</definedName>
    <definedName name="__________________PA3" hidden="1">{"'Sheet1'!$L$16"}</definedName>
    <definedName name="_________________a1" localSheetId="20" hidden="1">{"'Sheet1'!$L$16"}</definedName>
    <definedName name="_________________a1" hidden="1">{"'Sheet1'!$L$16"}</definedName>
    <definedName name="_________________DT12" localSheetId="20" hidden="1">{"'Sheet1'!$L$16"}</definedName>
    <definedName name="_________________DT12" hidden="1">{"'Sheet1'!$L$16"}</definedName>
    <definedName name="_________________PA3" localSheetId="20" hidden="1">{"'Sheet1'!$L$16"}</definedName>
    <definedName name="_________________PA3" hidden="1">{"'Sheet1'!$L$16"}</definedName>
    <definedName name="________________a1" localSheetId="20" hidden="1">{"'Sheet1'!$L$16"}</definedName>
    <definedName name="________________a1" hidden="1">{"'Sheet1'!$L$16"}</definedName>
    <definedName name="________________DT12" localSheetId="20" hidden="1">{"'Sheet1'!$L$16"}</definedName>
    <definedName name="________________DT12" hidden="1">{"'Sheet1'!$L$16"}</definedName>
    <definedName name="________________PA3" localSheetId="20" hidden="1">{"'Sheet1'!$L$16"}</definedName>
    <definedName name="________________PA3" hidden="1">{"'Sheet1'!$L$16"}</definedName>
    <definedName name="_______________a1" localSheetId="20" hidden="1">{"'Sheet1'!$L$16"}</definedName>
    <definedName name="_______________a1" hidden="1">{"'Sheet1'!$L$16"}</definedName>
    <definedName name="_______________DT12" localSheetId="20" hidden="1">{"'Sheet1'!$L$16"}</definedName>
    <definedName name="_______________DT12" hidden="1">{"'Sheet1'!$L$16"}</definedName>
    <definedName name="_______________PA3" localSheetId="20" hidden="1">{"'Sheet1'!$L$16"}</definedName>
    <definedName name="_______________PA3" hidden="1">{"'Sheet1'!$L$16"}</definedName>
    <definedName name="______________a1" localSheetId="20" hidden="1">{"'Sheet1'!$L$16"}</definedName>
    <definedName name="______________a1" hidden="1">{"'Sheet1'!$L$16"}</definedName>
    <definedName name="______________a129" localSheetId="20" hidden="1">{"Offgrid",#N/A,FALSE,"OFFGRID";"Region",#N/A,FALSE,"REGION";"Offgrid -2",#N/A,FALSE,"OFFGRID";"WTP",#N/A,FALSE,"WTP";"WTP -2",#N/A,FALSE,"WTP";"Project",#N/A,FALSE,"PROJECT";"Summary -2",#N/A,FALSE,"SUMMARY"}</definedName>
    <definedName name="______________a129" hidden="1">{"Offgrid",#N/A,FALSE,"OFFGRID";"Region",#N/A,FALSE,"REGION";"Offgrid -2",#N/A,FALSE,"OFFGRID";"WTP",#N/A,FALSE,"WTP";"WTP -2",#N/A,FALSE,"WTP";"Project",#N/A,FALSE,"PROJECT";"Summary -2",#N/A,FALSE,"SUMMARY"}</definedName>
    <definedName name="______________a130" localSheetId="20" hidden="1">{"Offgrid",#N/A,FALSE,"OFFGRID";"Region",#N/A,FALSE,"REGION";"Offgrid -2",#N/A,FALSE,"OFFGRID";"WTP",#N/A,FALSE,"WTP";"WTP -2",#N/A,FALSE,"WTP";"Project",#N/A,FALSE,"PROJECT";"Summary -2",#N/A,FALSE,"SUMMARY"}</definedName>
    <definedName name="______________a130" hidden="1">{"Offgrid",#N/A,FALSE,"OFFGRID";"Region",#N/A,FALSE,"REGION";"Offgrid -2",#N/A,FALSE,"OFFGRID";"WTP",#N/A,FALSE,"WTP";"WTP -2",#N/A,FALSE,"WTP";"Project",#N/A,FALSE,"PROJECT";"Summary -2",#N/A,FALSE,"SUMMARY"}</definedName>
    <definedName name="______________DT12" localSheetId="20" hidden="1">{"'Sheet1'!$L$16"}</definedName>
    <definedName name="______________DT12" hidden="1">{"'Sheet1'!$L$16"}</definedName>
    <definedName name="______________h1" localSheetId="20" hidden="1">{"'Sheet1'!$L$16"}</definedName>
    <definedName name="______________h1" hidden="1">{"'Sheet1'!$L$16"}</definedName>
    <definedName name="______________hu1" localSheetId="20" hidden="1">{"'Sheet1'!$L$16"}</definedName>
    <definedName name="______________hu1" hidden="1">{"'Sheet1'!$L$16"}</definedName>
    <definedName name="______________hu2" localSheetId="20" hidden="1">{"'Sheet1'!$L$16"}</definedName>
    <definedName name="______________hu2" hidden="1">{"'Sheet1'!$L$16"}</definedName>
    <definedName name="______________hu5" localSheetId="20" hidden="1">{"'Sheet1'!$L$16"}</definedName>
    <definedName name="______________hu5" hidden="1">{"'Sheet1'!$L$16"}</definedName>
    <definedName name="______________hu6" localSheetId="20" hidden="1">{"'Sheet1'!$L$16"}</definedName>
    <definedName name="______________hu6" hidden="1">{"'Sheet1'!$L$16"}</definedName>
    <definedName name="______________hu7" localSheetId="20" hidden="1">{"'Sheet1'!$L$16"}</definedName>
    <definedName name="______________hu7" hidden="1">{"'Sheet1'!$L$16"}</definedName>
    <definedName name="______________PA3" localSheetId="20" hidden="1">{"'Sheet1'!$L$16"}</definedName>
    <definedName name="______________PA3" hidden="1">{"'Sheet1'!$L$16"}</definedName>
    <definedName name="______________T10" localSheetId="20" hidden="1">{"'Sheet1'!$L$16"}</definedName>
    <definedName name="______________T10" hidden="1">{"'Sheet1'!$L$16"}</definedName>
    <definedName name="______________tb2" localSheetId="20" hidden="1">{"'Sheet1'!$L$16"}</definedName>
    <definedName name="______________tb2" hidden="1">{"'Sheet1'!$L$16"}</definedName>
    <definedName name="_____________a1" localSheetId="20" hidden="1">{"'Sheet1'!$L$16"}</definedName>
    <definedName name="_____________a1" hidden="1">{"'Sheet1'!$L$16"}</definedName>
    <definedName name="_____________a129" localSheetId="20" hidden="1">{"Offgrid",#N/A,FALSE,"OFFGRID";"Region",#N/A,FALSE,"REGION";"Offgrid -2",#N/A,FALSE,"OFFGRID";"WTP",#N/A,FALSE,"WTP";"WTP -2",#N/A,FALSE,"WTP";"Project",#N/A,FALSE,"PROJECT";"Summary -2",#N/A,FALSE,"SUMMARY"}</definedName>
    <definedName name="_____________a129" hidden="1">{"Offgrid",#N/A,FALSE,"OFFGRID";"Region",#N/A,FALSE,"REGION";"Offgrid -2",#N/A,FALSE,"OFFGRID";"WTP",#N/A,FALSE,"WTP";"WTP -2",#N/A,FALSE,"WTP";"Project",#N/A,FALSE,"PROJECT";"Summary -2",#N/A,FALSE,"SUMMARY"}</definedName>
    <definedName name="_____________a130" localSheetId="20" hidden="1">{"Offgrid",#N/A,FALSE,"OFFGRID";"Region",#N/A,FALSE,"REGION";"Offgrid -2",#N/A,FALSE,"OFFGRID";"WTP",#N/A,FALSE,"WTP";"WTP -2",#N/A,FALSE,"WTP";"Project",#N/A,FALSE,"PROJECT";"Summary -2",#N/A,FALSE,"SUMMARY"}</definedName>
    <definedName name="_____________a130" hidden="1">{"Offgrid",#N/A,FALSE,"OFFGRID";"Region",#N/A,FALSE,"REGION";"Offgrid -2",#N/A,FALSE,"OFFGRID";"WTP",#N/A,FALSE,"WTP";"WTP -2",#N/A,FALSE,"WTP";"Project",#N/A,FALSE,"PROJECT";"Summary -2",#N/A,FALSE,"SUMMARY"}</definedName>
    <definedName name="_____________DT12" localSheetId="20" hidden="1">{"'Sheet1'!$L$16"}</definedName>
    <definedName name="_____________DT12" hidden="1">{"'Sheet1'!$L$16"}</definedName>
    <definedName name="_____________Goi8" localSheetId="20" hidden="1">{"'Sheet1'!$L$16"}</definedName>
    <definedName name="_____________Goi8" hidden="1">{"'Sheet1'!$L$16"}</definedName>
    <definedName name="_____________PA3" localSheetId="20" hidden="1">{"'Sheet1'!$L$16"}</definedName>
    <definedName name="_____________PA3" hidden="1">{"'Sheet1'!$L$16"}</definedName>
    <definedName name="____________a1" localSheetId="20" hidden="1">{"'Sheet1'!$L$16"}</definedName>
    <definedName name="____________a1" hidden="1">{"'Sheet1'!$L$16"}</definedName>
    <definedName name="____________a129" localSheetId="20" hidden="1">{"Offgrid",#N/A,FALSE,"OFFGRID";"Region",#N/A,FALSE,"REGION";"Offgrid -2",#N/A,FALSE,"OFFGRID";"WTP",#N/A,FALSE,"WTP";"WTP -2",#N/A,FALSE,"WTP";"Project",#N/A,FALSE,"PROJECT";"Summary -2",#N/A,FALSE,"SUMMARY"}</definedName>
    <definedName name="____________a129" hidden="1">{"Offgrid",#N/A,FALSE,"OFFGRID";"Region",#N/A,FALSE,"REGION";"Offgrid -2",#N/A,FALSE,"OFFGRID";"WTP",#N/A,FALSE,"WTP";"WTP -2",#N/A,FALSE,"WTP";"Project",#N/A,FALSE,"PROJECT";"Summary -2",#N/A,FALSE,"SUMMARY"}</definedName>
    <definedName name="____________a130" localSheetId="20" hidden="1">{"Offgrid",#N/A,FALSE,"OFFGRID";"Region",#N/A,FALSE,"REGION";"Offgrid -2",#N/A,FALSE,"OFFGRID";"WTP",#N/A,FALSE,"WTP";"WTP -2",#N/A,FALSE,"WTP";"Project",#N/A,FALSE,"PROJECT";"Summary -2",#N/A,FALSE,"SUMMARY"}</definedName>
    <definedName name="____________a130" hidden="1">{"Offgrid",#N/A,FALSE,"OFFGRID";"Region",#N/A,FALSE,"REGION";"Offgrid -2",#N/A,FALSE,"OFFGRID";"WTP",#N/A,FALSE,"WTP";"WTP -2",#N/A,FALSE,"WTP";"Project",#N/A,FALSE,"PROJECT";"Summary -2",#N/A,FALSE,"SUMMARY"}</definedName>
    <definedName name="____________DT12" localSheetId="20" hidden="1">{"'Sheet1'!$L$16"}</definedName>
    <definedName name="____________DT12" hidden="1">{"'Sheet1'!$L$16"}</definedName>
    <definedName name="____________Goi8" localSheetId="20" hidden="1">{"'Sheet1'!$L$16"}</definedName>
    <definedName name="____________Goi8" hidden="1">{"'Sheet1'!$L$16"}</definedName>
    <definedName name="____________h1" localSheetId="20" hidden="1">{"'Sheet1'!$L$16"}</definedName>
    <definedName name="____________h1" hidden="1">{"'Sheet1'!$L$16"}</definedName>
    <definedName name="____________hu1" localSheetId="20" hidden="1">{"'Sheet1'!$L$16"}</definedName>
    <definedName name="____________hu1" hidden="1">{"'Sheet1'!$L$16"}</definedName>
    <definedName name="____________hu2" localSheetId="20" hidden="1">{"'Sheet1'!$L$16"}</definedName>
    <definedName name="____________hu2" hidden="1">{"'Sheet1'!$L$16"}</definedName>
    <definedName name="____________hu5" localSheetId="20" hidden="1">{"'Sheet1'!$L$16"}</definedName>
    <definedName name="____________hu5" hidden="1">{"'Sheet1'!$L$16"}</definedName>
    <definedName name="____________hu6" localSheetId="20" hidden="1">{"'Sheet1'!$L$16"}</definedName>
    <definedName name="____________hu6" hidden="1">{"'Sheet1'!$L$16"}</definedName>
    <definedName name="____________hu7" localSheetId="20" hidden="1">{"'Sheet1'!$L$16"}</definedName>
    <definedName name="____________hu7" hidden="1">{"'Sheet1'!$L$16"}</definedName>
    <definedName name="____________PA3" localSheetId="20" hidden="1">{"'Sheet1'!$L$16"}</definedName>
    <definedName name="____________PA3" hidden="1">{"'Sheet1'!$L$16"}</definedName>
    <definedName name="____________T10" localSheetId="20" hidden="1">{"'Sheet1'!$L$16"}</definedName>
    <definedName name="____________T10" hidden="1">{"'Sheet1'!$L$16"}</definedName>
    <definedName name="____________tb2" localSheetId="20" hidden="1">{"'Sheet1'!$L$16"}</definedName>
    <definedName name="____________tb2" hidden="1">{"'Sheet1'!$L$16"}</definedName>
    <definedName name="___________a1" localSheetId="20" hidden="1">{"'Sheet1'!$L$16"}</definedName>
    <definedName name="___________a1" hidden="1">{"'Sheet1'!$L$16"}</definedName>
    <definedName name="___________a129" localSheetId="20" hidden="1">{"Offgrid",#N/A,FALSE,"OFFGRID";"Region",#N/A,FALSE,"REGION";"Offgrid -2",#N/A,FALSE,"OFFGRID";"WTP",#N/A,FALSE,"WTP";"WTP -2",#N/A,FALSE,"WTP";"Project",#N/A,FALSE,"PROJECT";"Summary -2",#N/A,FALSE,"SUMMARY"}</definedName>
    <definedName name="___________a129" hidden="1">{"Offgrid",#N/A,FALSE,"OFFGRID";"Region",#N/A,FALSE,"REGION";"Offgrid -2",#N/A,FALSE,"OFFGRID";"WTP",#N/A,FALSE,"WTP";"WTP -2",#N/A,FALSE,"WTP";"Project",#N/A,FALSE,"PROJECT";"Summary -2",#N/A,FALSE,"SUMMARY"}</definedName>
    <definedName name="___________a130" localSheetId="20" hidden="1">{"Offgrid",#N/A,FALSE,"OFFGRID";"Region",#N/A,FALSE,"REGION";"Offgrid -2",#N/A,FALSE,"OFFGRID";"WTP",#N/A,FALSE,"WTP";"WTP -2",#N/A,FALSE,"WTP";"Project",#N/A,FALSE,"PROJECT";"Summary -2",#N/A,FALSE,"SUMMARY"}</definedName>
    <definedName name="___________a130" hidden="1">{"Offgrid",#N/A,FALSE,"OFFGRID";"Region",#N/A,FALSE,"REGION";"Offgrid -2",#N/A,FALSE,"OFFGRID";"WTP",#N/A,FALSE,"WTP";"WTP -2",#N/A,FALSE,"WTP";"Project",#N/A,FALSE,"PROJECT";"Summary -2",#N/A,FALSE,"SUMMARY"}</definedName>
    <definedName name="___________DT12" localSheetId="20" hidden="1">{"'Sheet1'!$L$16"}</definedName>
    <definedName name="___________DT12" hidden="1">{"'Sheet1'!$L$16"}</definedName>
    <definedName name="___________Goi8" localSheetId="20" hidden="1">{"'Sheet1'!$L$16"}</definedName>
    <definedName name="___________Goi8" hidden="1">{"'Sheet1'!$L$16"}</definedName>
    <definedName name="___________PA3" localSheetId="20" hidden="1">{"'Sheet1'!$L$16"}</definedName>
    <definedName name="___________PA3" hidden="1">{"'Sheet1'!$L$16"}</definedName>
    <definedName name="__________a1" localSheetId="20" hidden="1">{"'Sheet1'!$L$16"}</definedName>
    <definedName name="__________a1" hidden="1">{"'Sheet1'!$L$16"}</definedName>
    <definedName name="__________a129" localSheetId="20" hidden="1">{"Offgrid",#N/A,FALSE,"OFFGRID";"Region",#N/A,FALSE,"REGION";"Offgrid -2",#N/A,FALSE,"OFFGRID";"WTP",#N/A,FALSE,"WTP";"WTP -2",#N/A,FALSE,"WTP";"Project",#N/A,FALSE,"PROJECT";"Summary -2",#N/A,FALSE,"SUMMARY"}</definedName>
    <definedName name="__________a129" hidden="1">{"Offgrid",#N/A,FALSE,"OFFGRID";"Region",#N/A,FALSE,"REGION";"Offgrid -2",#N/A,FALSE,"OFFGRID";"WTP",#N/A,FALSE,"WTP";"WTP -2",#N/A,FALSE,"WTP";"Project",#N/A,FALSE,"PROJECT";"Summary -2",#N/A,FALSE,"SUMMARY"}</definedName>
    <definedName name="__________a130" localSheetId="20" hidden="1">{"Offgrid",#N/A,FALSE,"OFFGRID";"Region",#N/A,FALSE,"REGION";"Offgrid -2",#N/A,FALSE,"OFFGRID";"WTP",#N/A,FALSE,"WTP";"WTP -2",#N/A,FALSE,"WTP";"Project",#N/A,FALSE,"PROJECT";"Summary -2",#N/A,FALSE,"SUMMARY"}</definedName>
    <definedName name="__________a130" hidden="1">{"Offgrid",#N/A,FALSE,"OFFGRID";"Region",#N/A,FALSE,"REGION";"Offgrid -2",#N/A,FALSE,"OFFGRID";"WTP",#N/A,FALSE,"WTP";"WTP -2",#N/A,FALSE,"WTP";"Project",#N/A,FALSE,"PROJECT";"Summary -2",#N/A,FALSE,"SUMMARY"}</definedName>
    <definedName name="__________DT12" localSheetId="20" hidden="1">{"'Sheet1'!$L$16"}</definedName>
    <definedName name="__________DT12" hidden="1">{"'Sheet1'!$L$16"}</definedName>
    <definedName name="__________Goi8" localSheetId="20" hidden="1">{"'Sheet1'!$L$16"}</definedName>
    <definedName name="__________Goi8" hidden="1">{"'Sheet1'!$L$16"}</definedName>
    <definedName name="__________h1" localSheetId="20" hidden="1">{"'Sheet1'!$L$16"}</definedName>
    <definedName name="__________h1" hidden="1">{"'Sheet1'!$L$16"}</definedName>
    <definedName name="__________hu1" localSheetId="20" hidden="1">{"'Sheet1'!$L$16"}</definedName>
    <definedName name="__________hu1" hidden="1">{"'Sheet1'!$L$16"}</definedName>
    <definedName name="__________hu2" localSheetId="20" hidden="1">{"'Sheet1'!$L$16"}</definedName>
    <definedName name="__________hu2" hidden="1">{"'Sheet1'!$L$16"}</definedName>
    <definedName name="__________hu5" localSheetId="20" hidden="1">{"'Sheet1'!$L$16"}</definedName>
    <definedName name="__________hu5" hidden="1">{"'Sheet1'!$L$16"}</definedName>
    <definedName name="__________hu6" localSheetId="20" hidden="1">{"'Sheet1'!$L$16"}</definedName>
    <definedName name="__________hu6" hidden="1">{"'Sheet1'!$L$16"}</definedName>
    <definedName name="__________hu7" localSheetId="20" hidden="1">{"'Sheet1'!$L$16"}</definedName>
    <definedName name="__________hu7" hidden="1">{"'Sheet1'!$L$16"}</definedName>
    <definedName name="__________PA3" localSheetId="20" hidden="1">{"'Sheet1'!$L$16"}</definedName>
    <definedName name="__________PA3" hidden="1">{"'Sheet1'!$L$16"}</definedName>
    <definedName name="__________T10" localSheetId="20" hidden="1">{"'Sheet1'!$L$16"}</definedName>
    <definedName name="__________T10" hidden="1">{"'Sheet1'!$L$16"}</definedName>
    <definedName name="__________tb2" localSheetId="20" hidden="1">{"'Sheet1'!$L$16"}</definedName>
    <definedName name="__________tb2" hidden="1">{"'Sheet1'!$L$16"}</definedName>
    <definedName name="_________a1" localSheetId="20" hidden="1">{"'Sheet1'!$L$16"}</definedName>
    <definedName name="_________a1" hidden="1">{"'Sheet1'!$L$16"}</definedName>
    <definedName name="_________a129" localSheetId="20" hidden="1">{"Offgrid",#N/A,FALSE,"OFFGRID";"Region",#N/A,FALSE,"REGION";"Offgrid -2",#N/A,FALSE,"OFFGRID";"WTP",#N/A,FALSE,"WTP";"WTP -2",#N/A,FALSE,"WTP";"Project",#N/A,FALSE,"PROJECT";"Summary -2",#N/A,FALSE,"SUMMARY"}</definedName>
    <definedName name="_________a129" hidden="1">{"Offgrid",#N/A,FALSE,"OFFGRID";"Region",#N/A,FALSE,"REGION";"Offgrid -2",#N/A,FALSE,"OFFGRID";"WTP",#N/A,FALSE,"WTP";"WTP -2",#N/A,FALSE,"WTP";"Project",#N/A,FALSE,"PROJECT";"Summary -2",#N/A,FALSE,"SUMMARY"}</definedName>
    <definedName name="_________a130" localSheetId="20" hidden="1">{"Offgrid",#N/A,FALSE,"OFFGRID";"Region",#N/A,FALSE,"REGION";"Offgrid -2",#N/A,FALSE,"OFFGRID";"WTP",#N/A,FALSE,"WTP";"WTP -2",#N/A,FALSE,"WTP";"Project",#N/A,FALSE,"PROJECT";"Summary -2",#N/A,FALSE,"SUMMARY"}</definedName>
    <definedName name="_________a130" hidden="1">{"Offgrid",#N/A,FALSE,"OFFGRID";"Region",#N/A,FALSE,"REGION";"Offgrid -2",#N/A,FALSE,"OFFGRID";"WTP",#N/A,FALSE,"WTP";"WTP -2",#N/A,FALSE,"WTP";"Project",#N/A,FALSE,"PROJECT";"Summary -2",#N/A,FALSE,"SUMMARY"}</definedName>
    <definedName name="_________ban2" localSheetId="20" hidden="1">{"'Sheet1'!$L$16"}</definedName>
    <definedName name="_________ban2" hidden="1">{"'Sheet1'!$L$16"}</definedName>
    <definedName name="_________cep1" localSheetId="20" hidden="1">{"'Sheet1'!$L$16"}</definedName>
    <definedName name="_________cep1" hidden="1">{"'Sheet1'!$L$16"}</definedName>
    <definedName name="_________Coc39" localSheetId="20" hidden="1">{"'Sheet1'!$L$16"}</definedName>
    <definedName name="_________Coc39" hidden="1">{"'Sheet1'!$L$16"}</definedName>
    <definedName name="_________d1500" localSheetId="20" hidden="1">{"'Sheet1'!$L$16"}</definedName>
    <definedName name="_________d1500" hidden="1">{"'Sheet1'!$L$16"}</definedName>
    <definedName name="_________DT12" localSheetId="20" hidden="1">{"'Sheet1'!$L$16"}</definedName>
    <definedName name="_________DT12" hidden="1">{"'Sheet1'!$L$16"}</definedName>
    <definedName name="_________Goi8" localSheetId="20" hidden="1">{"'Sheet1'!$L$16"}</definedName>
    <definedName name="_________Goi8" hidden="1">{"'Sheet1'!$L$16"}</definedName>
    <definedName name="_________h1" localSheetId="20" hidden="1">{"'Sheet1'!$L$16"}</definedName>
    <definedName name="_________h1" hidden="1">{"'Sheet1'!$L$16"}</definedName>
    <definedName name="_________hu1" localSheetId="20" hidden="1">{"'Sheet1'!$L$16"}</definedName>
    <definedName name="_________hu1" hidden="1">{"'Sheet1'!$L$16"}</definedName>
    <definedName name="_________hu2" localSheetId="20" hidden="1">{"'Sheet1'!$L$16"}</definedName>
    <definedName name="_________hu2" hidden="1">{"'Sheet1'!$L$16"}</definedName>
    <definedName name="_________hu5" localSheetId="20" hidden="1">{"'Sheet1'!$L$16"}</definedName>
    <definedName name="_________hu5" hidden="1">{"'Sheet1'!$L$16"}</definedName>
    <definedName name="_________hu6" localSheetId="20" hidden="1">{"'Sheet1'!$L$16"}</definedName>
    <definedName name="_________hu6" hidden="1">{"'Sheet1'!$L$16"}</definedName>
    <definedName name="_________hu7" localSheetId="20" hidden="1">{"'Sheet1'!$L$16"}</definedName>
    <definedName name="_________hu7" hidden="1">{"'Sheet1'!$L$16"}</definedName>
    <definedName name="_________Lan1" localSheetId="20" hidden="1">{"'Sheet1'!$L$16"}</definedName>
    <definedName name="_________Lan1" hidden="1">{"'Sheet1'!$L$16"}</definedName>
    <definedName name="_________LAN3" localSheetId="20" hidden="1">{"'Sheet1'!$L$16"}</definedName>
    <definedName name="_________LAN3" hidden="1">{"'Sheet1'!$L$16"}</definedName>
    <definedName name="_________lk2" localSheetId="20" hidden="1">{"'Sheet1'!$L$16"}</definedName>
    <definedName name="_________lk2" hidden="1">{"'Sheet1'!$L$16"}</definedName>
    <definedName name="_________M2" localSheetId="20" hidden="1">{"'Sheet1'!$L$16"}</definedName>
    <definedName name="_________M2" hidden="1">{"'Sheet1'!$L$16"}</definedName>
    <definedName name="_________M36" localSheetId="20" hidden="1">{"'Sheet1'!$L$16"}</definedName>
    <definedName name="_________M36" hidden="1">{"'Sheet1'!$L$16"}</definedName>
    <definedName name="_________PA3" localSheetId="20" hidden="1">{"'Sheet1'!$L$16"}</definedName>
    <definedName name="_________PA3" hidden="1">{"'Sheet1'!$L$16"}</definedName>
    <definedName name="_________T10" localSheetId="20" hidden="1">{"'Sheet1'!$L$16"}</definedName>
    <definedName name="_________T10" hidden="1">{"'Sheet1'!$L$16"}</definedName>
    <definedName name="_________tb2" localSheetId="20" hidden="1">{"'Sheet1'!$L$16"}</definedName>
    <definedName name="_________tb2" hidden="1">{"'Sheet1'!$L$16"}</definedName>
    <definedName name="_________Tru21" localSheetId="20" hidden="1">{"'Sheet1'!$L$16"}</definedName>
    <definedName name="_________Tru21" hidden="1">{"'Sheet1'!$L$16"}</definedName>
    <definedName name="_________tt3" localSheetId="20" hidden="1">{"'Sheet1'!$L$16"}</definedName>
    <definedName name="_________tt3" hidden="1">{"'Sheet1'!$L$16"}</definedName>
    <definedName name="_________TT31" localSheetId="20" hidden="1">{"'Sheet1'!$L$16"}</definedName>
    <definedName name="_________TT31" hidden="1">{"'Sheet1'!$L$16"}</definedName>
    <definedName name="________a1" localSheetId="20" hidden="1">{"'Sheet1'!$L$16"}</definedName>
    <definedName name="________a1" hidden="1">{"'Sheet1'!$L$16"}</definedName>
    <definedName name="________a129" localSheetId="20" hidden="1">{"Offgrid",#N/A,FALSE,"OFFGRID";"Region",#N/A,FALSE,"REGION";"Offgrid -2",#N/A,FALSE,"OFFGRID";"WTP",#N/A,FALSE,"WTP";"WTP -2",#N/A,FALSE,"WTP";"Project",#N/A,FALSE,"PROJECT";"Summary -2",#N/A,FALSE,"SUMMARY"}</definedName>
    <definedName name="________a129" hidden="1">{"Offgrid",#N/A,FALSE,"OFFGRID";"Region",#N/A,FALSE,"REGION";"Offgrid -2",#N/A,FALSE,"OFFGRID";"WTP",#N/A,FALSE,"WTP";"WTP -2",#N/A,FALSE,"WTP";"Project",#N/A,FALSE,"PROJECT";"Summary -2",#N/A,FALSE,"SUMMARY"}</definedName>
    <definedName name="________a130" localSheetId="20" hidden="1">{"Offgrid",#N/A,FALSE,"OFFGRID";"Region",#N/A,FALSE,"REGION";"Offgrid -2",#N/A,FALSE,"OFFGRID";"WTP",#N/A,FALSE,"WTP";"WTP -2",#N/A,FALSE,"WTP";"Project",#N/A,FALSE,"PROJECT";"Summary -2",#N/A,FALSE,"SUMMARY"}</definedName>
    <definedName name="________a130" hidden="1">{"Offgrid",#N/A,FALSE,"OFFGRID";"Region",#N/A,FALSE,"REGION";"Offgrid -2",#N/A,FALSE,"OFFGRID";"WTP",#N/A,FALSE,"WTP";"WTP -2",#N/A,FALSE,"WTP";"Project",#N/A,FALSE,"PROJECT";"Summary -2",#N/A,FALSE,"SUMMARY"}</definedName>
    <definedName name="________cep1" localSheetId="20" hidden="1">{"'Sheet1'!$L$16"}</definedName>
    <definedName name="________cep1" hidden="1">{"'Sheet1'!$L$16"}</definedName>
    <definedName name="________Coc39" localSheetId="20" hidden="1">{"'Sheet1'!$L$16"}</definedName>
    <definedName name="________Coc39" hidden="1">{"'Sheet1'!$L$16"}</definedName>
    <definedName name="________DT12" localSheetId="20" hidden="1">{"'Sheet1'!$L$16"}</definedName>
    <definedName name="________DT12" hidden="1">{"'Sheet1'!$L$16"}</definedName>
    <definedName name="________Goi8" localSheetId="20" hidden="1">{"'Sheet1'!$L$16"}</definedName>
    <definedName name="________Goi8" hidden="1">{"'Sheet1'!$L$16"}</definedName>
    <definedName name="________h1" localSheetId="20" hidden="1">{"'Sheet1'!$L$16"}</definedName>
    <definedName name="________h1" hidden="1">{"'Sheet1'!$L$16"}</definedName>
    <definedName name="________hu1" localSheetId="20" hidden="1">{"'Sheet1'!$L$16"}</definedName>
    <definedName name="________hu1" hidden="1">{"'Sheet1'!$L$16"}</definedName>
    <definedName name="________hu2" localSheetId="20" hidden="1">{"'Sheet1'!$L$16"}</definedName>
    <definedName name="________hu2" hidden="1">{"'Sheet1'!$L$16"}</definedName>
    <definedName name="________hu5" localSheetId="20" hidden="1">{"'Sheet1'!$L$16"}</definedName>
    <definedName name="________hu5" hidden="1">{"'Sheet1'!$L$16"}</definedName>
    <definedName name="________hu6" localSheetId="20" hidden="1">{"'Sheet1'!$L$16"}</definedName>
    <definedName name="________hu6" hidden="1">{"'Sheet1'!$L$16"}</definedName>
    <definedName name="________hu7" localSheetId="20" hidden="1">{"'Sheet1'!$L$16"}</definedName>
    <definedName name="________hu7" hidden="1">{"'Sheet1'!$L$16"}</definedName>
    <definedName name="________Lan1" localSheetId="20" hidden="1">{"'Sheet1'!$L$16"}</definedName>
    <definedName name="________Lan1" hidden="1">{"'Sheet1'!$L$16"}</definedName>
    <definedName name="________LAN3" localSheetId="20" hidden="1">{"'Sheet1'!$L$16"}</definedName>
    <definedName name="________LAN3" hidden="1">{"'Sheet1'!$L$16"}</definedName>
    <definedName name="________lk2" localSheetId="20" hidden="1">{"'Sheet1'!$L$16"}</definedName>
    <definedName name="________lk2" hidden="1">{"'Sheet1'!$L$16"}</definedName>
    <definedName name="________m4" localSheetId="20" hidden="1">{"'Sheet1'!$L$16"}</definedName>
    <definedName name="________m4" hidden="1">{"'Sheet1'!$L$16"}</definedName>
    <definedName name="________NSO2" localSheetId="20" hidden="1">{"'Sheet1'!$L$16"}</definedName>
    <definedName name="________NSO2" hidden="1">{"'Sheet1'!$L$16"}</definedName>
    <definedName name="________PA3" localSheetId="20" hidden="1">{"'Sheet1'!$L$16"}</definedName>
    <definedName name="________PA3" hidden="1">{"'Sheet1'!$L$16"}</definedName>
    <definedName name="________T10" localSheetId="20" hidden="1">{"'Sheet1'!$L$16"}</definedName>
    <definedName name="________T10" hidden="1">{"'Sheet1'!$L$16"}</definedName>
    <definedName name="________tb2" localSheetId="20" hidden="1">{"'Sheet1'!$L$16"}</definedName>
    <definedName name="________tb2" hidden="1">{"'Sheet1'!$L$16"}</definedName>
    <definedName name="________tha1" localSheetId="20" hidden="1">{"'Sheet1'!$L$16"}</definedName>
    <definedName name="________tha1" hidden="1">{"'Sheet1'!$L$16"}</definedName>
    <definedName name="________tt3" localSheetId="20" hidden="1">{"'Sheet1'!$L$16"}</definedName>
    <definedName name="________tt3" hidden="1">{"'Sheet1'!$L$16"}</definedName>
    <definedName name="________TT31" localSheetId="20" hidden="1">{"'Sheet1'!$L$16"}</definedName>
    <definedName name="________TT31" hidden="1">{"'Sheet1'!$L$16"}</definedName>
    <definedName name="_______a1" localSheetId="20" hidden="1">{"'Sheet1'!$L$16"}</definedName>
    <definedName name="_______a1" hidden="1">{"'Sheet1'!$L$16"}</definedName>
    <definedName name="_______a129" localSheetId="20" hidden="1">{"Offgrid",#N/A,FALSE,"OFFGRID";"Region",#N/A,FALSE,"REGION";"Offgrid -2",#N/A,FALSE,"OFFGRID";"WTP",#N/A,FALSE,"WTP";"WTP -2",#N/A,FALSE,"WTP";"Project",#N/A,FALSE,"PROJECT";"Summary -2",#N/A,FALSE,"SUMMARY"}</definedName>
    <definedName name="_______a129" hidden="1">{"Offgrid",#N/A,FALSE,"OFFGRID";"Region",#N/A,FALSE,"REGION";"Offgrid -2",#N/A,FALSE,"OFFGRID";"WTP",#N/A,FALSE,"WTP";"WTP -2",#N/A,FALSE,"WTP";"Project",#N/A,FALSE,"PROJECT";"Summary -2",#N/A,FALSE,"SUMMARY"}</definedName>
    <definedName name="_______a130" localSheetId="20" hidden="1">{"Offgrid",#N/A,FALSE,"OFFGRID";"Region",#N/A,FALSE,"REGION";"Offgrid -2",#N/A,FALSE,"OFFGRID";"WTP",#N/A,FALSE,"WTP";"WTP -2",#N/A,FALSE,"WTP";"Project",#N/A,FALSE,"PROJECT";"Summary -2",#N/A,FALSE,"SUMMARY"}</definedName>
    <definedName name="_______a130" hidden="1">{"Offgrid",#N/A,FALSE,"OFFGRID";"Region",#N/A,FALSE,"REGION";"Offgrid -2",#N/A,FALSE,"OFFGRID";"WTP",#N/A,FALSE,"WTP";"WTP -2",#N/A,FALSE,"WTP";"Project",#N/A,FALSE,"PROJECT";"Summary -2",#N/A,FALSE,"SUMMARY"}</definedName>
    <definedName name="_______ban2" localSheetId="20" hidden="1">{"'Sheet1'!$L$16"}</definedName>
    <definedName name="_______ban2" hidden="1">{"'Sheet1'!$L$16"}</definedName>
    <definedName name="_______cep1" localSheetId="20" hidden="1">{"'Sheet1'!$L$16"}</definedName>
    <definedName name="_______cep1" hidden="1">{"'Sheet1'!$L$16"}</definedName>
    <definedName name="_______Coc39" localSheetId="20" hidden="1">{"'Sheet1'!$L$16"}</definedName>
    <definedName name="_______Coc39" hidden="1">{"'Sheet1'!$L$16"}</definedName>
    <definedName name="_______d1500" localSheetId="20" hidden="1">{"'Sheet1'!$L$16"}</definedName>
    <definedName name="_______d1500" hidden="1">{"'Sheet1'!$L$16"}</definedName>
    <definedName name="_______DT12" localSheetId="20" hidden="1">{"'Sheet1'!$L$16"}</definedName>
    <definedName name="_______DT12" hidden="1">{"'Sheet1'!$L$16"}</definedName>
    <definedName name="_______Goi8" localSheetId="20" hidden="1">{"'Sheet1'!$L$16"}</definedName>
    <definedName name="_______Goi8" hidden="1">{"'Sheet1'!$L$16"}</definedName>
    <definedName name="_______h1" localSheetId="20" hidden="1">{"'Sheet1'!$L$16"}</definedName>
    <definedName name="_______h1" hidden="1">{"'Sheet1'!$L$16"}</definedName>
    <definedName name="_______hu1" localSheetId="20" hidden="1">{"'Sheet1'!$L$16"}</definedName>
    <definedName name="_______hu1" hidden="1">{"'Sheet1'!$L$16"}</definedName>
    <definedName name="_______hu2" localSheetId="20" hidden="1">{"'Sheet1'!$L$16"}</definedName>
    <definedName name="_______hu2" hidden="1">{"'Sheet1'!$L$16"}</definedName>
    <definedName name="_______hu5" localSheetId="20" hidden="1">{"'Sheet1'!$L$16"}</definedName>
    <definedName name="_______hu5" hidden="1">{"'Sheet1'!$L$16"}</definedName>
    <definedName name="_______hu6" localSheetId="20" hidden="1">{"'Sheet1'!$L$16"}</definedName>
    <definedName name="_______hu6" hidden="1">{"'Sheet1'!$L$16"}</definedName>
    <definedName name="_______hu7" localSheetId="20" hidden="1">{"'Sheet1'!$L$16"}</definedName>
    <definedName name="_______hu7" hidden="1">{"'Sheet1'!$L$16"}</definedName>
    <definedName name="_______Lan1" localSheetId="20" hidden="1">{"'Sheet1'!$L$16"}</definedName>
    <definedName name="_______Lan1" hidden="1">{"'Sheet1'!$L$16"}</definedName>
    <definedName name="_______LAN3" localSheetId="20" hidden="1">{"'Sheet1'!$L$16"}</definedName>
    <definedName name="_______LAN3" hidden="1">{"'Sheet1'!$L$16"}</definedName>
    <definedName name="_______lk2" localSheetId="20" hidden="1">{"'Sheet1'!$L$16"}</definedName>
    <definedName name="_______lk2" hidden="1">{"'Sheet1'!$L$16"}</definedName>
    <definedName name="_______M2" localSheetId="20" hidden="1">{"'Sheet1'!$L$16"}</definedName>
    <definedName name="_______M2" hidden="1">{"'Sheet1'!$L$16"}</definedName>
    <definedName name="_______M36" localSheetId="20" hidden="1">{"'Sheet1'!$L$16"}</definedName>
    <definedName name="_______M36" hidden="1">{"'Sheet1'!$L$16"}</definedName>
    <definedName name="_______m4" localSheetId="20" hidden="1">{"'Sheet1'!$L$16"}</definedName>
    <definedName name="_______m4" hidden="1">{"'Sheet1'!$L$16"}</definedName>
    <definedName name="_______NSO2" localSheetId="20" hidden="1">{"'Sheet1'!$L$16"}</definedName>
    <definedName name="_______NSO2" hidden="1">{"'Sheet1'!$L$16"}</definedName>
    <definedName name="_______PA3" localSheetId="20" hidden="1">{"'Sheet1'!$L$16"}</definedName>
    <definedName name="_______PA3" hidden="1">{"'Sheet1'!$L$16"}</definedName>
    <definedName name="_______T10" localSheetId="20" hidden="1">{"'Sheet1'!$L$16"}</definedName>
    <definedName name="_______T10" hidden="1">{"'Sheet1'!$L$16"}</definedName>
    <definedName name="_______tb2" localSheetId="20" hidden="1">{"'Sheet1'!$L$16"}</definedName>
    <definedName name="_______tb2" hidden="1">{"'Sheet1'!$L$16"}</definedName>
    <definedName name="_______Tru21" localSheetId="20" hidden="1">{"'Sheet1'!$L$16"}</definedName>
    <definedName name="_______Tru21" hidden="1">{"'Sheet1'!$L$16"}</definedName>
    <definedName name="_______tt3" localSheetId="20" hidden="1">{"'Sheet1'!$L$16"}</definedName>
    <definedName name="_______tt3" hidden="1">{"'Sheet1'!$L$16"}</definedName>
    <definedName name="_______TT31" localSheetId="20" hidden="1">{"'Sheet1'!$L$16"}</definedName>
    <definedName name="_______TT31" hidden="1">{"'Sheet1'!$L$16"}</definedName>
    <definedName name="_______VLP2" localSheetId="20" hidden="1">{"'Sheet1'!$L$16"}</definedName>
    <definedName name="_______VLP2" hidden="1">{"'Sheet1'!$L$16"}</definedName>
    <definedName name="______a1" localSheetId="20" hidden="1">{"'Sheet1'!$L$16"}</definedName>
    <definedName name="______a1" hidden="1">{"'Sheet1'!$L$16"}</definedName>
    <definedName name="______a129" localSheetId="20" hidden="1">{"Offgrid",#N/A,FALSE,"OFFGRID";"Region",#N/A,FALSE,"REGION";"Offgrid -2",#N/A,FALSE,"OFFGRID";"WTP",#N/A,FALSE,"WTP";"WTP -2",#N/A,FALSE,"WTP";"Project",#N/A,FALSE,"PROJECT";"Summary -2",#N/A,FALSE,"SUMMARY"}</definedName>
    <definedName name="______a129" hidden="1">{"Offgrid",#N/A,FALSE,"OFFGRID";"Region",#N/A,FALSE,"REGION";"Offgrid -2",#N/A,FALSE,"OFFGRID";"WTP",#N/A,FALSE,"WTP";"WTP -2",#N/A,FALSE,"WTP";"Project",#N/A,FALSE,"PROJECT";"Summary -2",#N/A,FALSE,"SUMMARY"}</definedName>
    <definedName name="______a130" localSheetId="20" hidden="1">{"Offgrid",#N/A,FALSE,"OFFGRID";"Region",#N/A,FALSE,"REGION";"Offgrid -2",#N/A,FALSE,"OFFGRID";"WTP",#N/A,FALSE,"WTP";"WTP -2",#N/A,FALSE,"WTP";"Project",#N/A,FALSE,"PROJECT";"Summary -2",#N/A,FALSE,"SUMMARY"}</definedName>
    <definedName name="______a130" hidden="1">{"Offgrid",#N/A,FALSE,"OFFGRID";"Region",#N/A,FALSE,"REGION";"Offgrid -2",#N/A,FALSE,"OFFGRID";"WTP",#N/A,FALSE,"WTP";"WTP -2",#N/A,FALSE,"WTP";"Project",#N/A,FALSE,"PROJECT";"Summary -2",#N/A,FALSE,"SUMMARY"}</definedName>
    <definedName name="______a2" localSheetId="20" hidden="1">{"'Sheet1'!$L$16"}</definedName>
    <definedName name="______a2" hidden="1">{"'Sheet1'!$L$16"}</definedName>
    <definedName name="______B1" localSheetId="20" hidden="1">{"'Sheet1'!$L$16"}</definedName>
    <definedName name="______B1" hidden="1">{"'Sheet1'!$L$16"}</definedName>
    <definedName name="______ban2" localSheetId="20" hidden="1">{"'Sheet1'!$L$16"}</definedName>
    <definedName name="______ban2" hidden="1">{"'Sheet1'!$L$16"}</definedName>
    <definedName name="______cep1" localSheetId="20" hidden="1">{"'Sheet1'!$L$16"}</definedName>
    <definedName name="______cep1" hidden="1">{"'Sheet1'!$L$16"}</definedName>
    <definedName name="______Coc39" localSheetId="20" hidden="1">{"'Sheet1'!$L$16"}</definedName>
    <definedName name="______Coc39" hidden="1">{"'Sheet1'!$L$16"}</definedName>
    <definedName name="______DT12" localSheetId="20" hidden="1">{"'Sheet1'!$L$16"}</definedName>
    <definedName name="______DT12" hidden="1">{"'Sheet1'!$L$16"}</definedName>
    <definedName name="______F1" localSheetId="20" hidden="1">{"'Sheet1'!$L$16"}</definedName>
    <definedName name="______F1" hidden="1">{"'Sheet1'!$L$16"}</definedName>
    <definedName name="______f5" localSheetId="20" hidden="1">{"'Sheet1'!$L$16"}</definedName>
    <definedName name="______f5" hidden="1">{"'Sheet1'!$L$16"}</definedName>
    <definedName name="______Goi8" localSheetId="20" hidden="1">{"'Sheet1'!$L$16"}</definedName>
    <definedName name="______Goi8" hidden="1">{"'Sheet1'!$L$16"}</definedName>
    <definedName name="______h1" localSheetId="20" hidden="1">{"'Sheet1'!$L$16"}</definedName>
    <definedName name="______h1" hidden="1">{"'Sheet1'!$L$16"}</definedName>
    <definedName name="______hu1" localSheetId="20" hidden="1">{"'Sheet1'!$L$16"}</definedName>
    <definedName name="______hu1" hidden="1">{"'Sheet1'!$L$16"}</definedName>
    <definedName name="______hu2" localSheetId="20" hidden="1">{"'Sheet1'!$L$16"}</definedName>
    <definedName name="______hu2" hidden="1">{"'Sheet1'!$L$16"}</definedName>
    <definedName name="______hu5" localSheetId="20" hidden="1">{"'Sheet1'!$L$16"}</definedName>
    <definedName name="______hu5" hidden="1">{"'Sheet1'!$L$16"}</definedName>
    <definedName name="______hu6" localSheetId="20" hidden="1">{"'Sheet1'!$L$16"}</definedName>
    <definedName name="______hu6" hidden="1">{"'Sheet1'!$L$16"}</definedName>
    <definedName name="______hu7" localSheetId="20" hidden="1">{"'Sheet1'!$L$16"}</definedName>
    <definedName name="______hu7" hidden="1">{"'Sheet1'!$L$16"}</definedName>
    <definedName name="______huy1" localSheetId="20" hidden="1">{"'Sheet1'!$L$16"}</definedName>
    <definedName name="______huy1" hidden="1">{"'Sheet1'!$L$16"}</definedName>
    <definedName name="______Lan1" localSheetId="20" hidden="1">{"'Sheet1'!$L$16"}</definedName>
    <definedName name="______Lan1" hidden="1">{"'Sheet1'!$L$16"}</definedName>
    <definedName name="______LAN3" localSheetId="20" hidden="1">{"'Sheet1'!$L$16"}</definedName>
    <definedName name="______LAN3" hidden="1">{"'Sheet1'!$L$16"}</definedName>
    <definedName name="______lk2" localSheetId="20" hidden="1">{"'Sheet1'!$L$16"}</definedName>
    <definedName name="______lk2" hidden="1">{"'Sheet1'!$L$16"}</definedName>
    <definedName name="______M36" localSheetId="20" hidden="1">{"'Sheet1'!$L$16"}</definedName>
    <definedName name="______M36" hidden="1">{"'Sheet1'!$L$16"}</definedName>
    <definedName name="______m4" localSheetId="20" hidden="1">{"'Sheet1'!$L$16"}</definedName>
    <definedName name="______m4" hidden="1">{"'Sheet1'!$L$16"}</definedName>
    <definedName name="______ns02" localSheetId="20" hidden="1">{"'Sheet1'!$L$16"}</definedName>
    <definedName name="______ns02" hidden="1">{"'Sheet1'!$L$16"}</definedName>
    <definedName name="______NSO2" localSheetId="20" hidden="1">{"'Sheet1'!$L$16"}</definedName>
    <definedName name="______NSO2" hidden="1">{"'Sheet1'!$L$16"}</definedName>
    <definedName name="______NSO3" localSheetId="20" hidden="1">{"'Sheet1'!$L$16"}</definedName>
    <definedName name="______NSO3" hidden="1">{"'Sheet1'!$L$16"}</definedName>
    <definedName name="______PA3" localSheetId="20" hidden="1">{"'Sheet1'!$L$16"}</definedName>
    <definedName name="______PA3" hidden="1">{"'Sheet1'!$L$16"}</definedName>
    <definedName name="______Pl2" localSheetId="20" hidden="1">{"'Sheet1'!$L$16"}</definedName>
    <definedName name="______Pl2" hidden="1">{"'Sheet1'!$L$16"}</definedName>
    <definedName name="______T10" localSheetId="20" hidden="1">{"'Sheet1'!$L$16"}</definedName>
    <definedName name="______T10" hidden="1">{"'Sheet1'!$L$16"}</definedName>
    <definedName name="______tb2" localSheetId="20" hidden="1">{"'Sheet1'!$L$16"}</definedName>
    <definedName name="______tb2" hidden="1">{"'Sheet1'!$L$16"}</definedName>
    <definedName name="______td1" localSheetId="20" hidden="1">{"'Sheet1'!$L$16"}</definedName>
    <definedName name="______td1" hidden="1">{"'Sheet1'!$L$16"}</definedName>
    <definedName name="______tha1" localSheetId="20" hidden="1">{"'Sheet1'!$L$16"}</definedName>
    <definedName name="______tha1" hidden="1">{"'Sheet1'!$L$16"}</definedName>
    <definedName name="______Tru21" localSheetId="20" hidden="1">{"'Sheet1'!$L$16"}</definedName>
    <definedName name="______Tru21" hidden="1">{"'Sheet1'!$L$16"}</definedName>
    <definedName name="______tt3" localSheetId="20" hidden="1">{"'Sheet1'!$L$16"}</definedName>
    <definedName name="______tt3" hidden="1">{"'Sheet1'!$L$16"}</definedName>
    <definedName name="______TT31" localSheetId="20" hidden="1">{"'Sheet1'!$L$16"}</definedName>
    <definedName name="______TT31" hidden="1">{"'Sheet1'!$L$16"}</definedName>
    <definedName name="______VLP2" localSheetId="20" hidden="1">{"'Sheet1'!$L$16"}</definedName>
    <definedName name="______VLP2" hidden="1">{"'Sheet1'!$L$16"}</definedName>
    <definedName name="_____a1" localSheetId="20" hidden="1">{"'Sheet1'!$L$16"}</definedName>
    <definedName name="_____a1" hidden="1">{"'Sheet1'!$L$16"}</definedName>
    <definedName name="_____a129" localSheetId="20" hidden="1">{"Offgrid",#N/A,FALSE,"OFFGRID";"Region",#N/A,FALSE,"REGION";"Offgrid -2",#N/A,FALSE,"OFFGRID";"WTP",#N/A,FALSE,"WTP";"WTP -2",#N/A,FALSE,"WTP";"Project",#N/A,FALSE,"PROJECT";"Summary -2",#N/A,FALSE,"SUMMARY"}</definedName>
    <definedName name="_____a129" hidden="1">{"Offgrid",#N/A,FALSE,"OFFGRID";"Region",#N/A,FALSE,"REGION";"Offgrid -2",#N/A,FALSE,"OFFGRID";"WTP",#N/A,FALSE,"WTP";"WTP -2",#N/A,FALSE,"WTP";"Project",#N/A,FALSE,"PROJECT";"Summary -2",#N/A,FALSE,"SUMMARY"}</definedName>
    <definedName name="_____a130" localSheetId="20"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a2" localSheetId="20" hidden="1">{"'Sheet1'!$L$16"}</definedName>
    <definedName name="_____a2" hidden="1">{"'Sheet1'!$L$16"}</definedName>
    <definedName name="_____A4" localSheetId="20" hidden="1">{"'Sheet1'!$L$16"}</definedName>
    <definedName name="_____A4" hidden="1">{"'Sheet1'!$L$16"}</definedName>
    <definedName name="_____ban2" localSheetId="20" hidden="1">{"'Sheet1'!$L$16"}</definedName>
    <definedName name="_____ban2" hidden="1">{"'Sheet1'!$L$16"}</definedName>
    <definedName name="_____cep1" localSheetId="20" hidden="1">{"'Sheet1'!$L$16"}</definedName>
    <definedName name="_____cep1" hidden="1">{"'Sheet1'!$L$16"}</definedName>
    <definedName name="_____Coc39" localSheetId="20" hidden="1">{"'Sheet1'!$L$16"}</definedName>
    <definedName name="_____Coc39" hidden="1">{"'Sheet1'!$L$16"}</definedName>
    <definedName name="_____d1500" localSheetId="20" hidden="1">{"'Sheet1'!$L$16"}</definedName>
    <definedName name="_____d1500" hidden="1">{"'Sheet1'!$L$16"}</definedName>
    <definedName name="_____DT12" localSheetId="20" hidden="1">{"'Sheet1'!$L$16"}</definedName>
    <definedName name="_____DT12" hidden="1">{"'Sheet1'!$L$16"}</definedName>
    <definedName name="_____F1" localSheetId="20" hidden="1">{"'Sheet1'!$L$16"}</definedName>
    <definedName name="_____F1" hidden="1">{"'Sheet1'!$L$16"}</definedName>
    <definedName name="_____Goi8" localSheetId="20" hidden="1">{"'Sheet1'!$L$16"}</definedName>
    <definedName name="_____Goi8" hidden="1">{"'Sheet1'!$L$16"}</definedName>
    <definedName name="_____h1" localSheetId="20" hidden="1">{"'Sheet1'!$L$16"}</definedName>
    <definedName name="_____h1" hidden="1">{"'Sheet1'!$L$16"}</definedName>
    <definedName name="_____hu1" localSheetId="20" hidden="1">{"'Sheet1'!$L$16"}</definedName>
    <definedName name="_____hu1" hidden="1">{"'Sheet1'!$L$16"}</definedName>
    <definedName name="_____hu2" localSheetId="20" hidden="1">{"'Sheet1'!$L$16"}</definedName>
    <definedName name="_____hu2" hidden="1">{"'Sheet1'!$L$16"}</definedName>
    <definedName name="_____hu5" localSheetId="20" hidden="1">{"'Sheet1'!$L$16"}</definedName>
    <definedName name="_____hu5" hidden="1">{"'Sheet1'!$L$16"}</definedName>
    <definedName name="_____hu6" localSheetId="20" hidden="1">{"'Sheet1'!$L$16"}</definedName>
    <definedName name="_____hu6" hidden="1">{"'Sheet1'!$L$16"}</definedName>
    <definedName name="_____hu7" localSheetId="20" hidden="1">{"'Sheet1'!$L$16"}</definedName>
    <definedName name="_____hu7" hidden="1">{"'Sheet1'!$L$16"}</definedName>
    <definedName name="_____huy1" localSheetId="20" hidden="1">{"'Sheet1'!$L$16"}</definedName>
    <definedName name="_____huy1" hidden="1">{"'Sheet1'!$L$16"}</definedName>
    <definedName name="_____Lan1" localSheetId="20" hidden="1">{"'Sheet1'!$L$16"}</definedName>
    <definedName name="_____Lan1" hidden="1">{"'Sheet1'!$L$16"}</definedName>
    <definedName name="_____LAN3" localSheetId="20" hidden="1">{"'Sheet1'!$L$16"}</definedName>
    <definedName name="_____LAN3" hidden="1">{"'Sheet1'!$L$16"}</definedName>
    <definedName name="_____lk2" localSheetId="20" hidden="1">{"'Sheet1'!$L$16"}</definedName>
    <definedName name="_____lk2" hidden="1">{"'Sheet1'!$L$16"}</definedName>
    <definedName name="_____M2" localSheetId="20" hidden="1">{"'Sheet1'!$L$16"}</definedName>
    <definedName name="_____M2" hidden="1">{"'Sheet1'!$L$16"}</definedName>
    <definedName name="_____M36" localSheetId="20" hidden="1">{"'Sheet1'!$L$16"}</definedName>
    <definedName name="_____M36" hidden="1">{"'Sheet1'!$L$16"}</definedName>
    <definedName name="_____m4" localSheetId="20" hidden="1">{"'Sheet1'!$L$16"}</definedName>
    <definedName name="_____m4" hidden="1">{"'Sheet1'!$L$16"}</definedName>
    <definedName name="_____NSO2" localSheetId="20" hidden="1">{"'Sheet1'!$L$16"}</definedName>
    <definedName name="_____NSO2" hidden="1">{"'Sheet1'!$L$16"}</definedName>
    <definedName name="_____NSO3" localSheetId="20" hidden="1">{"'Sheet1'!$L$16"}</definedName>
    <definedName name="_____NSO3" hidden="1">{"'Sheet1'!$L$16"}</definedName>
    <definedName name="_____PA3" localSheetId="20" hidden="1">{"'Sheet1'!$L$16"}</definedName>
    <definedName name="_____PA3" hidden="1">{"'Sheet1'!$L$16"}</definedName>
    <definedName name="_____T10" localSheetId="20" hidden="1">{"'Sheet1'!$L$16"}</definedName>
    <definedName name="_____T10" hidden="1">{"'Sheet1'!$L$16"}</definedName>
    <definedName name="_____tb2" localSheetId="20" hidden="1">{"'Sheet1'!$L$16"}</definedName>
    <definedName name="_____tb2" hidden="1">{"'Sheet1'!$L$16"}</definedName>
    <definedName name="_____td1" localSheetId="20" hidden="1">{"'Sheet1'!$L$16"}</definedName>
    <definedName name="_____td1" hidden="1">{"'Sheet1'!$L$16"}</definedName>
    <definedName name="_____tha1" localSheetId="20" hidden="1">{"'Sheet1'!$L$16"}</definedName>
    <definedName name="_____tha1" hidden="1">{"'Sheet1'!$L$16"}</definedName>
    <definedName name="_____TK211" localSheetId="20" hidden="1">{"'Sheet1'!$L$16"}</definedName>
    <definedName name="_____TK211" hidden="1">{"'Sheet1'!$L$16"}</definedName>
    <definedName name="_____TM2" localSheetId="20" hidden="1">{"'Sheet1'!$L$16"}</definedName>
    <definedName name="_____TM2" hidden="1">{"'Sheet1'!$L$16"}</definedName>
    <definedName name="_____Tru21" localSheetId="20" hidden="1">{"'Sheet1'!$L$16"}</definedName>
    <definedName name="_____Tru21" hidden="1">{"'Sheet1'!$L$16"}</definedName>
    <definedName name="_____tt3" localSheetId="20" hidden="1">{"'Sheet1'!$L$16"}</definedName>
    <definedName name="_____tt3" hidden="1">{"'Sheet1'!$L$16"}</definedName>
    <definedName name="_____TT31" localSheetId="20" hidden="1">{"'Sheet1'!$L$16"}</definedName>
    <definedName name="_____TT31" hidden="1">{"'Sheet1'!$L$16"}</definedName>
    <definedName name="_____vl2" localSheetId="20" hidden="1">{"'Sheet1'!$L$16"}</definedName>
    <definedName name="_____vl2" hidden="1">{"'Sheet1'!$L$16"}</definedName>
    <definedName name="_____VLP2" localSheetId="20" hidden="1">{"'Sheet1'!$L$16"}</definedName>
    <definedName name="_____VLP2" hidden="1">{"'Sheet1'!$L$16"}</definedName>
    <definedName name="____a1" localSheetId="20" hidden="1">{"'Sheet1'!$L$16"}</definedName>
    <definedName name="____a1" hidden="1">{"'Sheet1'!$L$16"}</definedName>
    <definedName name="____a129" localSheetId="20"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20"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localSheetId="20" hidden="1">{"'Sheet1'!$L$16"}</definedName>
    <definedName name="____a2" hidden="1">{"'Sheet1'!$L$16"}</definedName>
    <definedName name="____a3" localSheetId="20" hidden="1">{"'Sheet1'!$L$16"}</definedName>
    <definedName name="____a3" hidden="1">{"'Sheet1'!$L$16"}</definedName>
    <definedName name="____B1" localSheetId="20" hidden="1">{"'Sheet1'!$L$16"}</definedName>
    <definedName name="____B1" hidden="1">{"'Sheet1'!$L$16"}</definedName>
    <definedName name="____ban2" localSheetId="20" hidden="1">{"'Sheet1'!$L$16"}</definedName>
    <definedName name="____ban2" hidden="1">{"'Sheet1'!$L$16"}</definedName>
    <definedName name="____cep1" localSheetId="20" hidden="1">{"'Sheet1'!$L$16"}</definedName>
    <definedName name="____cep1" hidden="1">{"'Sheet1'!$L$16"}</definedName>
    <definedName name="____Coc39" localSheetId="20" hidden="1">{"'Sheet1'!$L$16"}</definedName>
    <definedName name="____Coc39" hidden="1">{"'Sheet1'!$L$16"}</definedName>
    <definedName name="____CON1">#REF!</definedName>
    <definedName name="____CON2">#REF!</definedName>
    <definedName name="____Cty501" localSheetId="20" hidden="1">{"'Sheet1'!$L$16"}</definedName>
    <definedName name="____Cty501" hidden="1">{"'Sheet1'!$L$16"}</definedName>
    <definedName name="____d1500" localSheetId="20" hidden="1">{"'Sheet1'!$L$16"}</definedName>
    <definedName name="____d1500" hidden="1">{"'Sheet1'!$L$16"}</definedName>
    <definedName name="____DT12" localSheetId="20" hidden="1">{"'Sheet1'!$L$16"}</definedName>
    <definedName name="____DT12" hidden="1">{"'Sheet1'!$L$16"}</definedName>
    <definedName name="____F1" localSheetId="20" hidden="1">{"'Sheet1'!$L$16"}</definedName>
    <definedName name="____F1" hidden="1">{"'Sheet1'!$L$16"}</definedName>
    <definedName name="____f5" localSheetId="20" hidden="1">{"'Sheet1'!$L$16"}</definedName>
    <definedName name="____f5" hidden="1">{"'Sheet1'!$L$16"}</definedName>
    <definedName name="____Goi8" localSheetId="20" hidden="1">{"'Sheet1'!$L$16"}</definedName>
    <definedName name="____Goi8" hidden="1">{"'Sheet1'!$L$16"}</definedName>
    <definedName name="____h1" localSheetId="20" hidden="1">{"'Sheet1'!$L$16"}</definedName>
    <definedName name="____h1" hidden="1">{"'Sheet1'!$L$16"}</definedName>
    <definedName name="____hom2">#REF!</definedName>
    <definedName name="____hu1" localSheetId="20" hidden="1">{"'Sheet1'!$L$16"}</definedName>
    <definedName name="____hu1" hidden="1">{"'Sheet1'!$L$16"}</definedName>
    <definedName name="____hu2" localSheetId="20" hidden="1">{"'Sheet1'!$L$16"}</definedName>
    <definedName name="____hu2" hidden="1">{"'Sheet1'!$L$16"}</definedName>
    <definedName name="____hu5" localSheetId="20" hidden="1">{"'Sheet1'!$L$16"}</definedName>
    <definedName name="____hu5" hidden="1">{"'Sheet1'!$L$16"}</definedName>
    <definedName name="____hu6" localSheetId="20" hidden="1">{"'Sheet1'!$L$16"}</definedName>
    <definedName name="____hu6" hidden="1">{"'Sheet1'!$L$16"}</definedName>
    <definedName name="____hu7" localSheetId="20" hidden="1">{"'Sheet1'!$L$16"}</definedName>
    <definedName name="____hu7" hidden="1">{"'Sheet1'!$L$16"}</definedName>
    <definedName name="____huy1" localSheetId="20" hidden="1">{"'Sheet1'!$L$16"}</definedName>
    <definedName name="____huy1" hidden="1">{"'Sheet1'!$L$16"}</definedName>
    <definedName name="____KH08" localSheetId="20" hidden="1">{#N/A,#N/A,FALSE,"Chi tiÆt"}</definedName>
    <definedName name="____KH08" hidden="1">{#N/A,#N/A,FALSE,"Chi tiÆt"}</definedName>
    <definedName name="____km03" localSheetId="20" hidden="1">{"'Sheet1'!$L$16"}</definedName>
    <definedName name="____km03" hidden="1">{"'Sheet1'!$L$16"}</definedName>
    <definedName name="____KM188">#REF!</definedName>
    <definedName name="____km189">#REF!</definedName>
    <definedName name="____km193">#REF!</definedName>
    <definedName name="____km194">#REF!</definedName>
    <definedName name="____km195">#REF!</definedName>
    <definedName name="____km196">#REF!</definedName>
    <definedName name="____km197">#REF!</definedName>
    <definedName name="____km198">#REF!</definedName>
    <definedName name="____Lan1" localSheetId="20" hidden="1">{"'Sheet1'!$L$16"}</definedName>
    <definedName name="____Lan1" hidden="1">{"'Sheet1'!$L$16"}</definedName>
    <definedName name="____LAN3" localSheetId="20" hidden="1">{"'Sheet1'!$L$16"}</definedName>
    <definedName name="____LAN3" hidden="1">{"'Sheet1'!$L$16"}</definedName>
    <definedName name="____lk2" localSheetId="20" hidden="1">{"'Sheet1'!$L$16"}</definedName>
    <definedName name="____lk2" hidden="1">{"'Sheet1'!$L$16"}</definedName>
    <definedName name="____M2" localSheetId="20" hidden="1">{"'Sheet1'!$L$16"}</definedName>
    <definedName name="____M2" hidden="1">{"'Sheet1'!$L$16"}</definedName>
    <definedName name="____M36" localSheetId="20" hidden="1">{"'Sheet1'!$L$16"}</definedName>
    <definedName name="____M36" hidden="1">{"'Sheet1'!$L$16"}</definedName>
    <definedName name="____m4" localSheetId="20" hidden="1">{"'Sheet1'!$L$16"}</definedName>
    <definedName name="____m4" hidden="1">{"'Sheet1'!$L$16"}</definedName>
    <definedName name="____NCL100">#REF!</definedName>
    <definedName name="____NCL200">#REF!</definedName>
    <definedName name="____NCL250">#REF!</definedName>
    <definedName name="____nin190">#REF!</definedName>
    <definedName name="____ns02" localSheetId="20" hidden="1">{"'Sheet1'!$L$16"}</definedName>
    <definedName name="____ns02" hidden="1">{"'Sheet1'!$L$16"}</definedName>
    <definedName name="____NSO2" localSheetId="20" hidden="1">{"'Sheet1'!$L$16"}</definedName>
    <definedName name="____NSO2" hidden="1">{"'Sheet1'!$L$16"}</definedName>
    <definedName name="____NSO3" localSheetId="20" hidden="1">{"'Sheet1'!$L$16"}</definedName>
    <definedName name="____NSO3" hidden="1">{"'Sheet1'!$L$16"}</definedName>
    <definedName name="____PA3" localSheetId="20" hidden="1">{"'Sheet1'!$L$16"}</definedName>
    <definedName name="____PA3" hidden="1">{"'Sheet1'!$L$16"}</definedName>
    <definedName name="____phu2" localSheetId="20" hidden="1">{"'Sheet1'!$L$16"}</definedName>
    <definedName name="____phu2" hidden="1">{"'Sheet1'!$L$16"}</definedName>
    <definedName name="____Pl2" localSheetId="20" hidden="1">{"'Sheet1'!$L$16"}</definedName>
    <definedName name="____Pl2" hidden="1">{"'Sheet1'!$L$16"}</definedName>
    <definedName name="____SCL4" localSheetId="20" hidden="1">{"'Sheet1'!$L$16"}</definedName>
    <definedName name="____SCL4" hidden="1">{"'Sheet1'!$L$16"}</definedName>
    <definedName name="____SN3">#REF!</definedName>
    <definedName name="____sua20">#REF!</definedName>
    <definedName name="____sua30">#REF!</definedName>
    <definedName name="____T01" hidden="1">#REF!</definedName>
    <definedName name="____T10" localSheetId="20" hidden="1">{"'Sheet1'!$L$16"}</definedName>
    <definedName name="____T10" hidden="1">{"'Sheet1'!$L$16"}</definedName>
    <definedName name="____TB1">#REF!</definedName>
    <definedName name="____tb2" localSheetId="20" hidden="1">{"'Sheet1'!$L$16"}</definedName>
    <definedName name="____tb2" hidden="1">{"'Sheet1'!$L$16"}</definedName>
    <definedName name="____td1" localSheetId="20" hidden="1">{"'Sheet1'!$L$16"}</definedName>
    <definedName name="____td1" hidden="1">{"'Sheet1'!$L$16"}</definedName>
    <definedName name="____tha1" localSheetId="20" hidden="1">{"'Sheet1'!$L$16"}</definedName>
    <definedName name="____tha1" hidden="1">{"'Sheet1'!$L$16"}</definedName>
    <definedName name="____TK211" localSheetId="20" hidden="1">{"'Sheet1'!$L$16"}</definedName>
    <definedName name="____TK211" hidden="1">{"'Sheet1'!$L$16"}</definedName>
    <definedName name="____TL3">#REF!</definedName>
    <definedName name="____TO14" localSheetId="20" hidden="1">{"'Sheet1'!$L$16"}</definedName>
    <definedName name="____TO14" hidden="1">{"'Sheet1'!$L$16"}</definedName>
    <definedName name="____Tru21" localSheetId="20" hidden="1">{"'Sheet1'!$L$16"}</definedName>
    <definedName name="____Tru21" hidden="1">{"'Sheet1'!$L$16"}</definedName>
    <definedName name="____tt3" localSheetId="20" hidden="1">{"'Sheet1'!$L$16"}</definedName>
    <definedName name="____tt3" hidden="1">{"'Sheet1'!$L$16"}</definedName>
    <definedName name="____TT31" localSheetId="20" hidden="1">{"'Sheet1'!$L$16"}</definedName>
    <definedName name="____TT31" hidden="1">{"'Sheet1'!$L$16"}</definedName>
    <definedName name="____VC5" localSheetId="20" hidden="1">{"'Sheet1'!$L$16"}</definedName>
    <definedName name="____VC5" hidden="1">{"'Sheet1'!$L$16"}</definedName>
    <definedName name="____VL100">#REF!</definedName>
    <definedName name="____vl2" localSheetId="20" hidden="1">{"'Sheet1'!$L$16"}</definedName>
    <definedName name="____vl2" hidden="1">{"'Sheet1'!$L$16"}</definedName>
    <definedName name="____VL250">#REF!</definedName>
    <definedName name="____VLP2" localSheetId="20" hidden="1">{"'Sheet1'!$L$16"}</definedName>
    <definedName name="____VLP2" hidden="1">{"'Sheet1'!$L$16"}</definedName>
    <definedName name="____xlfn.BAHTTEXT" hidden="1">#NAME?</definedName>
    <definedName name="___a1" localSheetId="20" hidden="1">{"'Sheet1'!$L$16"}</definedName>
    <definedName name="___a1" hidden="1">{"'Sheet1'!$L$16"}</definedName>
    <definedName name="___a123" localSheetId="20" hidden="1">{"Offgrid",#N/A,FALSE,"OFFGRID";"Region",#N/A,FALSE,"REGION";"Offgrid -2",#N/A,FALSE,"OFFGRID";"WTP",#N/A,FALSE,"WTP";"WTP -2",#N/A,FALSE,"WTP";"Project",#N/A,FALSE,"PROJECT";"Summary -2",#N/A,FALSE,"SUMMARY"}</definedName>
    <definedName name="___a123" hidden="1">{"Offgrid",#N/A,FALSE,"OFFGRID";"Region",#N/A,FALSE,"REGION";"Offgrid -2",#N/A,FALSE,"OFFGRID";"WTP",#N/A,FALSE,"WTP";"WTP -2",#N/A,FALSE,"WTP";"Project",#N/A,FALSE,"PROJECT";"Summary -2",#N/A,FALSE,"SUMMARY"}</definedName>
    <definedName name="___a129" localSheetId="20"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20"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localSheetId="20" hidden="1">{"'Sheet1'!$L$16"}</definedName>
    <definedName name="___a2" hidden="1">{"'Sheet1'!$L$16"}</definedName>
    <definedName name="___A4" localSheetId="20" hidden="1">{"'Sheet1'!$L$16"}</definedName>
    <definedName name="___A4" hidden="1">{"'Sheet1'!$L$16"}</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1" localSheetId="20" hidden="1">{"'Sheet1'!$L$16"}</definedName>
    <definedName name="___B1" hidden="1">{"'Sheet1'!$L$16"}</definedName>
    <definedName name="___B19" localSheetId="20" hidden="1">{"'Sheet1'!$L$16"}</definedName>
    <definedName name="___B19" hidden="1">{"'Sheet1'!$L$16"}</definedName>
    <definedName name="___ban2" localSheetId="20" hidden="1">{"'Sheet1'!$L$16"}</definedName>
    <definedName name="___ban2" hidden="1">{"'Sheet1'!$L$16"}</definedName>
    <definedName name="___BH1" localSheetId="20" hidden="1">{"'Sheet1'!$L$16"}</definedName>
    <definedName name="___BH1" hidden="1">{"'Sheet1'!$L$16"}</definedName>
    <definedName name="___BH2" localSheetId="20" hidden="1">{"'Sheet1'!$L$16"}</definedName>
    <definedName name="___BH2" hidden="1">{"'Sheet1'!$L$16"}</definedName>
    <definedName name="___BH53" localSheetId="20" hidden="1">{"'Sheet1'!$L$16"}</definedName>
    <definedName name="___BH53" hidden="1">{"'Sheet1'!$L$16"}</definedName>
    <definedName name="___BH54" localSheetId="20" hidden="1">{"'Sheet1'!$L$16"}</definedName>
    <definedName name="___BH54" hidden="1">{"'Sheet1'!$L$16"}</definedName>
    <definedName name="___BH59" localSheetId="20" hidden="1">{"'Sheet1'!$L$16"}</definedName>
    <definedName name="___BH59" hidden="1">{"'Sheet1'!$L$16"}</definedName>
    <definedName name="___BH64" localSheetId="20" hidden="1">{"'Sheet1'!$L$16"}</definedName>
    <definedName name="___BH64" hidden="1">{"'Sheet1'!$L$16"}</definedName>
    <definedName name="___boi1">#REF!</definedName>
    <definedName name="___boi2">#REF!</definedName>
    <definedName name="___btm10">#REF!</definedName>
    <definedName name="___btm100">#REF!</definedName>
    <definedName name="___BTM250">#REF!</definedName>
    <definedName name="___btM300">#REF!</definedName>
    <definedName name="___cao1">#REF!</definedName>
    <definedName name="___cao2">#REF!</definedName>
    <definedName name="___cao3">#REF!</definedName>
    <definedName name="___cao4">#REF!</definedName>
    <definedName name="___cao5">#REF!</definedName>
    <definedName name="___cao6">#REF!</definedName>
    <definedName name="___cep1" localSheetId="20" hidden="1">{"'Sheet1'!$L$16"}</definedName>
    <definedName name="___cep1" hidden="1">{"'Sheet1'!$L$16"}</definedName>
    <definedName name="___Coc39" localSheetId="20" hidden="1">{"'Sheet1'!$L$16"}</definedName>
    <definedName name="___Coc39" hidden="1">{"'Sheet1'!$L$16"}</definedName>
    <definedName name="___CON1">#REF!</definedName>
    <definedName name="___CON2">#REF!</definedName>
    <definedName name="___CT4" localSheetId="20" hidden="1">{"'Sheet1'!$L$16"}</definedName>
    <definedName name="___CT4" hidden="1">{"'Sheet1'!$L$16"}</definedName>
    <definedName name="___Cty501" localSheetId="20" hidden="1">{"'Sheet1'!$L$16"}</definedName>
    <definedName name="___Cty501" hidden="1">{"'Sheet1'!$L$16"}</definedName>
    <definedName name="___d1500" localSheetId="20" hidden="1">{"'Sheet1'!$L$16"}</definedName>
    <definedName name="___d1500" hidden="1">{"'Sheet1'!$L$16"}</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DT12" localSheetId="20" hidden="1">{"'Sheet1'!$L$16"}</definedName>
    <definedName name="___DT12" hidden="1">{"'Sheet1'!$L$16"}</definedName>
    <definedName name="___DT2" localSheetId="20" hidden="1">{"'Sheet1'!$L$16"}</definedName>
    <definedName name="___DT2" hidden="1">{"'Sheet1'!$L$16"}</definedName>
    <definedName name="___DT3" localSheetId="20" hidden="1">{"'Sheet1'!$L$16"}</definedName>
    <definedName name="___DT3" hidden="1">{"'Sheet1'!$L$16"}</definedName>
    <definedName name="___F1" localSheetId="20" hidden="1">{"'Sheet1'!$L$16"}</definedName>
    <definedName name="___F1" hidden="1">{"'Sheet1'!$L$16"}</definedName>
    <definedName name="___Goi8" localSheetId="20" hidden="1">{"'Sheet1'!$L$16"}</definedName>
    <definedName name="___Goi8" hidden="1">{"'Sheet1'!$L$16"}</definedName>
    <definedName name="___gon4">#REF!</definedName>
    <definedName name="___h1" localSheetId="20" hidden="1">{"'Sheet1'!$L$16"}</definedName>
    <definedName name="___h1" hidden="1">{"'Sheet1'!$L$16"}</definedName>
    <definedName name="___h10" localSheetId="20" hidden="1">{#N/A,#N/A,FALSE,"Chi tiÆt"}</definedName>
    <definedName name="___h10" hidden="1">{#N/A,#N/A,FALSE,"Chi tiÆt"}</definedName>
    <definedName name="___h2" localSheetId="20" hidden="1">{"'Sheet1'!$L$16"}</definedName>
    <definedName name="___h2" hidden="1">{"'Sheet1'!$L$16"}</definedName>
    <definedName name="___h3" localSheetId="20" hidden="1">{"'Sheet1'!$L$16"}</definedName>
    <definedName name="___h3" hidden="1">{"'Sheet1'!$L$16"}</definedName>
    <definedName name="___h5" localSheetId="20" hidden="1">{"'Sheet1'!$L$16"}</definedName>
    <definedName name="___h5" hidden="1">{"'Sheet1'!$L$16"}</definedName>
    <definedName name="___h6" localSheetId="20" hidden="1">{"'Sheet1'!$L$16"}</definedName>
    <definedName name="___h6" hidden="1">{"'Sheet1'!$L$16"}</definedName>
    <definedName name="___h7" localSheetId="20" hidden="1">{"'Sheet1'!$L$16"}</definedName>
    <definedName name="___h7" hidden="1">{"'Sheet1'!$L$16"}</definedName>
    <definedName name="___h8" localSheetId="20" hidden="1">{"'Sheet1'!$L$16"}</definedName>
    <definedName name="___h8" hidden="1">{"'Sheet1'!$L$16"}</definedName>
    <definedName name="___h9" localSheetId="20" hidden="1">{"'Sheet1'!$L$16"}</definedName>
    <definedName name="___h9" hidden="1">{"'Sheet1'!$L$16"}</definedName>
    <definedName name="___hsm2">1.1289</definedName>
    <definedName name="___hu1" localSheetId="20" hidden="1">{"'Sheet1'!$L$16"}</definedName>
    <definedName name="___hu1" hidden="1">{"'Sheet1'!$L$16"}</definedName>
    <definedName name="___hu2" localSheetId="20" hidden="1">{"'Sheet1'!$L$16"}</definedName>
    <definedName name="___hu2" hidden="1">{"'Sheet1'!$L$16"}</definedName>
    <definedName name="___hu5" localSheetId="20" hidden="1">{"'Sheet1'!$L$16"}</definedName>
    <definedName name="___hu5" hidden="1">{"'Sheet1'!$L$16"}</definedName>
    <definedName name="___hu6" localSheetId="20" hidden="1">{"'Sheet1'!$L$16"}</definedName>
    <definedName name="___hu6" hidden="1">{"'Sheet1'!$L$16"}</definedName>
    <definedName name="___hu7" localSheetId="20" hidden="1">{"'Sheet1'!$L$16"}</definedName>
    <definedName name="___hu7" hidden="1">{"'Sheet1'!$L$16"}</definedName>
    <definedName name="___huy1" localSheetId="20" hidden="1">{"'Sheet1'!$L$16"}</definedName>
    <definedName name="___huy1" hidden="1">{"'Sheet1'!$L$16"}</definedName>
    <definedName name="___isc1">0.035</definedName>
    <definedName name="___isc2">0.02</definedName>
    <definedName name="___isc3">0.054</definedName>
    <definedName name="___KH08" localSheetId="20" hidden="1">{#N/A,#N/A,FALSE,"Chi tiÆt"}</definedName>
    <definedName name="___KH08" hidden="1">{#N/A,#N/A,FALSE,"Chi tiÆt"}</definedName>
    <definedName name="___km03" localSheetId="20" hidden="1">{"'Sheet1'!$L$16"}</definedName>
    <definedName name="___km03" hidden="1">{"'Sheet1'!$L$16"}</definedName>
    <definedName name="___km190">#REF!</definedName>
    <definedName name="___km191">#REF!</definedName>
    <definedName name="___km192">#REF!</definedName>
    <definedName name="___Lan1" localSheetId="20" hidden="1">{"'Sheet1'!$L$16"}</definedName>
    <definedName name="___Lan1" hidden="1">{"'Sheet1'!$L$16"}</definedName>
    <definedName name="___LAN3" localSheetId="20" hidden="1">{"'Sheet1'!$L$16"}</definedName>
    <definedName name="___LAN3" hidden="1">{"'Sheet1'!$L$16"}</definedName>
    <definedName name="___lap1">#REF!</definedName>
    <definedName name="___lap2">#REF!</definedName>
    <definedName name="___ld2" localSheetId="20" hidden="1">{"'Sheet1'!$L$16"}</definedName>
    <definedName name="___ld2" hidden="1">{"'Sheet1'!$L$16"}</definedName>
    <definedName name="___lk2" localSheetId="20" hidden="1">{"'Sheet1'!$L$16"}</definedName>
    <definedName name="___lk2" hidden="1">{"'Sheet1'!$L$16"}</definedName>
    <definedName name="___M2" localSheetId="20" hidden="1">{"'Sheet1'!$L$16"}</definedName>
    <definedName name="___M2" hidden="1">{"'Sheet1'!$L$16"}</definedName>
    <definedName name="___M36" localSheetId="20" hidden="1">{"'Sheet1'!$L$16"}</definedName>
    <definedName name="___M36" hidden="1">{"'Sheet1'!$L$16"}</definedName>
    <definedName name="___m4" localSheetId="20" hidden="1">{"'Sheet1'!$L$16"}</definedName>
    <definedName name="___m4" hidden="1">{"'Sheet1'!$L$16"}</definedName>
    <definedName name="___MAC12">#REF!</definedName>
    <definedName name="___MAC46">#REF!</definedName>
    <definedName name="___NET2">#REF!</definedName>
    <definedName name="___NSO2" localSheetId="20" hidden="1">{"'Sheet1'!$L$16"}</definedName>
    <definedName name="___NSO2" hidden="1">{"'Sheet1'!$L$16"}</definedName>
    <definedName name="___NSO3" localSheetId="20" hidden="1">{"'Sheet1'!$L$16"}</definedName>
    <definedName name="___NSO3" hidden="1">{"'Sheet1'!$L$16"}</definedName>
    <definedName name="___P2" localSheetId="20" hidden="1">{"'Sheet1'!$L$16"}</definedName>
    <definedName name="___P2" hidden="1">{"'Sheet1'!$L$16"}</definedName>
    <definedName name="___PA1" localSheetId="20" hidden="1">{"'Sheet1'!$L$16"}</definedName>
    <definedName name="___PA1" hidden="1">{"'Sheet1'!$L$16"}</definedName>
    <definedName name="___PA3" localSheetId="20" hidden="1">{"'Sheet1'!$L$16"}</definedName>
    <definedName name="___PA3" hidden="1">{"'Sheet1'!$L$16"}</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phu2" localSheetId="20" hidden="1">{"'Sheet1'!$L$16"}</definedName>
    <definedName name="___phu2" hidden="1">{"'Sheet1'!$L$16"}</definedName>
    <definedName name="___Pl2" localSheetId="20" hidden="1">{"'Sheet1'!$L$16"}</definedName>
    <definedName name="___Pl2" hidden="1">{"'Sheet1'!$L$16"}</definedName>
    <definedName name="___PL3" hidden="1">#REF!</definedName>
    <definedName name="___sat16">#REF!</definedName>
    <definedName name="___sat20">#REF!</definedName>
    <definedName name="___sc1">#REF!</definedName>
    <definedName name="___SC2">#REF!</definedName>
    <definedName name="___sc3">#REF!</definedName>
    <definedName name="___slg1">#REF!</definedName>
    <definedName name="___slg2">#REF!</definedName>
    <definedName name="___slg3">#REF!</definedName>
    <definedName name="___slg4">#REF!</definedName>
    <definedName name="___slg5">#REF!</definedName>
    <definedName name="___slg6">#REF!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01" hidden="1">#REF!</definedName>
    <definedName name="___T10" localSheetId="20" hidden="1">{"'Sheet1'!$L$16"}</definedName>
    <definedName name="___T10" hidden="1">{"'Sheet1'!$L$16"}</definedName>
    <definedName name="___tb2" localSheetId="20" hidden="1">{"'Sheet1'!$L$16"}</definedName>
    <definedName name="___tb2" hidden="1">{"'Sheet1'!$L$16"}</definedName>
    <definedName name="___td1" localSheetId="20" hidden="1">{"'Sheet1'!$L$16"}</definedName>
    <definedName name="___td1" hidden="1">{"'Sheet1'!$L$16"}</definedName>
    <definedName name="___tha1" localSheetId="20" hidden="1">{"'Sheet1'!$L$16"}</definedName>
    <definedName name="___tha1" hidden="1">{"'Sheet1'!$L$16"}</definedName>
    <definedName name="___TK211" localSheetId="20" hidden="1">{"'Sheet1'!$L$16"}</definedName>
    <definedName name="___TK211" hidden="1">{"'Sheet1'!$L$16"}</definedName>
    <definedName name="___TL1">#REF!</definedName>
    <definedName name="___TL2">#REF!</definedName>
    <definedName name="___TLA120">#REF!</definedName>
    <definedName name="___TLA35">#REF!</definedName>
    <definedName name="___TLA50">#REF!</definedName>
    <definedName name="___TLA70">#REF!</definedName>
    <definedName name="___TLA95">#REF!</definedName>
    <definedName name="___TM2" localSheetId="20" hidden="1">{"'Sheet1'!$L$16"}</definedName>
    <definedName name="___TM2" hidden="1">{"'Sheet1'!$L$16"}</definedName>
    <definedName name="___Tru21" localSheetId="20" hidden="1">{"'Sheet1'!$L$16"}</definedName>
    <definedName name="___Tru21" hidden="1">{"'Sheet1'!$L$16"}</definedName>
    <definedName name="___tt3" localSheetId="20" hidden="1">{"'Sheet1'!$L$16"}</definedName>
    <definedName name="___tt3" hidden="1">{"'Sheet1'!$L$16"}</definedName>
    <definedName name="___TT31" localSheetId="20" hidden="1">{"'Sheet1'!$L$16"}</definedName>
    <definedName name="___TT31" hidden="1">{"'Sheet1'!$L$16"}</definedName>
    <definedName name="___ty892" localSheetId="20" hidden="1">{"'Sheet1'!$L$16"}</definedName>
    <definedName name="___ty892" hidden="1">{"'Sheet1'!$L$16"}</definedName>
    <definedName name="___vl2" localSheetId="20" hidden="1">{"'Sheet1'!$L$16"}</definedName>
    <definedName name="___vl2" hidden="1">{"'Sheet1'!$L$16"}</definedName>
    <definedName name="___VLP2" localSheetId="20" hidden="1">{"'Sheet1'!$L$16"}</definedName>
    <definedName name="___VLP2" hidden="1">{"'Sheet1'!$L$16"}</definedName>
    <definedName name="___VTQ1" localSheetId="20" hidden="1">{"'Sheet1'!$L$16"}</definedName>
    <definedName name="___VTQ1" hidden="1">{"'Sheet1'!$L$16"}</definedName>
    <definedName name="___xl150">#REF!</definedName>
    <definedName name="___xlfn.BAHTTEXT" hidden="1">#NAME?</definedName>
    <definedName name="__a1" localSheetId="20" hidden="1">{"'Sheet1'!$L$16"}</definedName>
    <definedName name="__a1" hidden="1">{"'Sheet1'!$L$16"}</definedName>
    <definedName name="__a129" localSheetId="20"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20"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localSheetId="20" hidden="1">{"'Sheet1'!$L$16"}</definedName>
    <definedName name="__a2" hidden="1">{"'Sheet1'!$L$16"}</definedName>
    <definedName name="__a3" localSheetId="20" hidden="1">{"'Sheet1'!$L$16"}</definedName>
    <definedName name="__a3" hidden="1">{"'Sheet1'!$L$16"}</definedName>
    <definedName name="__A4" localSheetId="20" hidden="1">{"'Sheet1'!$L$16"}</definedName>
    <definedName name="__A4"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1" localSheetId="20">{"Thuxm2.xls","Sheet1"}</definedName>
    <definedName name="__B1" hidden="1">{"'Sheet1'!$L$16"}</definedName>
    <definedName name="__bac3">#N/A</definedName>
    <definedName name="__ban1">#REF!</definedName>
    <definedName name="__ban2" localSheetId="20" hidden="1">{"'Sheet1'!$L$16"}</definedName>
    <definedName name="__ban2" hidden="1">{"'Sheet1'!$L$16"}</definedName>
    <definedName name="__bat1">#REF!</definedName>
    <definedName name="__BH1" localSheetId="20" hidden="1">{"'Sheet1'!$L$16"}</definedName>
    <definedName name="__BH1" hidden="1">{"'Sheet1'!$L$16"}</definedName>
    <definedName name="__BH2" localSheetId="20" hidden="1">{"'Sheet1'!$L$16"}</definedName>
    <definedName name="__BH2" hidden="1">{"'Sheet1'!$L$16"}</definedName>
    <definedName name="__BH53" localSheetId="20" hidden="1">{"'Sheet1'!$L$16"}</definedName>
    <definedName name="__BH53" hidden="1">{"'Sheet1'!$L$16"}</definedName>
    <definedName name="__BH54" localSheetId="20" hidden="1">{"'Sheet1'!$L$16"}</definedName>
    <definedName name="__BH54" hidden="1">{"'Sheet1'!$L$16"}</definedName>
    <definedName name="__BH59" localSheetId="20" hidden="1">{"'Sheet1'!$L$16"}</definedName>
    <definedName name="__BH59" hidden="1">{"'Sheet1'!$L$16"}</definedName>
    <definedName name="__BH64" localSheetId="20" hidden="1">{"'Sheet1'!$L$16"}</definedName>
    <definedName name="__BH64" hidden="1">{"'Sheet1'!$L$16"}</definedName>
    <definedName name="__Bm2" localSheetId="20" hidden="1">{"'Sheet1'!$L$16"}</definedName>
    <definedName name="__Bm2" hidden="1">{"'Sheet1'!$L$16"}</definedName>
    <definedName name="__boi1">#REF!</definedName>
    <definedName name="__boi2">#REF!</definedName>
    <definedName name="__boi3">#REF!</definedName>
    <definedName name="__boi4">#REF!</definedName>
    <definedName name="__btc20">#REF!</definedName>
    <definedName name="__btc30">#REF!</definedName>
    <definedName name="__btc35">#REF!</definedName>
    <definedName name="__btm10">#REF!</definedName>
    <definedName name="__btm100">#REF!</definedName>
    <definedName name="__BTM150">#REF!</definedName>
    <definedName name="__BTM200">#REF!</definedName>
    <definedName name="__BTM250">#REF!</definedName>
    <definedName name="__btm300">#REF!</definedName>
    <definedName name="__BTM50">#REF!</definedName>
    <definedName name="__bua25">#REF!</definedName>
    <definedName name="__but1">#REF!</definedName>
    <definedName name="__but11">#REF!</definedName>
    <definedName name="__but2">#REF!</definedName>
    <definedName name="__but22">#REF!</definedName>
    <definedName name="__but3">#REF!</definedName>
    <definedName name="__but33">#REF!</definedName>
    <definedName name="__but4">#REF!</definedName>
    <definedName name="__but44">#REF!</definedName>
    <definedName name="__but5">#REF!</definedName>
    <definedName name="__but55">#REF!</definedName>
    <definedName name="__but6">#REF!</definedName>
    <definedName name="__but66">#REF!</definedName>
    <definedName name="__Can2">#REF!</definedName>
    <definedName name="__cao1">#REF!</definedName>
    <definedName name="__cao2">#REF!</definedName>
    <definedName name="__cao3">#REF!</definedName>
    <definedName name="__cao4">#REF!</definedName>
    <definedName name="__cao5">#REF!</definedName>
    <definedName name="__cao6">#REF!</definedName>
    <definedName name="__cat2">#REF!</definedName>
    <definedName name="__cat3">#REF!</definedName>
    <definedName name="__cat4">#REF!</definedName>
    <definedName name="__cat5">#REF!</definedName>
    <definedName name="__cau10">#REF!</definedName>
    <definedName name="__cau16">#REF!</definedName>
    <definedName name="__cau25">#REF!</definedName>
    <definedName name="__cau40">#REF!</definedName>
    <definedName name="__cau5">#REF!</definedName>
    <definedName name="__cau50">#REF!</definedName>
    <definedName name="__cep1" localSheetId="20" hidden="1">{"'Sheet1'!$L$16"}</definedName>
    <definedName name="__cep1" hidden="1">{"'Sheet1'!$L$16"}</definedName>
    <definedName name="__ckn12">#REF!</definedName>
    <definedName name="__CNA50">#REF!</definedName>
    <definedName name="__Coc39" localSheetId="20" hidden="1">{"'Sheet1'!$L$16"}</definedName>
    <definedName name="__Coc39" hidden="1">{"'Sheet1'!$L$16"}</definedName>
    <definedName name="__CON1">#REF!</definedName>
    <definedName name="__CON2">#REF!</definedName>
    <definedName name="__CP31" localSheetId="20" hidden="1">{"'Sheet1'!$L$16"}</definedName>
    <definedName name="__CP31" hidden="1">{"'Sheet1'!$L$16"}</definedName>
    <definedName name="__cpd1">#REF!</definedName>
    <definedName name="__cpd2">#REF!</definedName>
    <definedName name="__CT4" localSheetId="20" hidden="1">{"'Sheet1'!$L$16"}</definedName>
    <definedName name="__CT4" hidden="1">{"'Sheet1'!$L$16"}</definedName>
    <definedName name="__ct456789" localSheetId="20">IF(#REF!="","",#REF!*#REF!)</definedName>
    <definedName name="__ct456789">IF(#REF!="","",#REF!*#REF!)</definedName>
    <definedName name="__Cty501" localSheetId="20" hidden="1">{"'Sheet1'!$L$16"}</definedName>
    <definedName name="__Cty501" hidden="1">{"'Sheet1'!$L$16"}</definedName>
    <definedName name="__cuu1" localSheetId="20" hidden="1">{"'Sheet1'!$L$16"}</definedName>
    <definedName name="__cuu1" hidden="1">{"'Sheet1'!$L$16"}</definedName>
    <definedName name="__CVC1">#REF!</definedName>
    <definedName name="__d1500" localSheetId="20" hidden="1">{"'Sheet1'!$L$16"}</definedName>
    <definedName name="__d1500" hidden="1">{"'Sheet1'!$L$16"}</definedName>
    <definedName name="__D2">[1]SL!$E$5</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DT12" localSheetId="20" hidden="1">{"'Sheet1'!$L$16"}</definedName>
    <definedName name="__DT12" hidden="1">{"'Sheet1'!$L$16"}</definedName>
    <definedName name="__DT2" localSheetId="20" hidden="1">{"'Sheet1'!$L$16"}</definedName>
    <definedName name="__DT2" hidden="1">{"'Sheet1'!$L$16"}</definedName>
    <definedName name="__DT3" localSheetId="20" hidden="1">{"'Sheet1'!$L$16"}</definedName>
    <definedName name="__DT3" hidden="1">{"'Sheet1'!$L$16"}</definedName>
    <definedName name="__E99999">#REF!</definedName>
    <definedName name="__ech2">#REF!</definedName>
    <definedName name="__F1" localSheetId="20" hidden="1">{"'Sheet1'!$L$16"}</definedName>
    <definedName name="__F1" hidden="1">{"'Sheet1'!$L$16"}</definedName>
    <definedName name="__f5" localSheetId="20" hidden="1">{"'Sheet1'!$L$16"}</definedName>
    <definedName name="__f5" hidden="1">{"'Sheet1'!$L$16"}</definedName>
    <definedName name="__FIL2">#REF!</definedName>
    <definedName name="__gis150">#REF!</definedName>
    <definedName name="__Goi8" localSheetId="20" hidden="1">{"'Sheet1'!$L$16"}</definedName>
    <definedName name="__Goi8" hidden="1">{"'Sheet1'!$L$16"}</definedName>
    <definedName name="__gon4">#REF!</definedName>
    <definedName name="__h1" localSheetId="20" hidden="1">{"'Sheet1'!$L$16"}</definedName>
    <definedName name="__h1" hidden="1">{"'Sheet1'!$L$16"}</definedName>
    <definedName name="__h10" localSheetId="20" hidden="1">{#N/A,#N/A,FALSE,"Chi tiÆt"}</definedName>
    <definedName name="__h10" hidden="1">{#N/A,#N/A,FALSE,"Chi tiÆt"}</definedName>
    <definedName name="__h2" localSheetId="20" hidden="1">{"'Sheet1'!$L$16"}</definedName>
    <definedName name="__h2" hidden="1">{"'Sheet1'!$L$16"}</definedName>
    <definedName name="__h3" localSheetId="20" hidden="1">{"'Sheet1'!$L$16"}</definedName>
    <definedName name="__h3" hidden="1">{"'Sheet1'!$L$16"}</definedName>
    <definedName name="__h5" localSheetId="20" hidden="1">{"'Sheet1'!$L$16"}</definedName>
    <definedName name="__h5" hidden="1">{"'Sheet1'!$L$16"}</definedName>
    <definedName name="__H500866">#REF!</definedName>
    <definedName name="__h6" localSheetId="20" hidden="1">{"'Sheet1'!$L$16"}</definedName>
    <definedName name="__h6" hidden="1">{"'Sheet1'!$L$16"}</definedName>
    <definedName name="__h7" localSheetId="20" hidden="1">{"'Sheet1'!$L$16"}</definedName>
    <definedName name="__h7" hidden="1">{"'Sheet1'!$L$16"}</definedName>
    <definedName name="__h8" localSheetId="20" hidden="1">{"'Sheet1'!$L$16"}</definedName>
    <definedName name="__h8" hidden="1">{"'Sheet1'!$L$16"}</definedName>
    <definedName name="__h9" localSheetId="20" hidden="1">{"'Sheet1'!$L$16"}</definedName>
    <definedName name="__h9" hidden="1">{"'Sheet1'!$L$16"}</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localSheetId="20" hidden="1">{"'Sheet1'!$L$16"}</definedName>
    <definedName name="__hu1" hidden="1">{"'Sheet1'!$L$16"}</definedName>
    <definedName name="__hu2" localSheetId="20" hidden="1">{"'Sheet1'!$L$16"}</definedName>
    <definedName name="__hu2" hidden="1">{"'Sheet1'!$L$16"}</definedName>
    <definedName name="__hu5" localSheetId="20" hidden="1">{"'Sheet1'!$L$16"}</definedName>
    <definedName name="__hu5" hidden="1">{"'Sheet1'!$L$16"}</definedName>
    <definedName name="__hu6" localSheetId="20" hidden="1">{"'Sheet1'!$L$16"}</definedName>
    <definedName name="__hu6" hidden="1">{"'Sheet1'!$L$16"}</definedName>
    <definedName name="__hu7" localSheetId="20" hidden="1">{"'Sheet1'!$L$16"}</definedName>
    <definedName name="__hu7" hidden="1">{"'Sheet1'!$L$16"}</definedName>
    <definedName name="__huy1" localSheetId="20" hidden="1">{"'Sheet1'!$L$16"}</definedName>
    <definedName name="__huy1" hidden="1">{"'Sheet1'!$L$16"}</definedName>
    <definedName name="__hvk1">#REF!</definedName>
    <definedName name="__hvk2">#REF!</definedName>
    <definedName name="__hvk3">#REF!</definedName>
    <definedName name="__IntlFixup" hidden="1">TRUE</definedName>
    <definedName name="__IntlFixupTable" hidden="1">#REF!</definedName>
    <definedName name="__isc1">0.035</definedName>
    <definedName name="__isc2">0.02</definedName>
    <definedName name="__isc3">0.054</definedName>
    <definedName name="__JK4">#REF!</definedName>
    <definedName name="__KH08" localSheetId="20" hidden="1">{#N/A,#N/A,FALSE,"Chi tiÆt"}</definedName>
    <definedName name="__KH08" hidden="1">{#N/A,#N/A,FALSE,"Chi tiÆt"}</definedName>
    <definedName name="__kl1">#REF!</definedName>
    <definedName name="__KL2">#REF!</definedName>
    <definedName name="__KL3">#REF!</definedName>
    <definedName name="__KL4">#REF!</definedName>
    <definedName name="__KL5">#REF!</definedName>
    <definedName name="__KL6">#REF!</definedName>
    <definedName name="__KL7">#REF!</definedName>
    <definedName name="__km03" localSheetId="20" hidden="1">{"'Sheet1'!$L$16"}</definedName>
    <definedName name="__km03" hidden="1">{"'Sheet1'!$L$16"}</definedName>
    <definedName name="__km123" localSheetId="20" hidden="1">{"'Sheet1'!$L$16"}</definedName>
    <definedName name="__km123" hidden="1">{"'Sheet1'!$L$16"}</definedName>
    <definedName name="__km124" localSheetId="20" hidden="1">{"'Sheet1'!$L$16"}</definedName>
    <definedName name="__km124" hidden="1">{"'Sheet1'!$L$16"}</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Lan1" localSheetId="20" hidden="1">{"'Sheet1'!$L$16"}</definedName>
    <definedName name="__Lan1" hidden="1">{"'Sheet1'!$L$16"}</definedName>
    <definedName name="__LAN3" localSheetId="20" hidden="1">{"'Sheet1'!$L$16"}</definedName>
    <definedName name="__LAN3" hidden="1">{"'Sheet1'!$L$16"}</definedName>
    <definedName name="__lap1">#REF!</definedName>
    <definedName name="__lap2">#REF!</definedName>
    <definedName name="__ld2" localSheetId="20" hidden="1">{"'Sheet1'!$L$16"}</definedName>
    <definedName name="__ld2" hidden="1">{"'Sheet1'!$L$16"}</definedName>
    <definedName name="__lk2" localSheetId="20" hidden="1">{"'Sheet1'!$L$16"}</definedName>
    <definedName name="__lk2" hidden="1">{"'Sheet1'!$L$16"}</definedName>
    <definedName name="__lop16">#REF!</definedName>
    <definedName name="__lop25">#REF!</definedName>
    <definedName name="__lop9">#REF!</definedName>
    <definedName name="__lu13">#REF!</definedName>
    <definedName name="__lu85">#REF!</definedName>
    <definedName name="__M2" localSheetId="20" hidden="1">{"'Sheet1'!$L$16"}</definedName>
    <definedName name="__M2" hidden="1">{"'Sheet1'!$L$16"}</definedName>
    <definedName name="__M36" localSheetId="20" hidden="1">{"'Sheet1'!$L$16"}</definedName>
    <definedName name="__M36" hidden="1">{"'Sheet1'!$L$16"}</definedName>
    <definedName name="__m4" localSheetId="20" hidden="1">{"'Sheet1'!$L$16"}</definedName>
    <definedName name="__m4"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sl100">#REF!</definedName>
    <definedName name="__msl200">#REF!</definedName>
    <definedName name="__msl250">#REF!</definedName>
    <definedName name="__msl300">#REF!</definedName>
    <definedName name="__msl400">#REF!</definedName>
    <definedName name="__msl800">#REF!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tc1">#REF!</definedName>
    <definedName name="__mtc2">#REF!</definedName>
    <definedName name="__mtc3">#REF!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51">#REF!</definedName>
    <definedName name="__nc2">#REF!</definedName>
    <definedName name="__nc3">#REF!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ns02" localSheetId="20" hidden="1">{"'Sheet1'!$L$16"}</definedName>
    <definedName name="__ns02" hidden="1">{"'Sheet1'!$L$16"}</definedName>
    <definedName name="__NSO2" localSheetId="20" hidden="1">{"'Sheet1'!$L$16"}</definedName>
    <definedName name="__NSO2" hidden="1">{"'Sheet1'!$L$16"}</definedName>
    <definedName name="__NSO3" localSheetId="20" hidden="1">{"'Sheet1'!$L$16"}</definedName>
    <definedName name="__NSO3" hidden="1">{"'Sheet1'!$L$16"}</definedName>
    <definedName name="__off1">#REF!</definedName>
    <definedName name="__oto12">#REF!</definedName>
    <definedName name="__oto5">#REF!</definedName>
    <definedName name="__oto7">#REF!</definedName>
    <definedName name="__P2" localSheetId="20" hidden="1">{"'Sheet1'!$L$16"}</definedName>
    <definedName name="__P2" hidden="1">{"'Sheet1'!$L$16"}</definedName>
    <definedName name="__PA3" localSheetId="20" hidden="1">{"'Sheet1'!$L$16"}</definedName>
    <definedName name="__PA3" hidden="1">{"'Sheet1'!$L$16"}</definedName>
    <definedName name="__pb30">#REF!</definedName>
    <definedName name="__p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phu2" localSheetId="20" hidden="1">{"'Sheet1'!$L$16"}</definedName>
    <definedName name="__phu2" hidden="1">{"'Sheet1'!$L$16"}</definedName>
    <definedName name="__PL1">#REF!</definedName>
    <definedName name="__PL1242">#REF!</definedName>
    <definedName name="__Pl2" localSheetId="20" hidden="1">{"'Sheet1'!$L$16"}</definedName>
    <definedName name="__Pl2" hidden="1">{"'Sheet1'!$L$16"}</definedName>
    <definedName name="__PXB80">#REF!</definedName>
    <definedName name="__qa7">#REF!</definedName>
    <definedName name="__qh1">#REF!</definedName>
    <definedName name="__qh2">#REF!</definedName>
    <definedName name="__qh3">#REF!</definedName>
    <definedName name="__qH30">#REF!</definedName>
    <definedName name="__qh4">#REF!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p95">#REF!</definedName>
    <definedName name="__rt1">#REF!</definedName>
    <definedName name="__s6" localSheetId="20">{"ÿÿÿÿÿ"}</definedName>
    <definedName name="__s6">{"ÿÿÿÿÿ"}</definedName>
    <definedName name="__san108">#REF!</definedName>
    <definedName name="__san180">#REF!</definedName>
    <definedName name="__san250">#REF!</definedName>
    <definedName name="__san54">#REF!</definedName>
    <definedName name="__san90">#REF!</definedName>
    <definedName name="__sat10">#REF!</definedName>
    <definedName name="__sat12">#REF!</definedName>
    <definedName name="__sat14">#REF!</definedName>
    <definedName name="__sat16">#REF!</definedName>
    <definedName name="__sat20">#REF!</definedName>
    <definedName name="__Sat27">#REF!</definedName>
    <definedName name="__Sat6">#REF!</definedName>
    <definedName name="__sat8">#REF!</definedName>
    <definedName name="__sc1">#REF!</definedName>
    <definedName name="__SC2">#REF!</definedName>
    <definedName name="__sc3">#REF!</definedName>
    <definedName name="__SCL4" localSheetId="20" hidden="1">{"'Sheet1'!$L$16"}</definedName>
    <definedName name="__SCL4" hidden="1">{"'Sheet1'!$L$16"}</definedName>
    <definedName name="__Sdd24">#REF!</definedName>
    <definedName name="__Sdd33">#REF!</definedName>
    <definedName name="__Sdh24">#REF!</definedName>
    <definedName name="__Sdh33">#REF!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oi2">#REF!</definedName>
    <definedName name="__soi3">#REF!</definedName>
    <definedName name="__Sta1">531.877</definedName>
    <definedName name="__Sta2">561.952</definedName>
    <definedName name="__Sta3">712.202</definedName>
    <definedName name="__Sta4">762.202</definedName>
    <definedName name="__Stb24">#REF!</definedName>
    <definedName name="__Stb33">#REF!</definedName>
    <definedName name="__sua20">#REF!</definedName>
    <definedName name="__sua30">#REF!</definedName>
    <definedName name="__T01" hidden="1">#REF!</definedName>
    <definedName name="__t1" localSheetId="20">{"Thuxm2.xls","Sheet1"}</definedName>
    <definedName name="__t1">{"Thuxm2.xls","Sheet1"}</definedName>
    <definedName name="__T10" localSheetId="20" hidden="1">{"'Sheet1'!$L$16"}</definedName>
    <definedName name="__T10" hidden="1">{"'Sheet1'!$L$16"}</definedName>
    <definedName name="__ta1">#REF!</definedName>
    <definedName name="__ta2">#REF!</definedName>
    <definedName name="__ta3">#REF!</definedName>
    <definedName name="__ta4">#REF!</definedName>
    <definedName name="__ta5">#REF!</definedName>
    <definedName name="__ta6">#REF!</definedName>
    <definedName name="__TB1">#REF!</definedName>
    <definedName name="__tb2" localSheetId="20" hidden="1">{"'Sheet1'!$L$16"}</definedName>
    <definedName name="__tb2">#REF!</definedName>
    <definedName name="__tb3">#REF!</definedName>
    <definedName name="__tb4">#REF!</definedName>
    <definedName name="__tc1">#REF!</definedName>
    <definedName name="__td1" localSheetId="20" hidden="1">{"'Sheet1'!$L$16"}</definedName>
    <definedName name="__td1">#REF!</definedName>
    <definedName name="__te1">#REF!</definedName>
    <definedName name="__te2">#REF!</definedName>
    <definedName name="__tg1">#REF!</definedName>
    <definedName name="__tg427">#REF!</definedName>
    <definedName name="__TH1">#REF!</definedName>
    <definedName name="__TH2">#REF!</definedName>
    <definedName name="__TH20">#REF!</definedName>
    <definedName name="__TH20004" localSheetId="20" hidden="1">{"'Sheet1'!$L$16"}</definedName>
    <definedName name="__TH20004" hidden="1">{"'Sheet1'!$L$16"}</definedName>
    <definedName name="__TH3">#REF!</definedName>
    <definedName name="__TH35">#REF!</definedName>
    <definedName name="__TH50">#REF!</definedName>
    <definedName name="__tha1" localSheetId="20" hidden="1">{"'Sheet1'!$L$16"}</definedName>
    <definedName name="__tha1" hidden="1">{"'Sheet1'!$L$16"}</definedName>
    <definedName name="__TK155">#REF!</definedName>
    <definedName name="__TK211" localSheetId="20" hidden="1">{"'Sheet1'!$L$16"}</definedName>
    <definedName name="__TK211" hidden="1">{"'Sheet1'!$L$16"}</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M2" localSheetId="20" hidden="1">{"'Sheet1'!$L$16"}</definedName>
    <definedName name="__TM2" hidden="1">{"'Sheet1'!$L$16"}</definedName>
    <definedName name="__TO14" localSheetId="20" hidden="1">{"'Sheet1'!$L$16"}</definedName>
    <definedName name="__TO14" hidden="1">{"'Sheet1'!$L$16"}</definedName>
    <definedName name="__tp2">#REF!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localSheetId="20" hidden="1">{"'Sheet1'!$L$16"}</definedName>
    <definedName name="__Tru21" hidden="1">{"'Sheet1'!$L$16"}</definedName>
    <definedName name="__TS2">#REF!</definedName>
    <definedName name="__tt3" localSheetId="20" hidden="1">{"'Sheet1'!$L$16"}</definedName>
    <definedName name="__tt3" hidden="1">{"'Sheet1'!$L$16"}</definedName>
    <definedName name="__TT31" localSheetId="20" hidden="1">{"'Sheet1'!$L$16"}</definedName>
    <definedName name="__TT31" hidden="1">{"'Sheet1'!$L$16"}</definedName>
    <definedName name="__TVL1">#REF!</definedName>
    <definedName name="__tz593">#REF!</definedName>
    <definedName name="__ui100">#REF!</definedName>
    <definedName name="__ui105">#REF!</definedName>
    <definedName name="__ui108">#REF!</definedName>
    <definedName name="__ui130">#REF!</definedName>
    <definedName name="__ui140">#REF!</definedName>
    <definedName name="__ui160">#REF!</definedName>
    <definedName name="__ui180">#REF!</definedName>
    <definedName name="__ui250">#REF!</definedName>
    <definedName name="__ui271">#REF!</definedName>
    <definedName name="__ui320">#REF!</definedName>
    <definedName name="__ui45">#REF!</definedName>
    <definedName name="__ui50">#REF!</definedName>
    <definedName name="__ui54">#REF!</definedName>
    <definedName name="__ui65">#REF!</definedName>
    <definedName name="__ui75">#REF!</definedName>
    <definedName name="__ui80">#REF!</definedName>
    <definedName name="__UT2">#REF!</definedName>
    <definedName name="__vc1">#REF!</definedName>
    <definedName name="__vc2">#REF!</definedName>
    <definedName name="__vc3">#REF!</definedName>
    <definedName name="__VC5" localSheetId="20" hidden="1">{"'Sheet1'!$L$16"}</definedName>
    <definedName name="__VC5" hidden="1">{"'Sheet1'!$L$16"}</definedName>
    <definedName name="__Vh2">#REF!</definedName>
    <definedName name="__VL1">#REF!</definedName>
    <definedName name="__vl10">#REF!</definedName>
    <definedName name="__VL100">#REF!</definedName>
    <definedName name="__vl2" localSheetId="20" hidden="1">{"'Sheet1'!$L$16"}</definedName>
    <definedName name="__vl2" hidden="1">{"'Sheet1'!$L$16"}</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P2" localSheetId="20" hidden="1">{"'Sheet1'!$L$16"}</definedName>
    <definedName name="__VLP2" hidden="1">{"'Sheet1'!$L$16"}</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xb80">#REF!</definedName>
    <definedName name="__xl150">#REF!</definedName>
    <definedName name="__xlfn.BAHTTEXT" hidden="1">#NAME?</definedName>
    <definedName name="__xm3">#REF!</definedName>
    <definedName name="__xm4">#REF!</definedName>
    <definedName name="__xm5">#REF!</definedName>
    <definedName name="_01_11_2001">#N/A</definedName>
    <definedName name="_02">#REF!</definedName>
    <definedName name="_1" localSheetId="20">#REF!</definedName>
    <definedName name="_1">#N/A</definedName>
    <definedName name="_1__xl150">#REF!</definedName>
    <definedName name="_1_0ten_" hidden="1">#REF!</definedName>
    <definedName name="_1000A01">#N/A</definedName>
    <definedName name="_12SOÁ_CTÖØ">#REF!</definedName>
    <definedName name="_14_0ten_" hidden="1">#REF!</definedName>
    <definedName name="_15SOÁ_LÖÔÏNG">#REF!</definedName>
    <definedName name="_18_0xoa_" hidden="1">#REF!</definedName>
    <definedName name="_18TEÂN_HAØNG">#REF!</definedName>
    <definedName name="_1a1_" localSheetId="20" hidden="1">{"'Sheet1'!$L$16"}</definedName>
    <definedName name="_1a1_" hidden="1">{"'Sheet1'!$L$16"}</definedName>
    <definedName name="_1BA1025">#REF!</definedName>
    <definedName name="_1BA1037">#REF!</definedName>
    <definedName name="_1BA1050">#REF!</definedName>
    <definedName name="_1BA1075">#REF!</definedName>
    <definedName name="_1BA1100">#REF!</definedName>
    <definedName name="_1BA2500">#REF!</definedName>
    <definedName name="_1BA3025">#REF!</definedName>
    <definedName name="_1BA3037">#REF!</definedName>
    <definedName name="_1BA3050">#REF!</definedName>
    <definedName name="_1BA305G">#REF!</definedName>
    <definedName name="_1BA3075">#REF!</definedName>
    <definedName name="_1BA3100">#REF!</definedName>
    <definedName name="_1BA3160">#REF!</definedName>
    <definedName name="_1BA3250">#REF!</definedName>
    <definedName name="_1BA3320">#REF!</definedName>
    <definedName name="_1BA3400">#REF!</definedName>
    <definedName name="_1BA400P">#REF!</definedName>
    <definedName name="_1CAP001">#REF!</definedName>
    <definedName name="_1CAP003">#REF!</definedName>
    <definedName name="_1CAP011">#REF!</definedName>
    <definedName name="_1CAP012">#REF!</definedName>
    <definedName name="_1CDHT01">#REF!</definedName>
    <definedName name="_1CDHT02">#REF!</definedName>
    <definedName name="_1CDHT03">#REF!</definedName>
    <definedName name="_1CHANG1">#REF!</definedName>
    <definedName name="_1CHANG2">#REF!</definedName>
    <definedName name="_1DA0801">#REF!</definedName>
    <definedName name="_1DA0802">#REF!</definedName>
    <definedName name="_1DA1201">#REF!</definedName>
    <definedName name="_1DA2001">#REF!</definedName>
    <definedName name="_1DA2401">#REF!</definedName>
    <definedName name="_1DA2402">#REF!</definedName>
    <definedName name="_1DA3201">#REF!</definedName>
    <definedName name="_1DA3202">#REF!</definedName>
    <definedName name="_1DA3203">#REF!</definedName>
    <definedName name="_1DA3204">#REF!</definedName>
    <definedName name="_1DADOI1">#REF!</definedName>
    <definedName name="_1DAU001">#REF!</definedName>
    <definedName name="_1DAU002">#REF!</definedName>
    <definedName name="_1DAU003">#REF!</definedName>
    <definedName name="_1DCTT48">#REF!</definedName>
    <definedName name="_1DDAY03">#REF!</definedName>
    <definedName name="_1DDTT01">#REF!</definedName>
    <definedName name="_1DK1001">#REF!</definedName>
    <definedName name="_1DK3001">#REF!</definedName>
    <definedName name="_1FCO101">#REF!</definedName>
    <definedName name="_1GIA101">#REF!</definedName>
    <definedName name="_1KD22B1">#REF!</definedName>
    <definedName name="_1KDM22T">#REF!</definedName>
    <definedName name="_1KEP001">#REF!</definedName>
    <definedName name="_1LA1001">#REF!</definedName>
    <definedName name="_1LCAP01">#REF!</definedName>
    <definedName name="_1MCCBO2">#REF!</definedName>
    <definedName name="_1NEO001">#REF!</definedName>
    <definedName name="_1PKCAP1">#REF!</definedName>
    <definedName name="_1PKIEN1">#REF!</definedName>
    <definedName name="_1PKIEN2">#REF!</definedName>
    <definedName name="_1PKTT01">#REF!</definedName>
    <definedName name="_1SDUNG1">#REF!</definedName>
    <definedName name="_1STREO1">#REF!</definedName>
    <definedName name="_1STREO2">#REF!</definedName>
    <definedName name="_1STREO3">#REF!</definedName>
    <definedName name="_1TCD101">#REF!</definedName>
    <definedName name="_1TCD201">#REF!</definedName>
    <definedName name="_1TCD203">#REF!</definedName>
    <definedName name="_1TD1001">#REF!</definedName>
    <definedName name="_1TD1002">#REF!</definedName>
    <definedName name="_1TD2001">#REF!</definedName>
    <definedName name="_1TIHT01">#REF!</definedName>
    <definedName name="_1TIHT02">#REF!</definedName>
    <definedName name="_1TIHT03">#REF!</definedName>
    <definedName name="_1TIHT04">#REF!</definedName>
    <definedName name="_1TIHT05">#REF!</definedName>
    <definedName name="_1TIHT06">#REF!</definedName>
    <definedName name="_1TIHT07">#REF!</definedName>
    <definedName name="_1TML_OBDlg2" hidden="1">TRUE</definedName>
    <definedName name="_1TRU121" localSheetId="20">#REF!</definedName>
    <definedName name="_1TRU121">#REF!</definedName>
    <definedName name="_1UCLEV1">#REF!</definedName>
    <definedName name="_2" localSheetId="20">#REF!</definedName>
    <definedName name="_2">#N/A</definedName>
    <definedName name="_2_0ten_" hidden="1">#REF!</definedName>
    <definedName name="_2_0xoa_" hidden="1">#REF!</definedName>
    <definedName name="_21TEÂN_KHAÙCH_HAØ">#REF!</definedName>
    <definedName name="_24THAØNH_TIEÀN">#REF!</definedName>
    <definedName name="_27_02_01">#REF!</definedName>
    <definedName name="_27TRÒ_GIAÙ">#REF!</definedName>
    <definedName name="_2BLA100">#REF!</definedName>
    <definedName name="_2CHAG01">#REF!</definedName>
    <definedName name="_2CHAG02">#REF!</definedName>
    <definedName name="_2CHANG1">#REF!</definedName>
    <definedName name="_2CHANG2">#REF!</definedName>
    <definedName name="_2CHDG01">#REF!</definedName>
    <definedName name="_2CHDG02">#REF!</definedName>
    <definedName name="_2CHGI01">#REF!</definedName>
    <definedName name="_2CHSG01">#REF!</definedName>
    <definedName name="_2COTT48">#REF!</definedName>
    <definedName name="_2DA0801">#REF!</definedName>
    <definedName name="_2DA0802">#REF!</definedName>
    <definedName name="_2DA2001">#REF!</definedName>
    <definedName name="_2DA2002">#REF!</definedName>
    <definedName name="_2DA2401">#REF!</definedName>
    <definedName name="_2DA2402">#REF!</definedName>
    <definedName name="_2DA2403">#REF!</definedName>
    <definedName name="_2DA2404">#REF!</definedName>
    <definedName name="_2DA2405">#REF!</definedName>
    <definedName name="_2DA2406">#REF!</definedName>
    <definedName name="_2DA3202">#REF!</definedName>
    <definedName name="_2DADOI1">#REF!</definedName>
    <definedName name="_2DAL201">#REF!</definedName>
    <definedName name="_2DCT001">#REF!</definedName>
    <definedName name="_2DDAY01">#REF!</definedName>
    <definedName name="_2DS1P01">#REF!</definedName>
    <definedName name="_2DS3P01">#REF!</definedName>
    <definedName name="_2FCO100">#REF!</definedName>
    <definedName name="_2FCO200">#REF!</definedName>
    <definedName name="_2KD0221">#REF!</definedName>
    <definedName name="_2KD0222">#REF!</definedName>
    <definedName name="_2KD0223">#REF!</definedName>
    <definedName name="_2KD0481">#REF!</definedName>
    <definedName name="_2KD0500">#REF!</definedName>
    <definedName name="_2KD0501">#REF!</definedName>
    <definedName name="_2KD0502">#REF!</definedName>
    <definedName name="_2KD0700">#REF!</definedName>
    <definedName name="_2KD0701">#REF!</definedName>
    <definedName name="_2KD0702">#REF!</definedName>
    <definedName name="_2KD0950">#REF!</definedName>
    <definedName name="_2KD0951">#REF!</definedName>
    <definedName name="_2KD1501">#REF!</definedName>
    <definedName name="_2KD1502">#REF!</definedName>
    <definedName name="_2KD22B1">#REF!</definedName>
    <definedName name="_2KD2401">#REF!</definedName>
    <definedName name="_2KD48B1">#REF!</definedName>
    <definedName name="_2LA1001">#REF!</definedName>
    <definedName name="_2LBCO01">#REF!</definedName>
    <definedName name="_2LBS001">#REF!</definedName>
    <definedName name="_2MONG01">#REF!</definedName>
    <definedName name="_2NEO001">#REF!</definedName>
    <definedName name="_2NHANH1">#REF!</definedName>
    <definedName name="_2OILS01">#REF!</definedName>
    <definedName name="_2PKTT01">#REF!</definedName>
    <definedName name="_2RECLO1">#REF!</definedName>
    <definedName name="_2SDINH1">#REF!</definedName>
    <definedName name="_2SDUNG1">#REF!</definedName>
    <definedName name="_2STREO1">#REF!</definedName>
    <definedName name="_2STREO2">#REF!</definedName>
    <definedName name="_2STREO3">#REF!</definedName>
    <definedName name="_2STREO4">#REF!</definedName>
    <definedName name="_2SUDO01">#REF!</definedName>
    <definedName name="_2TD2001">#REF!</definedName>
    <definedName name="_2TDIA01">#REF!</definedName>
    <definedName name="_2TDTD01">#REF!</definedName>
    <definedName name="_2TRU121">#REF!</definedName>
    <definedName name="_2TRU122">#REF!</definedName>
    <definedName name="_2TRU141">#REF!</definedName>
    <definedName name="_2TU3100">#REF!</definedName>
    <definedName name="_2TU6100">#REF!</definedName>
    <definedName name="_2UCLEV1">#REF!</definedName>
    <definedName name="_2VTLT01">#REF!</definedName>
    <definedName name="_3_0ten_" hidden="1">#REF!</definedName>
    <definedName name="_3_0xoa_" hidden="1">#REF!</definedName>
    <definedName name="_30TRÒ_GIAÙ__VAT">#REF!</definedName>
    <definedName name="_3ABC501">#REF!</definedName>
    <definedName name="_3ABC701">#REF!</definedName>
    <definedName name="_3ABC951">#REF!</definedName>
    <definedName name="_3BLXMD">#REF!</definedName>
    <definedName name="_3BOAG01">#REF!</definedName>
    <definedName name="_3BRANCH">#REF!</definedName>
    <definedName name="_3BTHT01">#REF!</definedName>
    <definedName name="_3BTHT02">#REF!</definedName>
    <definedName name="_3BTHT11">#REF!</definedName>
    <definedName name="_3CHAG01">#REF!</definedName>
    <definedName name="_3CHAG02">#REF!</definedName>
    <definedName name="_3CHAG03">#REF!</definedName>
    <definedName name="_3CHAG04">#REF!</definedName>
    <definedName name="_3CHDG01">#REF!</definedName>
    <definedName name="_3CHDG02">#REF!</definedName>
    <definedName name="_3CHDG03">#REF!</definedName>
    <definedName name="_3CHDG04">#REF!</definedName>
    <definedName name="_3CHSG01">#REF!</definedName>
    <definedName name="_3CHSG02">#REF!</definedName>
    <definedName name="_3CLHT01">#REF!</definedName>
    <definedName name="_3CLHT02">#REF!</definedName>
    <definedName name="_3CLHT03">#REF!</definedName>
    <definedName name="_3COABC1">#REF!</definedName>
    <definedName name="_3COSSE1">#REF!</definedName>
    <definedName name="_3CPHA01">#REF!</definedName>
    <definedName name="_3CTKHAC">#REF!</definedName>
    <definedName name="_3DA0001">#REF!</definedName>
    <definedName name="_3DA0002">#REF!</definedName>
    <definedName name="_3DCT001">#REF!</definedName>
    <definedName name="_3DMINO1">#REF!</definedName>
    <definedName name="_3DMINO2">#REF!</definedName>
    <definedName name="_3DUPLEX">#REF!</definedName>
    <definedName name="_3DUPSSS">#REF!</definedName>
    <definedName name="_3FERRU1">#REF!</definedName>
    <definedName name="_3FERRU2">#REF!</definedName>
    <definedName name="_3HTTR01">#REF!</definedName>
    <definedName name="_3HTTR02">#REF!</definedName>
    <definedName name="_3HTTR03">#REF!</definedName>
    <definedName name="_3HTTR04">#REF!</definedName>
    <definedName name="_3HTTR05">#REF!</definedName>
    <definedName name="_3KD3501">#REF!</definedName>
    <definedName name="_3KD3502">#REF!</definedName>
    <definedName name="_3KD3511">#REF!</definedName>
    <definedName name="_3KD3801">#REF!</definedName>
    <definedName name="_3KD4801">#REF!</definedName>
    <definedName name="_3KD5011">#REF!</definedName>
    <definedName name="_3KD7501">#REF!</definedName>
    <definedName name="_3KD9501">#REF!</definedName>
    <definedName name="_3LABC01">#REF!</definedName>
    <definedName name="_3MONG01">#REF!</definedName>
    <definedName name="_3NEO001">#REF!</definedName>
    <definedName name="_3NEO002">#REF!</definedName>
    <definedName name="_3PKABC1">#REF!</definedName>
    <definedName name="_3PKDOM1">#REF!</definedName>
    <definedName name="_3PKDOM2">#REF!</definedName>
    <definedName name="_3PKHT01">#REF!</definedName>
    <definedName name="_3QUARTD">#REF!</definedName>
    <definedName name="_3RACK31">#REF!</definedName>
    <definedName name="_3RACK41">#REF!</definedName>
    <definedName name="_3TDIA01">#REF!</definedName>
    <definedName name="_3TDIA02">#REF!</definedName>
    <definedName name="_3TRU091">#REF!</definedName>
    <definedName name="_3TRU101">#REF!</definedName>
    <definedName name="_3TRU102">#REF!</definedName>
    <definedName name="_3TRU121">#REF!</definedName>
    <definedName name="_3TRU122">#REF!</definedName>
    <definedName name="_3TRU731">#REF!</definedName>
    <definedName name="_3TRU841">#REF!</definedName>
    <definedName name="_3TRU842">#REF!</definedName>
    <definedName name="_3TRU843">#REF!</definedName>
    <definedName name="_3TU0601">#REF!</definedName>
    <definedName name="_3TU0602">#REF!</definedName>
    <definedName name="_3TU0603">#REF!</definedName>
    <definedName name="_3TU0609">#REF!</definedName>
    <definedName name="_3TU0901">#REF!</definedName>
    <definedName name="_3TU0902">#REF!</definedName>
    <definedName name="_3TU0903">#REF!</definedName>
    <definedName name="_4_0xoa_" hidden="1">#REF!</definedName>
    <definedName name="_40x4">5100</definedName>
    <definedName name="_430.001">#REF!</definedName>
    <definedName name="_4CDTT01">#REF!</definedName>
    <definedName name="_4CNT050">#REF!</definedName>
    <definedName name="_4CNT095">#REF!</definedName>
    <definedName name="_4CNT150">#REF!</definedName>
    <definedName name="_4CNT240" localSheetId="20">#REF!</definedName>
    <definedName name="_4CNT240">#REF!</definedName>
    <definedName name="_4CTL050">#REF!</definedName>
    <definedName name="_4CTL095">#REF!</definedName>
    <definedName name="_4CTL150">#REF!</definedName>
    <definedName name="_4CTL240" localSheetId="20">#REF!</definedName>
    <definedName name="_4CTL240">#REF!</definedName>
    <definedName name="_4FCO100">#REF!</definedName>
    <definedName name="_4HDCTT1">#REF!</definedName>
    <definedName name="_4HDCTT2">#REF!</definedName>
    <definedName name="_4HDCTT3">#REF!</definedName>
    <definedName name="_4HDCTT4">#REF!</definedName>
    <definedName name="_4HNCTT1">#REF!</definedName>
    <definedName name="_4HNCTT2">#REF!</definedName>
    <definedName name="_4HNCTT3">#REF!</definedName>
    <definedName name="_4HNCTT4">#REF!</definedName>
    <definedName name="_4KEPC01">#REF!</definedName>
    <definedName name="_4LBCO01">#REF!</definedName>
    <definedName name="_4OSLCTT">#REF!</definedName>
    <definedName name="_5_0xoa_" hidden="1">#REF!</definedName>
    <definedName name="_5080591">#REF!</definedName>
    <definedName name="_5CNHT95">#REF!</definedName>
    <definedName name="_5GOIC01">#REF!</definedName>
    <definedName name="_5HDCHT1">#REF!</definedName>
    <definedName name="_5KEPC01">#REF!</definedName>
    <definedName name="_5MAÕ_HAØNG">#REF!</definedName>
    <definedName name="_5OSLCHT">#REF!</definedName>
    <definedName name="_6MAÕ_SOÁ_THUEÁ">#REF!</definedName>
    <definedName name="_9ÑÔN_GIAÙ">#REF!</definedName>
    <definedName name="_a1" localSheetId="20" hidden="1">{"'Sheet1'!$L$16"}</definedName>
    <definedName name="_a1" hidden="1">{"'Sheet1'!$L$16"}</definedName>
    <definedName name="_a100" localSheetId="20" hidden="1">{"'Sheet1'!$L$16"}</definedName>
    <definedName name="_a100" hidden="1">{"'Sheet1'!$L$16"}</definedName>
    <definedName name="_a123" localSheetId="20" hidden="1">{"Offgrid",#N/A,FALSE,"OFFGRID";"Region",#N/A,FALSE,"REGION";"Offgrid -2",#N/A,FALSE,"OFFGRID";"WTP",#N/A,FALSE,"WTP";"WTP -2",#N/A,FALSE,"WTP";"Project",#N/A,FALSE,"PROJECT";"Summary -2",#N/A,FALSE,"SUMMARY"}</definedName>
    <definedName name="_a123" hidden="1">{"Offgrid",#N/A,FALSE,"OFFGRID";"Region",#N/A,FALSE,"REGION";"Offgrid -2",#N/A,FALSE,"OFFGRID";"WTP",#N/A,FALSE,"WTP";"WTP -2",#N/A,FALSE,"WTP";"Project",#N/A,FALSE,"PROJECT";"Summary -2",#N/A,FALSE,"SUMMARY"}</definedName>
    <definedName name="_a129" localSheetId="20"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20"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20" hidden="1">{"'Sheet1'!$L$16"}</definedName>
    <definedName name="_a2" hidden="1">{"'Sheet1'!$L$16"}</definedName>
    <definedName name="_a3" localSheetId="20" hidden="1">{"'Sheet1'!$L$16"}</definedName>
    <definedName name="_a3" hidden="1">{"'Sheet1'!$L$16"}</definedName>
    <definedName name="_A4" localSheetId="20" hidden="1">{"'Sheet1'!$L$16"}</definedName>
    <definedName name="_A4" hidden="1">{"'Sheet1'!$L$16"}</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 localSheetId="20" hidden="1">{"'Sheet1'!$L$16"}</definedName>
    <definedName name="_B1" hidden="1">{"'Sheet1'!$L$16"}</definedName>
    <definedName name="_B19" localSheetId="20" hidden="1">{"'Sheet1'!$L$16"}</definedName>
    <definedName name="_B19" hidden="1">{"'Sheet1'!$L$16"}</definedName>
    <definedName name="_b4" localSheetId="20" hidden="1">{"'Sheet1'!$L$16"}</definedName>
    <definedName name="_b4" hidden="1">{"'Sheet1'!$L$16"}</definedName>
    <definedName name="_ba1" localSheetId="20" hidden="1">{#N/A,#N/A,FALSE,"Chi tiÆt"}</definedName>
    <definedName name="_ba1" hidden="1">{#N/A,#N/A,FALSE,"Chi tiÆt"}</definedName>
    <definedName name="_bac4">#N/A</definedName>
    <definedName name="_bac5">#N/A</definedName>
    <definedName name="_ban1">#REF!</definedName>
    <definedName name="_ban2" localSheetId="20" hidden="1">{"'Sheet1'!$L$16"}</definedName>
    <definedName name="_ban2" hidden="1">{"'Sheet1'!$L$16"}</definedName>
    <definedName name="_bat1">#REF!</definedName>
    <definedName name="_ben10">#N/A</definedName>
    <definedName name="_ben12">#N/A</definedName>
    <definedName name="_BH1" localSheetId="20" hidden="1">{"'Sheet1'!$L$16"}</definedName>
    <definedName name="_BH1" hidden="1">{"'Sheet1'!$L$16"}</definedName>
    <definedName name="_BH2" localSheetId="20" hidden="1">{"'Sheet1'!$L$16"}</definedName>
    <definedName name="_BH2" hidden="1">{"'Sheet1'!$L$16"}</definedName>
    <definedName name="_BH53" localSheetId="20" hidden="1">{"'Sheet1'!$L$16"}</definedName>
    <definedName name="_BH53" hidden="1">{"'Sheet1'!$L$16"}</definedName>
    <definedName name="_BH54" localSheetId="20" hidden="1">{"'Sheet1'!$L$16"}</definedName>
    <definedName name="_BH54" hidden="1">{"'Sheet1'!$L$16"}</definedName>
    <definedName name="_BH59" localSheetId="20" hidden="1">{"'Sheet1'!$L$16"}</definedName>
    <definedName name="_BH59" hidden="1">{"'Sheet1'!$L$16"}</definedName>
    <definedName name="_BH64" localSheetId="20" hidden="1">{"'Sheet1'!$L$16"}</definedName>
    <definedName name="_BH64" hidden="1">{"'Sheet1'!$L$16"}</definedName>
    <definedName name="_Bm2" localSheetId="20" hidden="1">{"'Sheet1'!$L$16"}</definedName>
    <definedName name="_Bm2" hidden="1">{"'Sheet1'!$L$16"}</definedName>
    <definedName name="_boi1" localSheetId="20">#REF!</definedName>
    <definedName name="_boi1">#REF!</definedName>
    <definedName name="_boi2" localSheetId="20">#REF!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00">#REF!</definedName>
    <definedName name="_BTM250">#REF!</definedName>
    <definedName name="_btM300">#REF!</definedName>
    <definedName name="_BTM50">#REF!</definedName>
    <definedName name="_bua25">#REF!</definedName>
    <definedName name="_Builtin0" hidden="1">#REF!</definedName>
    <definedName name="_Builtin155" hidden="1">#N/A</definedName>
    <definedName name="_but1">#REF!</definedName>
    <definedName name="_but11">#REF!</definedName>
    <definedName name="_but2">#REF!</definedName>
    <definedName name="_but22">#REF!</definedName>
    <definedName name="_but3">#REF!</definedName>
    <definedName name="_but33">#REF!</definedName>
    <definedName name="_but4">#REF!</definedName>
    <definedName name="_but44">#REF!</definedName>
    <definedName name="_but5">#REF!</definedName>
    <definedName name="_but55">#REF!</definedName>
    <definedName name="_but6">#REF!</definedName>
    <definedName name="_but66">#REF!</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#N/A</definedName>
    <definedName name="_cau16">'[2]R&amp;P'!$G$225</definedName>
    <definedName name="_cau25">'[2]R&amp;P'!$G$226</definedName>
    <definedName name="_cau40">'[2]R&amp;P'!$G$227</definedName>
    <definedName name="_cau5">#REF!</definedName>
    <definedName name="_cau50">'[2]R&amp;P'!$G$228</definedName>
    <definedName name="_cau60">#N/A</definedName>
    <definedName name="_cau63">#N/A</definedName>
    <definedName name="_cau7">#N/A</definedName>
    <definedName name="_CD2" localSheetId="20" hidden="1">{"'Sheet1'!$L$16"}</definedName>
    <definedName name="_CD2" hidden="1">{"'Sheet1'!$L$16"}</definedName>
    <definedName name="_cep1" localSheetId="20" hidden="1">{"'Sheet1'!$L$16"}</definedName>
    <definedName name="_cep1" hidden="1">{"'Sheet1'!$L$16"}</definedName>
    <definedName name="_chk1">#REF!</definedName>
    <definedName name="_ckn12">#N/A</definedName>
    <definedName name="_CNA50">#REF!</definedName>
    <definedName name="_Coc39" localSheetId="20" hidden="1">{"'Sheet1'!$L$16"}</definedName>
    <definedName name="_Coc39" hidden="1">{"'Sheet1'!$L$16"}</definedName>
    <definedName name="_CON1">#REF!</definedName>
    <definedName name="_CON2">#REF!</definedName>
    <definedName name="_CP31" localSheetId="20" hidden="1">{"'Sheet1'!$L$16"}</definedName>
    <definedName name="_CP31" hidden="1">{"'Sheet1'!$L$16"}</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T4" localSheetId="20" hidden="1">{"'Sheet1'!$L$16"}</definedName>
    <definedName name="_CT4" hidden="1">{"'Sheet1'!$L$16"}</definedName>
    <definedName name="_ct456789" localSheetId="20">IF(#REF!="","",#REF!*#REF!)</definedName>
    <definedName name="_ct456789">IF(#REF!="","",#REF!*#REF!)</definedName>
    <definedName name="_Cty501" localSheetId="20" hidden="1">{"'Sheet1'!$L$16"}</definedName>
    <definedName name="_Cty501" hidden="1">{"'Sheet1'!$L$16"}</definedName>
    <definedName name="_CVC1">#REF!</definedName>
    <definedName name="_D1">[1]SL!$E$5</definedName>
    <definedName name="_d1500" localSheetId="20" hidden="1">{"'Sheet1'!$L$16"}</definedName>
    <definedName name="_d1500" hidden="1">{"'Sheet1'!$L$16"}</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ao1">#REF!</definedName>
    <definedName name="_dbu1">#REF!</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DT12" localSheetId="20" hidden="1">{"'Sheet1'!$L$16"}</definedName>
    <definedName name="_DT12" hidden="1">{"'Sheet1'!$L$16"}</definedName>
    <definedName name="_DT2" localSheetId="20" hidden="1">{"'Sheet1'!$L$16"}</definedName>
    <definedName name="_DT2" hidden="1">{"'Sheet1'!$L$16"}</definedName>
    <definedName name="_DT3" localSheetId="20" hidden="1">{"'Sheet1'!$L$16"}</definedName>
    <definedName name="_DT3" hidden="1">{"'Sheet1'!$L$16"}</definedName>
    <definedName name="_E99999">#REF!</definedName>
    <definedName name="_ech2">#REF!</definedName>
    <definedName name="_F1" localSheetId="20" hidden="1">{"'Sheet1'!$L$16"}</definedName>
    <definedName name="_F1" hidden="1">{"'Sheet1'!$L$16"}</definedName>
    <definedName name="_f5" localSheetId="20" hidden="1">{"'Sheet1'!$L$16"}</definedName>
    <definedName name="_f5" hidden="1">{"'Sheet1'!$L$16"}</definedName>
    <definedName name="_FIL2">#REF!</definedName>
    <definedName name="_Fill" hidden="1">#REF!</definedName>
    <definedName name="_Fill_1">"#REF!"</definedName>
    <definedName name="_xlnm._FilterDatabase" localSheetId="1" hidden="1">'02'!$A$10:$K$61</definedName>
    <definedName name="_xlnm._FilterDatabase" localSheetId="8" hidden="1">'09'!$A$7:$AC$361</definedName>
    <definedName name="_xlnm._FilterDatabase" localSheetId="9" hidden="1">'10'!$A$6:$U$80</definedName>
    <definedName name="_xlnm._FilterDatabase" localSheetId="10" hidden="1">'11'!$A$6:$U$272</definedName>
    <definedName name="_xlnm._FilterDatabase" localSheetId="13" hidden="1">'14'!$A$9:$N$1667</definedName>
    <definedName name="_xlnm._FilterDatabase" localSheetId="18" hidden="1">'19'!$A$9:$T$30</definedName>
    <definedName name="_xlnm._FilterDatabase" localSheetId="20" hidden="1">#REF!</definedName>
    <definedName name="_xlnm._FilterDatabase" hidden="1">#REF!</definedName>
    <definedName name="_g1">#N/A</definedName>
    <definedName name="_G15">[3]XL4Poppy!$C$4</definedName>
    <definedName name="_g2">#N/A</definedName>
    <definedName name="_gis150">#REF!</definedName>
    <definedName name="_Goi8" localSheetId="20" hidden="1">{"'Sheet1'!$L$16"}</definedName>
    <definedName name="_Goi8" hidden="1">{"'Sheet1'!$L$16"}</definedName>
    <definedName name="_gon4">#REF!</definedName>
    <definedName name="_h1" localSheetId="20" hidden="1">{"'Sheet1'!$L$16"}</definedName>
    <definedName name="_h1" hidden="1">{"'Sheet1'!$L$16"}</definedName>
    <definedName name="_h10" localSheetId="20" hidden="1">{#N/A,#N/A,FALSE,"Chi tiÆt"}</definedName>
    <definedName name="_h10" hidden="1">{#N/A,#N/A,FALSE,"Chi tiÆt"}</definedName>
    <definedName name="_h2" localSheetId="20" hidden="1">{"'Sheet1'!$L$16"}</definedName>
    <definedName name="_h2" hidden="1">{"'Sheet1'!$L$16"}</definedName>
    <definedName name="_h3" localSheetId="20" hidden="1">{"'Sheet1'!$L$16"}</definedName>
    <definedName name="_h3" hidden="1">{"'Sheet1'!$L$16"}</definedName>
    <definedName name="_h5" localSheetId="20" hidden="1">{"'Sheet1'!$L$16"}</definedName>
    <definedName name="_h5" hidden="1">{"'Sheet1'!$L$16"}</definedName>
    <definedName name="_H500866">#REF!</definedName>
    <definedName name="_h6" localSheetId="20" hidden="1">{"'Sheet1'!$L$16"}</definedName>
    <definedName name="_h6" hidden="1">{"'Sheet1'!$L$16"}</definedName>
    <definedName name="_h7" localSheetId="20" hidden="1">{"'Sheet1'!$L$16"}</definedName>
    <definedName name="_h7" hidden="1">{"'Sheet1'!$L$16"}</definedName>
    <definedName name="_h8" localSheetId="20" hidden="1">{"'Sheet1'!$L$16"}</definedName>
    <definedName name="_h8" hidden="1">{"'Sheet1'!$L$16"}</definedName>
    <definedName name="_h9" localSheetId="20" hidden="1">{"'Sheet1'!$L$16"}</definedName>
    <definedName name="_h9" hidden="1">{"'Sheet1'!$L$16"}</definedName>
    <definedName name="_han23">#N/A</definedName>
    <definedName name="_hau1">#REF!</definedName>
    <definedName name="_hau12">#REF!</definedName>
    <definedName name="_hau2">#REF!</definedName>
    <definedName name="_hh1">[4]XL4Poppy!$C$9</definedName>
    <definedName name="_hh2">[4]XL4Poppy!$A$15</definedName>
    <definedName name="_hh3">[4]XL4Poppy!$C$27</definedName>
    <definedName name="_hom2" localSheetId="20">#REF!</definedName>
    <definedName name="_hom2">#REF!</definedName>
    <definedName name="_hsm2">1.1289</definedName>
    <definedName name="_hso2">#REF!</definedName>
    <definedName name="_ht10" localSheetId="20" hidden="1">{"'Sheet1'!$L$16"}</definedName>
    <definedName name="_ht10" hidden="1">{"'Sheet1'!$L$16"}</definedName>
    <definedName name="_hu1" localSheetId="20" hidden="1">{"'Sheet1'!$L$16"}</definedName>
    <definedName name="_hu1" hidden="1">{"'Sheet1'!$L$16"}</definedName>
    <definedName name="_hu2" localSheetId="20" hidden="1">{"'Sheet1'!$L$16"}</definedName>
    <definedName name="_hu2" hidden="1">{"'Sheet1'!$L$16"}</definedName>
    <definedName name="_hu5" localSheetId="20" hidden="1">{"'Sheet1'!$L$16"}</definedName>
    <definedName name="_hu5" hidden="1">{"'Sheet1'!$L$16"}</definedName>
    <definedName name="_hu6" localSheetId="20" hidden="1">{"'Sheet1'!$L$16"}</definedName>
    <definedName name="_hu6" hidden="1">{"'Sheet1'!$L$16"}</definedName>
    <definedName name="_hu7" localSheetId="20" hidden="1">{"'Sheet1'!$L$16"}</definedName>
    <definedName name="_hu7" hidden="1">{"'Sheet1'!$L$16"}</definedName>
    <definedName name="_huy1" localSheetId="20" hidden="1">{"'Sheet1'!$L$16"}</definedName>
    <definedName name="_huy1" hidden="1">{"'Sheet1'!$L$16"}</definedName>
    <definedName name="_hvk1">#REF!</definedName>
    <definedName name="_hvk2">#REF!</definedName>
    <definedName name="_hvk3">#REF!</definedName>
    <definedName name="_isc1">0.035</definedName>
    <definedName name="_isc2">0.02</definedName>
    <definedName name="_isc3">0.054</definedName>
    <definedName name="_JK4">#REF!</definedName>
    <definedName name="_K146" localSheetId="20" hidden="1">{"'Sheet1'!$L$16"}</definedName>
    <definedName name="_K146" hidden="1">{"'Sheet1'!$L$16"}</definedName>
    <definedName name="_k27" localSheetId="20" hidden="1">{"'Sheet1'!$L$16"}</definedName>
    <definedName name="_k27" hidden="1">{"'Sheet1'!$L$16"}</definedName>
    <definedName name="_Key1" hidden="1">#REF!</definedName>
    <definedName name="_Key1_1">"#REF!"</definedName>
    <definedName name="_Key2" localSheetId="20" hidden="1">#REF!</definedName>
    <definedName name="_Key2" hidden="1">#REF!</definedName>
    <definedName name="_Key2_1">"#REF!"</definedName>
    <definedName name="_KH08" localSheetId="20" hidden="1">{#N/A,#N/A,FALSE,"Chi tiÆt"}</definedName>
    <definedName name="_KH08" hidden="1">{#N/A,#N/A,FALSE,"Chi tiÆt"}</definedName>
    <definedName name="_KL1" localSheetId="20">#REF!</definedName>
    <definedName name="_kl1">#REF!</definedName>
    <definedName name="_kl11" localSheetId="20" hidden="1">{"'Sheet1'!$L$16"}</definedName>
    <definedName name="_kl11" hidden="1">{"'Sheet1'!$L$16"}</definedName>
    <definedName name="_KL2" localSheetId="20">#REF!</definedName>
    <definedName name="_KL2">#REF!</definedName>
    <definedName name="_KL3" localSheetId="20">#REF!</definedName>
    <definedName name="_KL3">#REF!</definedName>
    <definedName name="_kl4" localSheetId="20" hidden="1">{"'Sheet1'!$L$16"}</definedName>
    <definedName name="_KL4">#REF!</definedName>
    <definedName name="_KL5">#REF!</definedName>
    <definedName name="_kl6" localSheetId="20" hidden="1">{"'Sheet1'!$L$16"}</definedName>
    <definedName name="_KL6">#REF!</definedName>
    <definedName name="_KL7">#REF!</definedName>
    <definedName name="_km03" localSheetId="20" hidden="1">{"'Sheet1'!$L$16"}</definedName>
    <definedName name="_km03" hidden="1">{"'Sheet1'!$L$16"}</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#N/A</definedName>
    <definedName name="_L">#REF!</definedName>
    <definedName name="_L1">[5]XL4Poppy!$C$4</definedName>
    <definedName name="_L6">[6]XL4Poppy!$C$31</definedName>
    <definedName name="_Lan1" localSheetId="20" hidden="1">{"'Sheet1'!$L$16"}</definedName>
    <definedName name="_Lan1" hidden="1">{"'Sheet1'!$L$16"}</definedName>
    <definedName name="_LAN3" localSheetId="20" hidden="1">{"'Sheet1'!$L$16"}</definedName>
    <definedName name="_LAN3" hidden="1">{"'Sheet1'!$L$16"}</definedName>
    <definedName name="_lap1">#REF!</definedName>
    <definedName name="_lap2">#REF!</definedName>
    <definedName name="_ld2" localSheetId="20" hidden="1">{"'Sheet1'!$L$16"}</definedName>
    <definedName name="_ld2" hidden="1">{"'Sheet1'!$L$16"}</definedName>
    <definedName name="_lk2" localSheetId="20" hidden="1">{"'Sheet1'!$L$16"}</definedName>
    <definedName name="_lk2" hidden="1">{"'Sheet1'!$L$16"}</definedName>
    <definedName name="_lop16">#REF!</definedName>
    <definedName name="_lop25">#REF!</definedName>
    <definedName name="_lop9">#REF!</definedName>
    <definedName name="_Ls">#REF!</definedName>
    <definedName name="_lu13">#REF!</definedName>
    <definedName name="_lu8">#N/A</definedName>
    <definedName name="_lu85">#REF!</definedName>
    <definedName name="_M1">[5]XL4Poppy!$C$4</definedName>
    <definedName name="_m1233" localSheetId="20" hidden="1">{"'Sheet1'!$L$16"}</definedName>
    <definedName name="_m1233" hidden="1">{"'Sheet1'!$L$16"}</definedName>
    <definedName name="_M2" localSheetId="20" hidden="1">{"'Sheet1'!$L$16"}</definedName>
    <definedName name="_M2" hidden="1">{"'Sheet1'!$L$16"}</definedName>
    <definedName name="_M36" localSheetId="20" hidden="1">{"'Sheet1'!$L$16"}</definedName>
    <definedName name="_M36" hidden="1">{"'Sheet1'!$L$16"}</definedName>
    <definedName name="_m4" localSheetId="20" hidden="1">{"'Sheet1'!$L$16"}</definedName>
    <definedName name="_m4"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DL1">#REF!</definedName>
    <definedName name="_Mgh2">#REF!</definedName>
    <definedName name="_mh1">#REF!</definedName>
    <definedName name="_Mh2">#REF!</definedName>
    <definedName name="_mh3">#REF!</definedName>
    <definedName name="_mh4">#REF!</definedName>
    <definedName name="_mix6">'[2]R&amp;P'!$G$207</definedName>
    <definedName name="_moi2" localSheetId="20" hidden="1">{"'Sheet1'!$L$16"}</definedName>
    <definedName name="_moi2" hidden="1">{"'Sheet1'!$L$16"}</definedName>
    <definedName name="_msl100">#REF!</definedName>
    <definedName name="_msl200">#REF!</definedName>
    <definedName name="_msl250">#REF!</definedName>
    <definedName name="_msl300">#REF!</definedName>
    <definedName name="_msl400">#REF!</definedName>
    <definedName name="_msl800">#REF!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1">#REF!</definedName>
    <definedName name="_mtc2">#REF!</definedName>
    <definedName name="_mtc3">#REF!</definedName>
    <definedName name="_MTL12" localSheetId="20" hidden="1">{"'Sheet1'!$L$16"}</definedName>
    <definedName name="_MTL12" hidden="1">{"'Sheet1'!$L$16"}</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am1" localSheetId="20" hidden="1">{"'Sheet1'!$L$16"}</definedName>
    <definedName name="_nam1" hidden="1">{"'Sheet1'!$L$16"}</definedName>
    <definedName name="_nam2" localSheetId="20" hidden="1">{#N/A,#N/A,FALSE,"Chi tiÆt"}</definedName>
    <definedName name="_nam2" hidden="1">{#N/A,#N/A,FALSE,"Chi tiÆt"}</definedName>
    <definedName name="_nam3" localSheetId="20" hidden="1">{"'Sheet1'!$L$16"}</definedName>
    <definedName name="_nam3" hidden="1">{"'Sheet1'!$L$16"}</definedName>
    <definedName name="_NC1" localSheetId="20" hidden="1">{"'Sheet1'!$L$16"}</definedName>
    <definedName name="_nc1">#REF!</definedName>
    <definedName name="_nc10">#REF!</definedName>
    <definedName name="_nc151">#REF!</definedName>
    <definedName name="_nc2">#REF!</definedName>
    <definedName name="_nc3">#REF!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h2" localSheetId="20" hidden="1">{#N/A,#N/A,FALSE,"Chi tiÆt"}</definedName>
    <definedName name="_nh2" hidden="1">{#N/A,#N/A,FALSE,"Chi tiÆt"}</definedName>
    <definedName name="_nin190" localSheetId="20">#REF!</definedName>
    <definedName name="_nin190">#REF!</definedName>
    <definedName name="_ns02" localSheetId="20" hidden="1">{"'Sheet1'!$L$16"}</definedName>
    <definedName name="_ns02" hidden="1">{"'Sheet1'!$L$16"}</definedName>
    <definedName name="_NSO2" localSheetId="20" hidden="1">{"'Sheet1'!$L$16"}</definedName>
    <definedName name="_NSO2" hidden="1">{"'Sheet1'!$L$16"}</definedName>
    <definedName name="_NSO3" localSheetId="20" hidden="1">{"'Sheet1'!$L$16"}</definedName>
    <definedName name="_NSO3" hidden="1">{"'Sheet1'!$L$16"}</definedName>
    <definedName name="_obt1">#REF!</definedName>
    <definedName name="_obt2">#REF!</definedName>
    <definedName name="_off1">#REF!</definedName>
    <definedName name="_Order1" hidden="1">255</definedName>
    <definedName name="_Order2" hidden="1">255</definedName>
    <definedName name="_oto12">'[2]R&amp;P'!$G$198</definedName>
    <definedName name="_oto5">#N/A</definedName>
    <definedName name="_oto7">#N/A</definedName>
    <definedName name="_P2" localSheetId="20" hidden="1">{"'Sheet1'!$L$16"}</definedName>
    <definedName name="_P2" hidden="1">{"'Sheet1'!$L$16"}</definedName>
    <definedName name="_PA1" localSheetId="20" hidden="1">{"'Sheet1'!$L$16"}</definedName>
    <definedName name="_PA1" hidden="1">{"'Sheet1'!$L$16"}</definedName>
    <definedName name="_PA3" localSheetId="20" hidden="1">{"'Sheet1'!$L$16"}</definedName>
    <definedName name="_PA3" hidden="1">{"'Sheet1'!$L$16"}</definedName>
    <definedName name="_pa4" localSheetId="20" hidden="1">{"'Sheet1'!$L$16"}</definedName>
    <definedName name="_pa4" hidden="1">{"'Sheet1'!$L$16"}</definedName>
    <definedName name="_Parse_Out" localSheetId="20" hidden="1">#REF!</definedName>
    <definedName name="_Parse_Out" hidden="1">[7]Quantity!#REF!</definedName>
    <definedName name="_pb30">#REF!</definedName>
    <definedName name="_pb8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2" localSheetId="20" hidden="1">{"'Sheet1'!$L$16"}</definedName>
    <definedName name="_phu2" hidden="1">{"'Sheet1'!$L$16"}</definedName>
    <definedName name="_phu3" localSheetId="20" hidden="1">{"'Sheet1'!$L$16"}</definedName>
    <definedName name="_phu3" hidden="1">{"'Sheet1'!$L$16"}</definedName>
    <definedName name="_PL1">#REF!</definedName>
    <definedName name="_PL1242">#REF!</definedName>
    <definedName name="_Pl2" localSheetId="20" hidden="1">{"'Sheet1'!$L$16"}</definedName>
    <definedName name="_Pl2" hidden="1">{"'Sheet1'!$L$16"}</definedName>
    <definedName name="_PL3" hidden="1">#REF!</definedName>
    <definedName name="_PXB80">#REF!</definedName>
    <definedName name="_qa7">#REF!</definedName>
    <definedName name="_qh1">#REF!</definedName>
    <definedName name="_qh2">#REF!</definedName>
    <definedName name="_qh3">#REF!</definedName>
    <definedName name="_qH30">#REF!</definedName>
    <definedName name="_qh4">#REF!</definedName>
    <definedName name="_QL10">#REF!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#N/A</definedName>
    <definedName name="_rai100">#N/A</definedName>
    <definedName name="_rai20">#N/A</definedName>
    <definedName name="_RF3">#REF!</definedName>
    <definedName name="_rp95">#REF!</definedName>
    <definedName name="_rt1">#REF!</definedName>
    <definedName name="_s6" localSheetId="20">{"ÿÿÿÿÿ"}</definedName>
    <definedName name="_s6">{"ÿÿÿÿÿ"}</definedName>
    <definedName name="_san108">'[2]R&amp;P'!$G$160</definedName>
    <definedName name="_san180">#REF!</definedName>
    <definedName name="_san250">#REF!</definedName>
    <definedName name="_san54">#REF!</definedName>
    <definedName name="_san90">#REF!</definedName>
    <definedName name="_sat10">#REF!</definedName>
    <definedName name="_sat12">#REF!</definedName>
    <definedName name="_sat14">#REF!</definedName>
    <definedName name="_sat16">#REF!</definedName>
    <definedName name="_sat20">#REF!</definedName>
    <definedName name="_Sat27">#REF!</definedName>
    <definedName name="_Sat6">#REF!</definedName>
    <definedName name="_sat8">#REF!</definedName>
    <definedName name="_sc1">#REF!</definedName>
    <definedName name="_SC2">#REF!</definedName>
    <definedName name="_sc3">#REF!</definedName>
    <definedName name="_SCL4" localSheetId="20" hidden="1">{"'Sheet1'!$L$16"}</definedName>
    <definedName name="_SCL4" hidden="1">{"'Sheet1'!$L$16"}</definedName>
    <definedName name="_Sdd24">#REF!</definedName>
    <definedName name="_Sdd33">#REF!</definedName>
    <definedName name="_Sdh24">#REF!</definedName>
    <definedName name="_Sdh33">#REF!</definedName>
    <definedName name="_sl2">#N/A</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i2">#REF!</definedName>
    <definedName name="_soi3">#REF!</definedName>
    <definedName name="_Sort" localSheetId="20" hidden="1">#REF!</definedName>
    <definedName name="_Sort" hidden="1">#REF!</definedName>
    <definedName name="_Sort_1">"#REF!"</definedName>
    <definedName name="_Sortmoi" hidden="1">#REF!</definedName>
    <definedName name="_Sta1">531.877</definedName>
    <definedName name="_Sta2">561.952</definedName>
    <definedName name="_Sta3">712.202</definedName>
    <definedName name="_Sta4">762.202</definedName>
    <definedName name="_Stb24">#REF!</definedName>
    <definedName name="_Stb33">#REF!</definedName>
    <definedName name="_sua20" localSheetId="20">#REF!</definedName>
    <definedName name="_sua20">#REF!</definedName>
    <definedName name="_sua30">#REF!</definedName>
    <definedName name="_T01" hidden="1">#REF!</definedName>
    <definedName name="_T10" localSheetId="20" hidden="1">{"'Sheet1'!$L$16"}</definedName>
    <definedName name="_T10" hidden="1">{"'Sheet1'!$L$16"}</definedName>
    <definedName name="_T12" localSheetId="20" hidden="1">{"'Sheet1'!$L$16"}</definedName>
    <definedName name="_T12" hidden="1">{"'Sheet1'!$L$16"}</definedName>
    <definedName name="_T4" localSheetId="20" hidden="1">{"'Sheet1'!$L$16"}</definedName>
    <definedName name="_T4" hidden="1">{"'Sheet1'!$L$16"}</definedName>
    <definedName name="_ta1">#REF!</definedName>
    <definedName name="_ta2">#REF!</definedName>
    <definedName name="_ta3">#REF!</definedName>
    <definedName name="_ta4">#REF!</definedName>
    <definedName name="_ta5">#REF!</definedName>
    <definedName name="_ta6">#REF!</definedName>
    <definedName name="_TB1">#REF!</definedName>
    <definedName name="_tb2">#REF!</definedName>
    <definedName name="_tb3">#REF!</definedName>
    <definedName name="_tb4">#REF!</definedName>
    <definedName name="_TC07" localSheetId="20" hidden="1">{"'Sheet1'!$L$16"}</definedName>
    <definedName name="_TC07" hidden="1">{"'Sheet1'!$L$16"}</definedName>
    <definedName name="_tc1">#REF!</definedName>
    <definedName name="_tct5">#REF!</definedName>
    <definedName name="_td1" localSheetId="20" hidden="1">{"'Sheet1'!$L$16"}</definedName>
    <definedName name="_td1">#REF!</definedName>
    <definedName name="_te1">#REF!</definedName>
    <definedName name="_te2">#REF!</definedName>
    <definedName name="_tg1">#REF!</definedName>
    <definedName name="_tg427">#REF!</definedName>
    <definedName name="_TH1" localSheetId="20" hidden="1">{"'Sheet1'!$L$16"}</definedName>
    <definedName name="_TH1">#REF!</definedName>
    <definedName name="_TH2" localSheetId="20" hidden="1">{"'Sheet1'!$L$16"}</definedName>
    <definedName name="_TH2" hidden="1">{"'Sheet1'!$L$16"}</definedName>
    <definedName name="_TH20">#REF!</definedName>
    <definedName name="_TH20004" localSheetId="20" hidden="1">{"'Sheet1'!$L$16"}</definedName>
    <definedName name="_TH20004" hidden="1">{"'Sheet1'!$L$16"}</definedName>
    <definedName name="_TH3">#REF!</definedName>
    <definedName name="_TH35">#REF!</definedName>
    <definedName name="_TH50">#REF!</definedName>
    <definedName name="_tha1" localSheetId="20" hidden="1">{"'Sheet1'!$L$16"}</definedName>
    <definedName name="_tha1" hidden="1">{"'Sheet1'!$L$16"}</definedName>
    <definedName name="_TK155">#REF!</definedName>
    <definedName name="_TK211" localSheetId="20" hidden="1">{"'Sheet1'!$L$16"}</definedName>
    <definedName name="_TK211" hidden="1">{"'Sheet1'!$L$16"}</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M2" localSheetId="20" hidden="1">{"'Sheet1'!$L$16"}</definedName>
    <definedName name="_TM2" hidden="1">{"'Sheet1'!$L$16"}</definedName>
    <definedName name="_TML_OBDlg2" hidden="1">TRUE</definedName>
    <definedName name="_TO14" localSheetId="20" hidden="1">{"'Sheet1'!$L$16"}</definedName>
    <definedName name="_TO14" hidden="1">{"'Sheet1'!$L$16"}</definedName>
    <definedName name="_toi3">#N/A</definedName>
    <definedName name="_toi5">#N/A</definedName>
    <definedName name="_tp2">#REF!</definedName>
    <definedName name="_tra100" localSheetId="20">#REF!</definedName>
    <definedName name="_tra100">#REF!</definedName>
    <definedName name="_tra102" localSheetId="2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localSheetId="20" hidden="1">{"'Sheet1'!$L$16"}</definedName>
    <definedName name="_Tru21" hidden="1">{"'Sheet1'!$L$16"}</definedName>
    <definedName name="_TS2">#REF!</definedName>
    <definedName name="_tt3" localSheetId="20" hidden="1">{"'Sheet1'!$L$16"}</definedName>
    <definedName name="_tt3" hidden="1">{"'Sheet1'!$L$16"}</definedName>
    <definedName name="_TT31" localSheetId="20" hidden="1">{"'Sheet1'!$L$16"}</definedName>
    <definedName name="_TT31" hidden="1">{"'Sheet1'!$L$16"}</definedName>
    <definedName name="_TVL1">#REF!</definedName>
    <definedName name="_ty892" localSheetId="20" hidden="1">{"'Sheet1'!$L$16"}</definedName>
    <definedName name="_ty892" hidden="1">{"'Sheet1'!$L$16"}</definedName>
    <definedName name="_tz593">#REF!</definedName>
    <definedName name="_ui100">#REF!</definedName>
    <definedName name="_ui105">#REF!</definedName>
    <definedName name="_ui108">'[2]R&amp;P'!$G$146</definedName>
    <definedName name="_ui130">#REF!</definedName>
    <definedName name="_ui140">#N/A</definedName>
    <definedName name="_ui160">#REF!</definedName>
    <definedName name="_ui180">'[2]R&amp;P'!$G$150</definedName>
    <definedName name="_ui250">#REF!</definedName>
    <definedName name="_ui271">#REF!</definedName>
    <definedName name="_ui320">#REF!</definedName>
    <definedName name="_ui45">#REF!</definedName>
    <definedName name="_ui50">#REF!</definedName>
    <definedName name="_ui54">#REF!</definedName>
    <definedName name="_ui65">#REF!</definedName>
    <definedName name="_ui75">#REF!</definedName>
    <definedName name="_ui80">#REF!</definedName>
    <definedName name="_UT2">#REF!</definedName>
    <definedName name="_vc1">#REF!</definedName>
    <definedName name="_vc2">#REF!</definedName>
    <definedName name="_vc3">#REF!</definedName>
    <definedName name="_VC5" localSheetId="20" hidden="1">{"'Sheet1'!$L$16"}</definedName>
    <definedName name="_VC5" hidden="1">{"'Sheet1'!$L$16"}</definedName>
    <definedName name="_Vh2">#REF!</definedName>
    <definedName name="_vl1" localSheetId="20" hidden="1">{"'Sheet1'!$L$16"}</definedName>
    <definedName name="_VL1">#REF!</definedName>
    <definedName name="_vl10">#REF!</definedName>
    <definedName name="_VL100">#REF!</definedName>
    <definedName name="_vl2" localSheetId="20" hidden="1">{"'Sheet1'!$L$16"}</definedName>
    <definedName name="_vl2" hidden="1">{"'Sheet1'!$L$16"}</definedName>
    <definedName name="_VL200">#REF!</definedName>
    <definedName name="_VL250">#REF!</definedName>
    <definedName name="_vl3">#REF!</definedName>
    <definedName name="_vl4">#REF!</definedName>
    <definedName name="_vl5">#REF!</definedName>
    <definedName name="_vl6">#REF!</definedName>
    <definedName name="_vl7">#REF!</definedName>
    <definedName name="_vl8">#REF!</definedName>
    <definedName name="_vl9">#REF!</definedName>
    <definedName name="_VLP2" localSheetId="20" hidden="1">{"'Sheet1'!$L$16"}</definedName>
    <definedName name="_VLP2" hidden="1">{"'Sheet1'!$L$16"}</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T22">#REF!</definedName>
    <definedName name="_VTQ1" localSheetId="20" hidden="1">{"'Sheet1'!$L$16"}</definedName>
    <definedName name="_VTQ1" hidden="1">{"'Sheet1'!$L$16"}</definedName>
    <definedName name="_xb80">#REF!</definedName>
    <definedName name="_xl150">#REF!</definedName>
    <definedName name="_xm3">#REF!</definedName>
    <definedName name="_xm4">#REF!</definedName>
    <definedName name="_xm40">'[2]R&amp;P'!$G$27</definedName>
    <definedName name="_xm5">#REF!</definedName>
    <definedName name="_xx3">#REF!</definedName>
    <definedName name="_xx4">#REF!</definedName>
    <definedName name="_xx5">#REF!</definedName>
    <definedName name="_xx6">#REF!</definedName>
    <definedName name="_xx7">#REF!</definedName>
    <definedName name="µds" hidden="1">#REF!</definedName>
    <definedName name="a" localSheetId="20" hidden="1">{"'Sheet1'!$L$16"}</definedName>
    <definedName name="a" hidden="1">{"'Sheet1'!$L$16"}</definedName>
    <definedName name="â" localSheetId="20" hidden="1">{"'Sheet1'!$L$16"}</definedName>
    <definedName name="â" hidden="1">{"'Sheet1'!$L$16"}</definedName>
    <definedName name="ằ" localSheetId="20" hidden="1">{"'Sheet1'!$L$16"}</definedName>
    <definedName name="ằ" hidden="1">{"'Sheet1'!$L$16"}</definedName>
    <definedName name="A.">#REF!</definedName>
    <definedName name="A.1">#REF!</definedName>
    <definedName name="a.10">#REF!</definedName>
    <definedName name="a.12">#REF!</definedName>
    <definedName name="a.13">#REF!</definedName>
    <definedName name="A.2">#REF!</definedName>
    <definedName name="a.3">#REF!</definedName>
    <definedName name="a.4">#REF!</definedName>
    <definedName name="a.5">#REF!</definedName>
    <definedName name="a.6">#REF!</definedName>
    <definedName name="a.7">#REF!</definedName>
    <definedName name="a.8">#REF!</definedName>
    <definedName name="a.9">#REF!</definedName>
    <definedName name="a_">#REF!</definedName>
    <definedName name="a_s">#REF!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1" localSheetId="20">#REF!</definedName>
    <definedName name="a1.1">#REF!</definedName>
    <definedName name="a10.">#REF!</definedName>
    <definedName name="a11.">#REF!</definedName>
    <definedName name="a12.">#REF!</definedName>
    <definedName name="A120_" localSheetId="20">#REF!</definedName>
    <definedName name="A120_">#REF!</definedName>
    <definedName name="a129_xoa" localSheetId="20" hidden="1">{"Offgrid",#N/A,FALSE,"OFFGRID";"Region",#N/A,FALSE,"REGION";"Offgrid -2",#N/A,FALSE,"OFFGRID";"WTP",#N/A,FALSE,"WTP";"WTP -2",#N/A,FALSE,"WTP";"Project",#N/A,FALSE,"PROJECT";"Summary -2",#N/A,FALSE,"SUMMARY"}</definedName>
    <definedName name="a129_xoa" hidden="1">{"Offgrid",#N/A,FALSE,"OFFGRID";"Region",#N/A,FALSE,"REGION";"Offgrid -2",#N/A,FALSE,"OFFGRID";"WTP",#N/A,FALSE,"WTP";"WTP -2",#N/A,FALSE,"WTP";"Project",#N/A,FALSE,"PROJECT";"Summary -2",#N/A,FALSE,"SUMMARY"}</definedName>
    <definedName name="a129_xoaxoa" localSheetId="20" hidden="1">{"Offgrid",#N/A,FALSE,"OFFGRID";"Region",#N/A,FALSE,"REGION";"Offgrid -2",#N/A,FALSE,"OFFGRID";"WTP",#N/A,FALSE,"WTP";"WTP -2",#N/A,FALSE,"WTP";"Project",#N/A,FALSE,"PROJECT";"Summary -2",#N/A,FALSE,"SUMMARY"}</definedName>
    <definedName name="a129_xoaxoa" hidden="1">{"Offgrid",#N/A,FALSE,"OFFGRID";"Region",#N/A,FALSE,"REGION";"Offgrid -2",#N/A,FALSE,"OFFGRID";"WTP",#N/A,FALSE,"WTP";"WTP -2",#N/A,FALSE,"WTP";"Project",#N/A,FALSE,"PROJECT";"Summary -2",#N/A,FALSE,"SUMMARY"}</definedName>
    <definedName name="a130_xoa" localSheetId="20" hidden="1">{"Offgrid",#N/A,FALSE,"OFFGRID";"Region",#N/A,FALSE,"REGION";"Offgrid -2",#N/A,FALSE,"OFFGRID";"WTP",#N/A,FALSE,"WTP";"WTP -2",#N/A,FALSE,"WTP";"Project",#N/A,FALSE,"PROJECT";"Summary -2",#N/A,FALSE,"SUMMARY"}</definedName>
    <definedName name="a130_xoa" hidden="1">{"Offgrid",#N/A,FALSE,"OFFGRID";"Region",#N/A,FALSE,"REGION";"Offgrid -2",#N/A,FALSE,"OFFGRID";"WTP",#N/A,FALSE,"WTP";"WTP -2",#N/A,FALSE,"WTP";"Project",#N/A,FALSE,"PROJECT";"Summary -2",#N/A,FALSE,"SUMMARY"}</definedName>
    <definedName name="a130_xoaxoa" localSheetId="20" hidden="1">{"Offgrid",#N/A,FALSE,"OFFGRID";"Region",#N/A,FALSE,"REGION";"Offgrid -2",#N/A,FALSE,"OFFGRID";"WTP",#N/A,FALSE,"WTP";"WTP -2",#N/A,FALSE,"WTP";"Project",#N/A,FALSE,"PROJECT";"Summary -2",#N/A,FALSE,"SUMMARY"}</definedName>
    <definedName name="a130_xoaxoa" hidden="1">{"Offgrid",#N/A,FALSE,"OFFGRID";"Region",#N/A,FALSE,"REGION";"Offgrid -2",#N/A,FALSE,"OFFGRID";"WTP",#N/A,FALSE,"WTP";"WTP -2",#N/A,FALSE,"WTP";"Project",#N/A,FALSE,"PROJECT";"Summary -2",#N/A,FALSE,"SUMMARY"}</definedName>
    <definedName name="a1moi" localSheetId="20" hidden="1">{"'Sheet1'!$L$16"}</definedName>
    <definedName name="a1moi" hidden="1">{"'Sheet1'!$L$16"}</definedName>
    <definedName name="a1t">#REF!</definedName>
    <definedName name="a2.">#REF!</definedName>
    <definedName name="a277Print_Titles" localSheetId="20">#REF!</definedName>
    <definedName name="a277Print_Titles">#REF!</definedName>
    <definedName name="a3.">#REF!</definedName>
    <definedName name="A35_">#REF!</definedName>
    <definedName name="a4.">#REF!</definedName>
    <definedName name="a5.">#REF!</definedName>
    <definedName name="A50_">#REF!</definedName>
    <definedName name="a6.">#REF!</definedName>
    <definedName name="A6N2">#REF!</definedName>
    <definedName name="A6N3">#REF!</definedName>
    <definedName name="a7.">#REF!</definedName>
    <definedName name="A70_">#REF!</definedName>
    <definedName name="a8.">#REF!</definedName>
    <definedName name="a9.">#REF!</definedName>
    <definedName name="A95_">#REF!</definedName>
    <definedName name="AA" localSheetId="20">#REF!</definedName>
    <definedName name="aa" hidden="1">{"'Sheet1'!$L$16"}</definedName>
    <definedName name="aaa" hidden="1">#REF!</definedName>
    <definedName name="aAAA">#REF!</definedName>
    <definedName name="aaaaa" localSheetId="20" hidden="1">{"'Sheet1'!$L$16"}</definedName>
    <definedName name="aaaaa">#REF!</definedName>
    <definedName name="aaaaaa" localSheetId="20" hidden="1">{"'Sheet1'!$L$16"}</definedName>
    <definedName name="aaaaaa" hidden="1">{"'Sheet1'!$L$16"}</definedName>
    <definedName name="aaaaaaa" localSheetId="20" hidden="1">{"'Sheet1'!$L$16"}</definedName>
    <definedName name="aaaaaaa" hidden="1">{"'Sheet1'!$L$16"}</definedName>
    <definedName name="AAAAAAAA" localSheetId="20" hidden="1">{"'Sheet1'!$L$16"}</definedName>
    <definedName name="AAAAAAAA" hidden="1">{"'Sheet1'!$L$16"}</definedName>
    <definedName name="AAAAAAAAAAA" localSheetId="20" hidden="1">{"'Sheet1'!$L$16"}</definedName>
    <definedName name="AAAAAAAAAAA" hidden="1">{"'Sheet1'!$L$16"}</definedName>
    <definedName name="aaaaaaaaaaaaaaaa" localSheetId="20" hidden="1">{0}</definedName>
    <definedName name="aaaaaaaaaaaaaaaa" hidden="1">{0}</definedName>
    <definedName name="aaaaaaaaaaaaaaaaaaaaaa" localSheetId="20" hidden="1">{"'Sheet1'!$L$16"}</definedName>
    <definedName name="aaaaaaaaaaaaaaaaaaaaaa" hidden="1">{"'Sheet1'!$L$16"}</definedName>
    <definedName name="aaaaaaaaaaaaaaf" localSheetId="20" hidden="1">{"'Sheet1'!$L$16"}</definedName>
    <definedName name="aaaaaaaaaaaaaaf" hidden="1">{"'Sheet1'!$L$16"}</definedName>
    <definedName name="aaaaaaaaaaads" localSheetId="20" hidden="1">{"'Sheet1'!$L$16"}</definedName>
    <definedName name="aaaaaaaaaaads" hidden="1">{"'Sheet1'!$L$16"}</definedName>
    <definedName name="aan">#REF!</definedName>
    <definedName name="aasd" localSheetId="20" hidden="1">{"'Sheet1'!$L$16"}</definedName>
    <definedName name="aasd" hidden="1">{"'Sheet1'!$L$16"}</definedName>
    <definedName name="aass" localSheetId="20" hidden="1">{"'Sheet1'!$L$16"}</definedName>
    <definedName name="aass" hidden="1">{"'Sheet1'!$L$16"}</definedName>
    <definedName name="Ab">#REF!</definedName>
    <definedName name="abc" localSheetId="20" hidden="1">{"'Sheet1'!$L$16"}</definedName>
    <definedName name="ABC" hidden="1">#REF!</definedName>
    <definedName name="ABCBackup" localSheetId="20" hidden="1">{"'Sheet1'!$L$16"}</definedName>
    <definedName name="ABCBackup" hidden="1">{"'Sheet1'!$L$16"}</definedName>
    <definedName name="abcbakca" localSheetId="20" hidden="1">{"'Sheet1'!$L$16"}</definedName>
    <definedName name="abcbakca" hidden="1">{"'Sheet1'!$L$16"}</definedName>
    <definedName name="abcd" localSheetId="20" hidden="1">{"'Sheet1'!$L$16"}</definedName>
    <definedName name="abcd" hidden="1">{"'Sheet1'!$L$16"}</definedName>
    <definedName name="abs">#REF!</definedName>
    <definedName name="ac">3</definedName>
    <definedName name="Ac_">#REF!</definedName>
    <definedName name="AC120_" localSheetId="20">#REF!</definedName>
    <definedName name="AC120_">#REF!</definedName>
    <definedName name="AC35_" localSheetId="20">#REF!</definedName>
    <definedName name="AC35_">#REF!</definedName>
    <definedName name="AC50_">#REF!</definedName>
    <definedName name="AC70_">#REF!</definedName>
    <definedName name="AC95_">#REF!</definedName>
    <definedName name="AccessDatabase" hidden="1">"C:\My Documents\LeBinh\Xls\VP Cong ty\FORM.mdb"</definedName>
    <definedName name="acdc">#REF!</definedName>
    <definedName name="aco">#REF!</definedName>
    <definedName name="Acv">#REF!</definedName>
    <definedName name="ad">3</definedName>
    <definedName name="ADADADD" localSheetId="20" hidden="1">{"'Sheet1'!$L$16"}</definedName>
    <definedName name="ADADADD" hidden="1">{"'Sheet1'!$L$16"}</definedName>
    <definedName name="ADAY">#REF!</definedName>
    <definedName name="add">[2]Names!$D$6</definedName>
    <definedName name="addd">#REF!</definedName>
    <definedName name="Address">#REF!</definedName>
    <definedName name="adf" localSheetId="20" hidden="1">{"'Sheet1'!$L$16"}</definedName>
    <definedName name="adf" hidden="1">{"'Sheet1'!$L$16"}</definedName>
    <definedName name="âdf" localSheetId="20">{"Book5","sæ quü.xls","Dù to¸n x©y dùng nhµ s¶n xuÊt.xls","Than.xls","TiÕn ®é s¶n xuÊt - Th¸ng 9.xls"}</definedName>
    <definedName name="âdf">{"Book5","sæ quü.xls","Dù to¸n x©y dùng nhµ s¶n xuÊt.xls","Than.xls","TiÕn ®é s¶n xuÊt - Th¸ng 9.xls"}</definedName>
    <definedName name="ẤDF" localSheetId="20" hidden="1">{"'Sheet1'!$L$16"}</definedName>
    <definedName name="ẤDF" hidden="1">{"'Sheet1'!$L$16"}</definedName>
    <definedName name="adfdfdf" localSheetId="20" hidden="1">{"'Sheet1'!$L$16"}</definedName>
    <definedName name="adfdfdf" hidden="1">{"'Sheet1'!$L$16"}</definedName>
    <definedName name="ADP">#REF!</definedName>
    <definedName name="ads" localSheetId="20" hidden="1">{"'Sheet1'!$L$16"}</definedName>
    <definedName name="ads" hidden="1">{"'Sheet1'!$L$16"}</definedName>
    <definedName name="adsfdfdfd" localSheetId="20" hidden="1">{#N/A,#N/A,FALSE,"Chi tiÆt"}</definedName>
    <definedName name="adsfdfdfd" hidden="1">{#N/A,#N/A,FALSE,"Chi tiÆt"}</definedName>
    <definedName name="adsff" localSheetId="20" hidden="1">{"'Sheet1'!$L$16"}</definedName>
    <definedName name="adsff" hidden="1">{"'Sheet1'!$L$16"}</definedName>
    <definedName name="ae" localSheetId="20" hidden="1">{"'Sheet1'!$L$16"}</definedName>
    <definedName name="ae" hidden="1">{"'Sheet1'!$L$16"}</definedName>
    <definedName name="af" hidden="1">[8]Main!#REF!</definedName>
    <definedName name="âfA" localSheetId="20" hidden="1">{"'Sheet1'!$L$16"}</definedName>
    <definedName name="âfA" hidden="1">{"'Sheet1'!$L$16"}</definedName>
    <definedName name="afasfsagfas" localSheetId="20" hidden="1">{#N/A,#N/A,FALSE,"Chi tiÆt"}</definedName>
    <definedName name="afasfsagfas" hidden="1">{#N/A,#N/A,FALSE,"Chi tiÆt"}</definedName>
    <definedName name="afdf" localSheetId="20" hidden="1">{"'Sheet1'!$L$16"}</definedName>
    <definedName name="afdf" hidden="1">{"'Sheet1'!$L$16"}</definedName>
    <definedName name="ăg" localSheetId="20" hidden="1">{"'Sheet1'!$L$16"}</definedName>
    <definedName name="ăg" hidden="1">{"'Sheet1'!$L$16"}</definedName>
    <definedName name="Ag_">#REF!</definedName>
    <definedName name="ag15F80">#REF!</definedName>
    <definedName name="ẩgg" localSheetId="20" hidden="1">{"'Sheet1'!$L$16"}</definedName>
    <definedName name="ẩgg" hidden="1">{"'Sheet1'!$L$16"}</definedName>
    <definedName name="ầgga" localSheetId="20" hidden="1">{"'Sheet1'!$L$16"}</definedName>
    <definedName name="ầgga" hidden="1">{"'Sheet1'!$L$16"}</definedName>
    <definedName name="ah">#REF!</definedName>
    <definedName name="ai">#REF!</definedName>
    <definedName name="aii">#REF!</definedName>
    <definedName name="aiii">#REF!</definedName>
    <definedName name="AKHAC">#REF!</definedName>
    <definedName name="AKJKJAKSFJK" localSheetId="20" hidden="1">{"'Sheet1'!$L$16"}</definedName>
    <definedName name="AKJKJAKSFJK" hidden="1">{"'Sheet1'!$L$16"}</definedName>
    <definedName name="All_Item">#REF!</definedName>
    <definedName name="ALPIN">#N/A</definedName>
    <definedName name="ALPJYOU">#N/A</definedName>
    <definedName name="ALPTOI">#N/A</definedName>
    <definedName name="ALTINH">#REF!</definedName>
    <definedName name="am.">#REF!</definedName>
    <definedName name="an">#REF!</definedName>
    <definedName name="ân" localSheetId="20" hidden="1">{"'Sheet1'!$L$16"}</definedName>
    <definedName name="ân" hidden="1">{"'Sheet1'!$L$16"}</definedName>
    <definedName name="anfa_s">#REF!</definedName>
    <definedName name="ang">#REF!</definedName>
    <definedName name="anh">#REF!</definedName>
    <definedName name="ANN">#REF!</definedName>
    <definedName name="anpha">#REF!</definedName>
    <definedName name="ANQD">#REF!</definedName>
    <definedName name="anscount" localSheetId="20" hidden="1">13</definedName>
    <definedName name="anscount" hidden="1">1</definedName>
    <definedName name="Antoan" localSheetId="20" hidden="1">{"'Sheet1'!$L$16"}</definedName>
    <definedName name="Antoan" hidden="1">{"'Sheet1'!$L$16"}</definedName>
    <definedName name="Apstot">#REF!</definedName>
    <definedName name="Aq">#REF!</definedName>
    <definedName name="aqbnmjm" hidden="1">#REF!</definedName>
    <definedName name="array1">#REF!</definedName>
    <definedName name="As">#REF!</definedName>
    <definedName name="As_">#REF!</definedName>
    <definedName name="AS2DocOpenMode" hidden="1">"AS2DocumentEdit"</definedName>
    <definedName name="AS2HasNoAutoHeaderFooter" hidden="1">" "</definedName>
    <definedName name="AS2ReportLS" hidden="1">1</definedName>
    <definedName name="AS2SyncStepLS" hidden="1">0</definedName>
    <definedName name="AS2TickmarkLS" hidden="1">#REF!</definedName>
    <definedName name="AS2VersionLS" hidden="1">300</definedName>
    <definedName name="asb">#REF!</definedName>
    <definedName name="asd" localSheetId="20" hidden="1">{"'Sheet1'!$L$16"}</definedName>
    <definedName name="asd">#REF!</definedName>
    <definedName name="asdddddddddddddd" localSheetId="20" hidden="1">{"'Sheet1'!$L$16"}</definedName>
    <definedName name="asdddddddddddddd" hidden="1">{"'Sheet1'!$L$16"}</definedName>
    <definedName name="asdf" localSheetId="20" hidden="1">{"'Sheet1'!$L$16"}</definedName>
    <definedName name="asdf" hidden="1">{"'Sheet1'!$L$16"}</definedName>
    <definedName name="asdfd" localSheetId="20" hidden="1">{"'Sheet1'!$L$16"}</definedName>
    <definedName name="asdfd" hidden="1">{"'Sheet1'!$L$16"}</definedName>
    <definedName name="asega" localSheetId="20">{"Thuxm2.xls","Sheet1"}</definedName>
    <definedName name="asega">{"Thuxm2.xls","Sheet1"}</definedName>
    <definedName name="asf" localSheetId="20" hidden="1">{"'Sheet1'!$L$16"}</definedName>
    <definedName name="asf" hidden="1">{"'Sheet1'!$L$16"}</definedName>
    <definedName name="asss" localSheetId="20" hidden="1">{"'Sheet1'!$L$16"}</definedName>
    <definedName name="asss" hidden="1">{"'Sheet1'!$L$16"}</definedName>
    <definedName name="asssss" localSheetId="20" hidden="1">{"'Sheet1'!$L$16"}</definedName>
    <definedName name="asssss" hidden="1">{"'Sheet1'!$L$16"}</definedName>
    <definedName name="astr">#REF!</definedName>
    <definedName name="at">#REF!</definedName>
    <definedName name="ata34yu">#REF!</definedName>
    <definedName name="ATGT" localSheetId="20" hidden="1">{"'Sheet1'!$L$16"}</definedName>
    <definedName name="ATGT" hidden="1">{"'Sheet1'!$L$16"}</definedName>
    <definedName name="ATRAM">#REF!</definedName>
    <definedName name="ATW">#REF!</definedName>
    <definedName name="AU" localSheetId="20" hidden="1">{"'Sheet1'!$L$16"}</definedName>
    <definedName name="AU" hidden="1">{"'Sheet1'!$L$16"}</definedName>
    <definedName name="Av">#REF!</definedName>
    <definedName name="Avf">#REF!</definedName>
    <definedName name="Avl">#REF!</definedName>
    <definedName name="b" localSheetId="20" hidden="1">{"'Sheet1'!$L$16"}</definedName>
    <definedName name="b" hidden="1">{"'Sheet1'!$L$16"}</definedName>
    <definedName name="B.4">#REF!</definedName>
    <definedName name="B.5">#REF!</definedName>
    <definedName name="B.6">#REF!</definedName>
    <definedName name="B.7">#REF!</definedName>
    <definedName name="b.8">#REF!</definedName>
    <definedName name="b.9">#REF!</definedName>
    <definedName name="B.nuamat">7.25</definedName>
    <definedName name="b_240">#REF!</definedName>
    <definedName name="b_260">#REF!</definedName>
    <definedName name="b_280">#REF!</definedName>
    <definedName name="b_320">#REF!</definedName>
    <definedName name="b_350">#REF!</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tinh">#REF!</definedName>
    <definedName name="b_WL">#REF!</definedName>
    <definedName name="b_WL1">#REF!</definedName>
    <definedName name="b_WS">#REF!</definedName>
    <definedName name="b_ws1">#REF!</definedName>
    <definedName name="b1.">#REF!</definedName>
    <definedName name="b10.">#REF!</definedName>
    <definedName name="b11.">#REF!</definedName>
    <definedName name="b12.">#REF!</definedName>
    <definedName name="b1s">#REF!</definedName>
    <definedName name="b1s_">#REF!</definedName>
    <definedName name="b1t">#REF!</definedName>
    <definedName name="b2.">#REF!</definedName>
    <definedName name="b2t">#REF!</definedName>
    <definedName name="b3.">#REF!</definedName>
    <definedName name="B3a">#REF!</definedName>
    <definedName name="b3t">#REF!</definedName>
    <definedName name="b4.">#REF!</definedName>
    <definedName name="b4t">#REF!</definedName>
    <definedName name="b5.">#REF!</definedName>
    <definedName name="b6.">#REF!</definedName>
    <definedName name="b7.">#REF!</definedName>
    <definedName name="bac2.5">#N/A</definedName>
    <definedName name="bac2.7">#REF!</definedName>
    <definedName name="bac25d">#REF!</definedName>
    <definedName name="bac27d">#REF!</definedName>
    <definedName name="bac2d">#REF!</definedName>
    <definedName name="bac3.5">#N/A</definedName>
    <definedName name="bac35d">#REF!</definedName>
    <definedName name="bac37d">#REF!</definedName>
    <definedName name="bac3d">#REF!</definedName>
    <definedName name="bac4.5">#N/A</definedName>
    <definedName name="bac45d">#REF!</definedName>
    <definedName name="bac47d">#REF!</definedName>
    <definedName name="bac4d">#REF!</definedName>
    <definedName name="bac4d1">#REF!</definedName>
    <definedName name="Backup" localSheetId="20" hidden="1">{"'Sheet1'!$L$16"}</definedName>
    <definedName name="Backup" hidden="1">{"'Sheet1'!$L$16"}</definedName>
    <definedName name="bactham">#REF!</definedName>
    <definedName name="Bai_ducdam_coc">#REF!</definedName>
    <definedName name="BaiChay">#REF!</definedName>
    <definedName name="BAMUA1">#REF!</definedName>
    <definedName name="BAMUA2">#REF!</definedName>
    <definedName name="ban">#REF!</definedName>
    <definedName name="ban_dan">#REF!</definedName>
    <definedName name="BANG_CHI_TIET_THI_NGHIEM_CONG_TO">#REF!</definedName>
    <definedName name="BANG_CHI_TIET_THI_NGHIEM_DZ0.4KV">#REF!</definedName>
    <definedName name="Bang_cly">#REF!</definedName>
    <definedName name="Bang_CVC">#REF!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2">#REF!</definedName>
    <definedName name="bangchu">#REF!</definedName>
    <definedName name="BangGiaVL_Q">#REF!</definedName>
    <definedName name="bangluong">#REF!</definedName>
    <definedName name="BangMa">#REF!</definedName>
    <definedName name="Bangtienluong">#REF!</definedName>
    <definedName name="banQL" localSheetId="20" hidden="1">{"'Sheet1'!$L$16"}</definedName>
    <definedName name="banQL" hidden="1">{"'Sheet1'!$L$16"}</definedName>
    <definedName name="Bao" localSheetId="20" hidden="1">{#N/A,#N/A,FALSE,"Chi tiÆt"}</definedName>
    <definedName name="Bao" hidden="1">{#N/A,#N/A,FALSE,"Chi tiÆt"}</definedName>
    <definedName name="baotaibovay">#REF!</definedName>
    <definedName name="BarData" localSheetId="20">#REF!</definedName>
    <definedName name="BarData">#REF!</definedName>
    <definedName name="Bardata1">#REF!</definedName>
    <definedName name="Bay">#REF!</definedName>
    <definedName name="BB" localSheetId="20">#REF!</definedName>
    <definedName name="BB">#REF!</definedName>
    <definedName name="bbb" localSheetId="20" hidden="1">{"'Sheet1'!$L$16"}</definedName>
    <definedName name="bbb" hidden="1">{"'Sheet1'!$L$16"}</definedName>
    <definedName name="bbbb" localSheetId="20" hidden="1">{"Offgrid",#N/A,FALSE,"OFFGRID";"Region",#N/A,FALSE,"REGION";"Offgrid -2",#N/A,FALSE,"OFFGRID";"WTP",#N/A,FALSE,"WTP";"WTP -2",#N/A,FALSE,"WTP";"Project",#N/A,FALSE,"PROJECT";"Summary -2",#N/A,FALSE,"SUMMARY"}</definedName>
    <definedName name="bbbb">#REF!</definedName>
    <definedName name="BBBG" localSheetId="20" hidden="1">{"'Sheet1'!$L$16"}</definedName>
    <definedName name="BBBG" hidden="1">{"'Sheet1'!$L$16"}</definedName>
    <definedName name="bbcn">#REF!</definedName>
    <definedName name="bbvuong">#REF!</definedName>
    <definedName name="bc_1">#REF!</definedName>
    <definedName name="bc_2">#REF!</definedName>
    <definedName name="BCBo" localSheetId="20" hidden="1">{"'Sheet1'!$L$16"}</definedName>
    <definedName name="BCBo" hidden="1">{"'Sheet1'!$L$16"}</definedName>
    <definedName name="BCT">#REF!</definedName>
    <definedName name="BDAY">#REF!</definedName>
    <definedName name="bdc">#REF!</definedName>
    <definedName name="bdd">1.5</definedName>
    <definedName name="BDIM">#REF!</definedName>
    <definedName name="bdv" localSheetId="20" hidden="1">{"'Sheet1'!$L$16"}</definedName>
    <definedName name="bdv" hidden="1">{"'Sheet1'!$L$16"}</definedName>
    <definedName name="bdw">#REF!</definedName>
    <definedName name="be">#REF!</definedName>
    <definedName name="Be_duc_dam">#REF!</definedName>
    <definedName name="Be1L">#REF!</definedName>
    <definedName name="beepsound">#REF!</definedName>
    <definedName name="bengam">#REF!</definedName>
    <definedName name="benuoc">#REF!</definedName>
    <definedName name="beta">#REF!</definedName>
    <definedName name="Bezugsfeld">#REF!</definedName>
    <definedName name="BG_Del" hidden="1">15</definedName>
    <definedName name="BG_Ins" hidden="1">4</definedName>
    <definedName name="BG_Mod" hidden="1">6</definedName>
    <definedName name="Bgiang" localSheetId="20" hidden="1">{"'Sheet1'!$L$16"}</definedName>
    <definedName name="Bgiang" hidden="1">{"'Sheet1'!$L$16"}</definedName>
    <definedName name="bh" localSheetId="20" hidden="1">{#N/A,#N/A,TRUE,"BT M200 da 10x20"}</definedName>
    <definedName name="bh" hidden="1">{#N/A,#N/A,TRUE,"BT M200 da 10x20"}</definedName>
    <definedName name="BHDB" localSheetId="20" hidden="1">{"'Sheet1'!$L$16"}</definedName>
    <definedName name="BHDB" hidden="1">{"'Sheet1'!$L$16"}</definedName>
    <definedName name="bhfh" localSheetId="20" hidden="1">{"'Sheet1'!$L$16"}</definedName>
    <definedName name="bhfh" hidden="1">{"'Sheet1'!$L$16"}</definedName>
    <definedName name="bia">#REF!</definedName>
    <definedName name="Bien" hidden="1">#REF!</definedName>
    <definedName name="Bien1" hidden="1">#REF!</definedName>
    <definedName name="bienbao">#REF!</definedName>
    <definedName name="biencn1200x1000">'[2]R&amp;P'!$G$106</definedName>
    <definedName name="biencn1600x1000">'[2]R&amp;P'!$G$107</definedName>
    <definedName name="biencn400x400">'[2]R&amp;P'!$G$104</definedName>
    <definedName name="biencn800x600">'[2]R&amp;P'!$G$105</definedName>
    <definedName name="bientamgiac900">'[2]R&amp;P'!$G$103</definedName>
    <definedName name="bientron900">'[2]R&amp;P'!$G$102</definedName>
    <definedName name="Bieu18" localSheetId="20" hidden="1">{"'Sheet1'!$L$16"}</definedName>
    <definedName name="Bieu18" hidden="1">{"'Sheet1'!$L$16"}</definedName>
    <definedName name="bieuchienluocbien" localSheetId="20" hidden="1">{"'Sheet1'!$L$16"}</definedName>
    <definedName name="bieuchienluocbien" hidden="1">{"'Sheet1'!$L$16"}</definedName>
    <definedName name="binh" localSheetId="20" hidden="1">{"'Sheet1'!$L$16"}</definedName>
    <definedName name="binh" hidden="1">{"'Sheet1'!$L$16"}</definedName>
    <definedName name="Bình_Định">#REF!</definedName>
    <definedName name="bitum">#REF!</definedName>
    <definedName name="BKH">#REF!</definedName>
    <definedName name="BKHĐT" comment="BKHĐT">[9]BKHDT!$B$3:$B$27</definedName>
    <definedName name="BKinh">#REF!</definedName>
    <definedName name="BL240HT">#REF!</definedName>
    <definedName name="BL280HT">#REF!</definedName>
    <definedName name="BL320HT">#REF!</definedName>
    <definedName name="blang">#REF!</definedName>
    <definedName name="blkh">#REF!</definedName>
    <definedName name="blkh1">#REF!</definedName>
    <definedName name="blneo">#REF!</definedName>
    <definedName name="BLOCK1">#REF!</definedName>
    <definedName name="BLOCK2">#REF!</definedName>
    <definedName name="BLOCK3">#REF!</definedName>
    <definedName name="blong">#REF!</definedName>
    <definedName name="Bm">3.5</definedName>
    <definedName name="Bmat">#REF!</definedName>
    <definedName name="Bn">6.5</definedName>
    <definedName name="bng">#REF!</definedName>
    <definedName name="BNV">#REF!</definedName>
    <definedName name="bom">#REF!</definedName>
    <definedName name="bombt50">'[2]R&amp;P'!$G$271</definedName>
    <definedName name="bombt60">'[2]R&amp;P'!$G$272</definedName>
    <definedName name="bomnuoc">#N/A</definedName>
    <definedName name="bomnuoc20cv">#N/A</definedName>
    <definedName name="bomnuoc20kw">'[2]R&amp;P'!$G$305</definedName>
    <definedName name="bomnuocdau10">#REF!</definedName>
    <definedName name="bomnuocdau100">#REF!</definedName>
    <definedName name="bomnuocdau15">#REF!</definedName>
    <definedName name="bomnuocdau150">#REF!</definedName>
    <definedName name="bomnuocdau20">#REF!</definedName>
    <definedName name="bomnuocdau37">#REF!</definedName>
    <definedName name="bomnuocdau45">#REF!</definedName>
    <definedName name="bomnuocdau5">#REF!</definedName>
    <definedName name="bomnuocdau5.5">#REF!</definedName>
    <definedName name="bomnuocdau7">#REF!</definedName>
    <definedName name="bomnuocdau7.5">#REF!</definedName>
    <definedName name="bomnuocdau75">#REF!</definedName>
    <definedName name="bomnuocdien0.55">#REF!</definedName>
    <definedName name="bomnuocdien0.75">#REF!</definedName>
    <definedName name="bomnuocdien1.5">#REF!</definedName>
    <definedName name="bomnuocdien10">#REF!</definedName>
    <definedName name="bomnuocdien113">#REF!</definedName>
    <definedName name="bomnuocdien14">#REF!</definedName>
    <definedName name="bomnuocdien2">#REF!</definedName>
    <definedName name="bomnuocdien2.8">#REF!</definedName>
    <definedName name="bomnuocdien20">#REF!</definedName>
    <definedName name="bomnuocdien22">#REF!</definedName>
    <definedName name="bomnuocdien28">#REF!</definedName>
    <definedName name="bomnuocdien30">#REF!</definedName>
    <definedName name="bomnuocdien4">#REF!</definedName>
    <definedName name="bomnuocdien4.5">#REF!</definedName>
    <definedName name="bomnuocdien40">#REF!</definedName>
    <definedName name="bomnuocdien50">#REF!</definedName>
    <definedName name="bomnuocdien55">#REF!</definedName>
    <definedName name="bomnuocdien7">#REF!</definedName>
    <definedName name="bomnuocdien75">#REF!</definedName>
    <definedName name="bomnuocxang3">#REF!</definedName>
    <definedName name="bomnuocxang4">#REF!</definedName>
    <definedName name="bomnuocxang6">#REF!</definedName>
    <definedName name="bomnuocxang7">#REF!</definedName>
    <definedName name="bomnuocxang8">#REF!</definedName>
    <definedName name="bomvua">#N/A</definedName>
    <definedName name="bomvua1.5">'[2]R&amp;P'!$G$277</definedName>
    <definedName name="Bon">#REF!</definedName>
    <definedName name="bonnuocdien1.1">#REF!</definedName>
    <definedName name="book1">#REF!</definedName>
    <definedName name="Book2" localSheetId="20">#REF!</definedName>
    <definedName name="Book2">#REF!</definedName>
    <definedName name="BOQ">#REF!</definedName>
    <definedName name="bosung" localSheetId="20" hidden="1">{"'Sheet1'!$L$16"}</definedName>
    <definedName name="bosung" hidden="1">{"'Sheet1'!$L$16"}</definedName>
    <definedName name="bp">#REF!</definedName>
    <definedName name="bql" localSheetId="20" hidden="1">{#N/A,#N/A,FALSE,"Chi tiÆt"}</definedName>
    <definedName name="bql" hidden="1">{#N/A,#N/A,FALSE,"Chi tiÆt"}</definedName>
    <definedName name="BQLTB">#REF!</definedName>
    <definedName name="BQLXL">#REF!</definedName>
    <definedName name="BQP">'[10]BANCO (3)'!$N$124</definedName>
    <definedName name="bsdt" localSheetId="20" hidden="1">{"'Sheet1'!$L$16"}</definedName>
    <definedName name="bsdt" hidden="1">{"'Sheet1'!$L$16"}</definedName>
    <definedName name="bson" localSheetId="20">#REF!</definedName>
    <definedName name="bson">#REF!</definedName>
    <definedName name="BT">#REF!</definedName>
    <definedName name="BT_125" localSheetId="20">#REF!</definedName>
    <definedName name="BT_125">#REF!</definedName>
    <definedName name="BT_CT_Mong_Mo_Tru_Cau">#REF!</definedName>
    <definedName name="BT200_50">#REF!</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[11]NSĐP!$AA$14:$AA$240</definedName>
    <definedName name="btcdn">#REF!</definedName>
    <definedName name="btch">#REF!</definedName>
    <definedName name="btch1">#REF!</definedName>
    <definedName name="btch2">#REF!</definedName>
    <definedName name="btchiuaxitm300">#REF!</definedName>
    <definedName name="BTchiuaxm200">#REF!</definedName>
    <definedName name="btcocM400">#REF!</definedName>
    <definedName name="BTcot">#REF!</definedName>
    <definedName name="Btcot1">#REF!</definedName>
    <definedName name="btcqn">#REF!</definedName>
    <definedName name="btcqt">#REF!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ham">#REF!</definedName>
    <definedName name="btkn">#N/A</definedName>
    <definedName name="btl" localSheetId="20" hidden="1">{"'Sheet1'!$L$16"}</definedName>
    <definedName name="btl" hidden="1">{"'Sheet1'!$L$16"}</definedName>
    <definedName name="BTlotm100">#REF!</definedName>
    <definedName name="BTLT1pm">#REF!</definedName>
    <definedName name="BTLT3pm">#REF!</definedName>
    <definedName name="BTLTHTDL">#REF!</definedName>
    <definedName name="BTLTHTHH">#REF!</definedName>
    <definedName name="BTLY">#REF!</definedName>
    <definedName name="btm">#N/A</definedName>
    <definedName name="BTN_CPDD_tuoi_nhua_lot">#REF!</definedName>
    <definedName name="BTNmin">#REF!</definedName>
    <definedName name="BTNtrung">#REF!</definedName>
    <definedName name="BTP">#REF!</definedName>
    <definedName name="BTRAM">#REF!</definedName>
    <definedName name="BU_CHENH_LECH_DZ0.4KV">#REF!</definedName>
    <definedName name="BU_CHENH_LECH_DZ22KV">#REF!</definedName>
    <definedName name="BU_CHENH_LECH_TBA">#REF!</definedName>
    <definedName name="bua1.2">'[2]R&amp;P'!$G$371</definedName>
    <definedName name="bua1.8">'[2]R&amp;P'!$G$372</definedName>
    <definedName name="bua3.5">#N/A</definedName>
    <definedName name="buacan">#N/A</definedName>
    <definedName name="buarung">#N/A</definedName>
    <definedName name="buarung170">'[2]R&amp;P'!$G$378</definedName>
    <definedName name="bùc" localSheetId="20">{"Book1","Dt tonghop.xls"}</definedName>
    <definedName name="bùc">{"Book1","Dt tonghop.xls"}</definedName>
    <definedName name="BuGia">#REF!</definedName>
    <definedName name="Bulongma">8700</definedName>
    <definedName name="buoc" localSheetId="20">#REF!</definedName>
    <definedName name="buoc">#REF!</definedName>
    <definedName name="Button_1">"FORM_Bao_cao_cong_no_List"</definedName>
    <definedName name="BVCISUMMARY" localSheetId="20">#REF!</definedName>
    <definedName name="BVCISUMMARY">#REF!</definedName>
    <definedName name="BVTINH" localSheetId="20" hidden="1">{"'Sheet1'!$L$16"}</definedName>
    <definedName name="BVTINH" hidden="1">{"'Sheet1'!$L$16"}</definedName>
    <definedName name="BŸo_cŸo_täng_hìp_giŸ_trÙ_t_i_s_n_câ__Ùnh">#REF!</definedName>
    <definedName name="C.">#REF!</definedName>
    <definedName name="c..">#REF!</definedName>
    <definedName name="C.1.1..Phat_tuyen" localSheetId="20">#REF!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_">#REF!</definedName>
    <definedName name="c_comp">#REF!</definedName>
    <definedName name="C_LENGTH">#REF!</definedName>
    <definedName name="c_n">#REF!</definedName>
    <definedName name="C_WIDTH">#REF!</definedName>
    <definedName name="c1.">#REF!</definedName>
    <definedName name="c2.">#REF!</definedName>
    <definedName name="C2.7">#REF!</definedName>
    <definedName name="c3.">#REF!</definedName>
    <definedName name="C3.0">#REF!</definedName>
    <definedName name="C3.5">#REF!</definedName>
    <definedName name="C3.7">#REF!</definedName>
    <definedName name="c4.">#REF!</definedName>
    <definedName name="C4.0">#REF!</definedName>
    <definedName name="CA">#REF!</definedName>
    <definedName name="ca.1111">#REF!</definedName>
    <definedName name="ca.1111.th">#REF!</definedName>
    <definedName name="Cà_Mau">#REF!</definedName>
    <definedName name="CA_PTVT">#REF!</definedName>
    <definedName name="CACAU">298161</definedName>
    <definedName name="CacQuy" localSheetId="20" hidden="1">{"'Sheet1'!$L$16"}</definedName>
    <definedName name="CacQuy" hidden="1">{"'Sheet1'!$L$16"}</definedName>
    <definedName name="cácte">#REF!</definedName>
    <definedName name="came" localSheetId="20" hidden="1">{"'Sheet1'!$L$16"}</definedName>
    <definedName name="came" hidden="1">{"'Sheet1'!$L$16"}</definedName>
    <definedName name="CAMTC">#REF!</definedName>
    <definedName name="Can_doi">#REF!</definedName>
    <definedName name="CanBQL">#REF!</definedName>
    <definedName name="CanLePhi">#REF!</definedName>
    <definedName name="CanMT">#REF!</definedName>
    <definedName name="CANON" localSheetId="20" hidden="1">{"'Sheet1'!$L$16"}</definedName>
    <definedName name="CANON" hidden="1">{"'Sheet1'!$L$16"}</definedName>
    <definedName name="cao">#REF!</definedName>
    <definedName name="cap">#REF!</definedName>
    <definedName name="cap_DUL_va_TC">#REF!</definedName>
    <definedName name="cap0.7">#REF!</definedName>
    <definedName name="capdul">'[2]R&amp;P'!$G$54</definedName>
    <definedName name="capphoithiennhien">#REF!</definedName>
    <definedName name="CAPT_2">#REF!</definedName>
    <definedName name="CAPT_3">#REF!</definedName>
    <definedName name="CAPT_4">#REF!</definedName>
    <definedName name="CAPT_5">#REF!</definedName>
    <definedName name="CAPT_6">#REF!</definedName>
    <definedName name="CAPT_7">#REF!</definedName>
    <definedName name="CAPT_8">#REF!</definedName>
    <definedName name="CAPT_9">#REF!</definedName>
    <definedName name="Capvon" localSheetId="20" hidden="1">{#N/A,#N/A,FALSE,"Chi tiÆt"}</definedName>
    <definedName name="Capvon" hidden="1">{#N/A,#N/A,FALSE,"Chi tiÆt"}</definedName>
    <definedName name="casing">#N/A</definedName>
    <definedName name="Cat">#REF!</definedName>
    <definedName name="catcap">'[2]R&amp;P'!$G$355</definedName>
    <definedName name="catchuan">#REF!</definedName>
    <definedName name="catdap">#N/A</definedName>
    <definedName name="catdem">#REF!</definedName>
    <definedName name="Category_All" localSheetId="20">#REF!</definedName>
    <definedName name="Category_All">#REF!</definedName>
    <definedName name="cathatnho">#REF!</definedName>
    <definedName name="CATIN">#N/A</definedName>
    <definedName name="CATJYOU">#N/A</definedName>
    <definedName name="catm">#REF!</definedName>
    <definedName name="catmin">#REF!</definedName>
    <definedName name="catn">#REF!</definedName>
    <definedName name="catnen">#REF!</definedName>
    <definedName name="catong">#N/A</definedName>
    <definedName name="CATREC">#N/A</definedName>
    <definedName name="catsan">#REF!</definedName>
    <definedName name="CATSYU">#N/A</definedName>
    <definedName name="catthep">#N/A</definedName>
    <definedName name="catuon">#N/A</definedName>
    <definedName name="catvang">#REF!</definedName>
    <definedName name="catxay">#REF!</definedName>
    <definedName name="cau_nho">#REF!</definedName>
    <definedName name="cau10T">#REF!</definedName>
    <definedName name="caubanhhoi10">#REF!</definedName>
    <definedName name="caubanhhoi16">#REF!</definedName>
    <definedName name="caubanhhoi25">#REF!</definedName>
    <definedName name="caubanhhoi3">#REF!</definedName>
    <definedName name="caubanhhoi4">#REF!</definedName>
    <definedName name="caubanhhoi40">#REF!</definedName>
    <definedName name="caubanhhoi5">#REF!</definedName>
    <definedName name="caubanhhoi6">#REF!</definedName>
    <definedName name="caubanhhoi65">#REF!</definedName>
    <definedName name="caubanhhoi7">#REF!</definedName>
    <definedName name="caubanhhoi8">#REF!</definedName>
    <definedName name="caubanhhoi90">#REF!</definedName>
    <definedName name="caubanhxich10">#REF!</definedName>
    <definedName name="caubanhxich100">#REF!</definedName>
    <definedName name="caubanhxich16">#REF!</definedName>
    <definedName name="caubanhxich25">#REF!</definedName>
    <definedName name="caubanhxich28">#REF!</definedName>
    <definedName name="caubanhxich40">#REF!</definedName>
    <definedName name="caubanhxich5">#REF!</definedName>
    <definedName name="caubanhxich50">#REF!</definedName>
    <definedName name="caubanhxich63">#REF!</definedName>
    <definedName name="caubanhxich7">#REF!</definedName>
    <definedName name="caunoi30">'[2]R&amp;P'!$G$232</definedName>
    <definedName name="CauQL1GD2">#REF!</definedName>
    <definedName name="CauQL1GD3">#REF!</definedName>
    <definedName name="cauthap10">#REF!</definedName>
    <definedName name="cauthap12">#REF!</definedName>
    <definedName name="cauthap15">#REF!</definedName>
    <definedName name="cauthap20">#REF!</definedName>
    <definedName name="cauthap25">#REF!</definedName>
    <definedName name="cauthap3">#REF!</definedName>
    <definedName name="cauthap30">#REF!</definedName>
    <definedName name="cauthap40">#REF!</definedName>
    <definedName name="cauthap5">#REF!</definedName>
    <definedName name="cauthap50">#REF!</definedName>
    <definedName name="cauthap8">#REF!</definedName>
    <definedName name="CAVT">#REF!</definedName>
    <definedName name="cayxoi108">#N/A</definedName>
    <definedName name="cayxoi110">#N/A</definedName>
    <definedName name="cayxoi75">#N/A</definedName>
    <definedName name="CB" localSheetId="20">#REF!</definedName>
    <definedName name="Cb">#REF!</definedName>
    <definedName name="CBA35HT">#REF!</definedName>
    <definedName name="CBA50HT">#REF!</definedName>
    <definedName name="CBA70HT">#REF!</definedName>
    <definedName name="CBPT_2">#REF!</definedName>
    <definedName name="CBPT_3">#REF!</definedName>
    <definedName name="CBPT_4">#REF!</definedName>
    <definedName name="CBPT_5">#REF!</definedName>
    <definedName name="CBPT_6">#REF!</definedName>
    <definedName name="CBPT_7">#REF!</definedName>
    <definedName name="CBPT_8">#REF!</definedName>
    <definedName name="CBPT_9">#REF!</definedName>
    <definedName name="CBTH" localSheetId="20" hidden="1">{"'Sheet1'!$L$16"}</definedName>
    <definedName name="CBTH" hidden="1">{"'Sheet1'!$L$16"}</definedName>
    <definedName name="CBVT">#REF!</definedName>
    <definedName name="CC">#REF!</definedName>
    <definedName name="ccc" localSheetId="20" hidden="1">{"'Sheet1'!$L$16"}</definedName>
    <definedName name="ccc" hidden="1">{"'Sheet1'!$L$16"}</definedName>
    <definedName name="CCDohutam1" localSheetId="20" hidden="1">{"'Sheet1'!$L$16"}</definedName>
    <definedName name="CCDohutam1" hidden="1">{"'Sheet1'!$L$16"}</definedName>
    <definedName name="cch">#REF!</definedName>
    <definedName name="cchong">#REF!</definedName>
    <definedName name="CCS">#REF!</definedName>
    <definedName name="cd">#REF!</definedName>
    <definedName name="CDAY">#REF!</definedName>
    <definedName name="CDD">#REF!</definedName>
    <definedName name="CDday">#REF!</definedName>
    <definedName name="cddc">#REF!</definedName>
    <definedName name="CDDD">#REF!</definedName>
    <definedName name="CDDD1P">#REF!</definedName>
    <definedName name="CDDD1PHA">#REF!</definedName>
    <definedName name="CDDD3PHA">#REF!</definedName>
    <definedName name="CDdinh">#REF!</definedName>
    <definedName name="CDHT">#REF!</definedName>
    <definedName name="cdn">#REF!</definedName>
    <definedName name="Cdnum">#REF!</definedName>
    <definedName name="CDTK_tim">31.77</definedName>
    <definedName name="CDVAÄN_CHUYEÅN">#REF!</definedName>
    <definedName name="CDVC">#REF!</definedName>
    <definedName name="Céng">#REF!</definedName>
    <definedName name="cf" localSheetId="20">BlankMacro1</definedName>
    <definedName name="cf">BlankMacro1</definedName>
    <definedName name="cfk" localSheetId="20">#REF!</definedName>
    <definedName name="cfk">#REF!</definedName>
    <definedName name="cg" localSheetId="20" hidden="1">{"'Sheet1'!$L$16"}</definedName>
    <definedName name="cg" hidden="1">{"'Sheet1'!$L$16"}</definedName>
    <definedName name="CH">#REF!</definedName>
    <definedName name="chang1pm">#REF!</definedName>
    <definedName name="chang3pm">#REF!</definedName>
    <definedName name="changht">#REF!</definedName>
    <definedName name="changHTDL">#REF!</definedName>
    <definedName name="changHTHH">#REF!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date" hidden="1">#REF!</definedName>
    <definedName name="Chi_tieát_phi">#REF!</definedName>
    <definedName name="chi_tiÕt_vËt_liÖu___nh_n_c_ng___m_y_thi_c_ng">#REF!</definedName>
    <definedName name="chialuong">#REF!</definedName>
    <definedName name="chie" localSheetId="20">BlankMacro1</definedName>
    <definedName name="chie">BlankMacro1</definedName>
    <definedName name="chietchai2" localSheetId="20" hidden="1">{"'Sheet1'!$L$16"}</definedName>
    <definedName name="chietchai2" hidden="1">{"'Sheet1'!$L$16"}</definedName>
    <definedName name="Chiettinh" localSheetId="20" hidden="1">{"'Sheet1'!$L$16"}</definedName>
    <definedName name="Chiettinh" hidden="1">{"'Sheet1'!$L$16"}</definedName>
    <definedName name="chilk" localSheetId="20" hidden="1">{"'Sheet1'!$L$16"}</definedName>
    <definedName name="chilk" hidden="1">{"'Sheet1'!$L$16"}</definedName>
    <definedName name="Chin">#REF!</definedName>
    <definedName name="ChiPhiChung">#REF!</definedName>
    <definedName name="ChiPhiKhac">#REF!</definedName>
    <definedName name="chitiet3" localSheetId="20" hidden="1">{"'Sheet1'!$L$16"}</definedName>
    <definedName name="chitiet3" hidden="1">{"'Sheet1'!$L$16"}</definedName>
    <definedName name="chitietbgiang2" localSheetId="20" hidden="1">{"'Sheet1'!$L$16"}</definedName>
    <definedName name="chitietbgiang2" hidden="1">{"'Sheet1'!$L$16"}</definedName>
    <definedName name="chitietdao">#REF!</definedName>
    <definedName name="chitietTT" localSheetId="20" hidden="1">{"'Sheet1'!$L$16"}</definedName>
    <definedName name="chitietTT" hidden="1">{"'Sheet1'!$L$16"}</definedName>
    <definedName name="chk">#REF!</definedName>
    <definedName name="chl" localSheetId="20" hidden="1">{"'Sheet1'!$L$16"}</definedName>
    <definedName name="chl" hidden="1">{"'Sheet1'!$L$16"}</definedName>
    <definedName name="choiquet">#N/A</definedName>
    <definedName name="chon">#REF!</definedName>
    <definedName name="chon1">#REF!</definedName>
    <definedName name="chon2">#REF!</definedName>
    <definedName name="chon3">#REF!</definedName>
    <definedName name="chudautu">#REF!</definedName>
    <definedName name="chung" localSheetId="20" hidden="1">{"'Sheet1'!$L$16"}</definedName>
    <definedName name="chung">66</definedName>
    <definedName name="chuong_phuluc_48" localSheetId="3">'04'!$A$1</definedName>
    <definedName name="chuong_phuluc_48_name" localSheetId="3">'04'!$A$2</definedName>
    <definedName name="chuong_phuluc_49" localSheetId="4">'05'!$A$1</definedName>
    <definedName name="chuong_phuluc_49_name" localSheetId="4">'05'!$A$2</definedName>
    <definedName name="chuong_phuluc_50" localSheetId="5">'06'!$A$1</definedName>
    <definedName name="chuong_phuluc_50_name" localSheetId="5">'06'!$A$2</definedName>
    <definedName name="chuong_phuluc_51" localSheetId="6">'07'!$A$1</definedName>
    <definedName name="chuong_phuluc_51_name" localSheetId="6">'07'!$A$2</definedName>
    <definedName name="chuong_phuluc_53" localSheetId="7">'08'!$A$1</definedName>
    <definedName name="chuong_phuluc_53_name" localSheetId="7">'08'!$A$2</definedName>
    <definedName name="chuong_phuluc_54" localSheetId="8">'09'!$A$1</definedName>
    <definedName name="chuong_phuluc_54_name" localSheetId="8">'09'!$A$2</definedName>
    <definedName name="chuong_phuluc_55" localSheetId="9">'10'!$A$1</definedName>
    <definedName name="chuong_phuluc_55_name" localSheetId="9">'10'!$A$2</definedName>
    <definedName name="chuong_phuluc_56" localSheetId="10">'11'!$A$1</definedName>
    <definedName name="chuong_phuluc_56_name" localSheetId="10">'11'!#REF!</definedName>
    <definedName name="chuong_phuluc_57" localSheetId="11">'12'!$A$1</definedName>
    <definedName name="chuong_phuluc_57_name" localSheetId="11">'12'!$A$2</definedName>
    <definedName name="chuong_phuluc_62" localSheetId="13">'14'!$A$1</definedName>
    <definedName name="chuong_phuluc_62_name" localSheetId="13">'14'!$A$2</definedName>
    <definedName name="chuyen" localSheetId="20" hidden="1">{"'Sheet1'!$L$16"}</definedName>
    <definedName name="chuyen" hidden="1">{"'Sheet1'!$L$16"}</definedName>
    <definedName name="CI_PTVT">#REF!</definedName>
    <definedName name="City">#REF!</definedName>
    <definedName name="CK">#REF!</definedName>
    <definedName name="ckn">#N/A</definedName>
    <definedName name="ckna">#N/A</definedName>
    <definedName name="CL" localSheetId="20">#REF!</definedName>
    <definedName name="CL">#REF!</definedName>
    <definedName name="Clazy" localSheetId="20" hidden="1">{"'Sheet1'!$L$16"}</definedName>
    <definedName name="Clazy" hidden="1">{"'Sheet1'!$L$16"}</definedName>
    <definedName name="CLECH_0.4" localSheetId="20">#REF!</definedName>
    <definedName name="CLECH_0.4">#REF!</definedName>
    <definedName name="CLech_22">#REF!</definedName>
    <definedName name="CLGia">#REF!</definedName>
    <definedName name="CLVC3">0.1</definedName>
    <definedName name="CLVC35">#REF!</definedName>
    <definedName name="CLVCTB">#REF!</definedName>
    <definedName name="clvl">#REF!</definedName>
    <definedName name="cm">#REF!</definedName>
    <definedName name="cn">#REF!</definedName>
    <definedName name="CNC">#REF!</definedName>
    <definedName name="CND">#REF!</definedName>
    <definedName name="CNG">#REF!</definedName>
    <definedName name="Co">#REF!</definedName>
    <definedName name="co.">#REF!</definedName>
    <definedName name="co..">#REF!</definedName>
    <definedName name="co_cau_ktqd" hidden="1">#N/A</definedName>
    <definedName name="co_cau_ktqd_1">"#REF!"</definedName>
    <definedName name="coc">#REF!</definedName>
    <definedName name="Coc_60" localSheetId="20" hidden="1">{"'Sheet1'!$L$16"}</definedName>
    <definedName name="Coc_60" hidden="1">{"'Sheet1'!$L$16"}</definedName>
    <definedName name="Coc_BTCT">#REF!</definedName>
    <definedName name="CoCauN" localSheetId="20" hidden="1">{"'Sheet1'!$L$16"}</definedName>
    <definedName name="CoCauN" hidden="1">{"'Sheet1'!$L$16"}</definedName>
    <definedName name="cocbtct">#REF!</definedName>
    <definedName name="cocot">#REF!</definedName>
    <definedName name="cocott">#REF!</definedName>
    <definedName name="coctram6m">'[2]R&amp;P'!$G$90</definedName>
    <definedName name="coctre">#REF!</definedName>
    <definedName name="cocvt">#N/A</definedName>
    <definedName name="Code" localSheetId="20" hidden="1">#REF!</definedName>
    <definedName name="Code" hidden="1">#REF!</definedName>
    <definedName name="Cöï_ly_vaän_chuyeãn" localSheetId="20">#REF!</definedName>
    <definedName name="Cöï_ly_vaän_chuyeãn">#REF!</definedName>
    <definedName name="CÖÏ_LY_VAÄN_CHUYEÅN" localSheetId="20">#REF!</definedName>
    <definedName name="CÖÏ_LY_VAÄN_CHUYEÅN">#REF!</definedName>
    <definedName name="Combined_A">#N/A</definedName>
    <definedName name="Combined_B">#N/A</definedName>
    <definedName name="Comm" localSheetId="20">BlankMacro1</definedName>
    <definedName name="Comm">BlankMacro1</definedName>
    <definedName name="COMMON" localSheetId="20">#REF!</definedName>
    <definedName name="COMMON">#REF!</definedName>
    <definedName name="comong" localSheetId="20">#REF!</definedName>
    <definedName name="comong">#REF!</definedName>
    <definedName name="Company">#REF!</definedName>
    <definedName name="CON_DUCT">#REF!</definedName>
    <definedName name="CON_EQP_COS">#REF!</definedName>
    <definedName name="CON_EQP_COST">#REF!</definedName>
    <definedName name="cong" localSheetId="20" hidden="1">{"'Sheet1'!$L$16"}</definedName>
    <definedName name="cong">#N/A</definedName>
    <definedName name="Cong_HM_DTCT" localSheetId="20">#REF!</definedName>
    <definedName name="Cong_HM_DTCT">#REF!</definedName>
    <definedName name="Cong_M_DTCT" localSheetId="20">#REF!</definedName>
    <definedName name="Cong_M_DTCT">#REF!</definedName>
    <definedName name="Cong_NC_DTCT" localSheetId="20">#REF!</definedName>
    <definedName name="Cong_NC_DTCT">#REF!</definedName>
    <definedName name="Cong_VL_DTCT">#REF!</definedName>
    <definedName name="congB" localSheetId="20" hidden="1">{"'Sheet1'!$L$16"}</definedName>
    <definedName name="congB" hidden="1">{"'Sheet1'!$L$16"}</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GT" localSheetId="20" hidden="1">{"'Sheet1'!$L$16"}</definedName>
    <definedName name="congGT" hidden="1">{"'Sheet1'!$L$16"}</definedName>
    <definedName name="conglanhto">#REF!</definedName>
    <definedName name="congmong">#REF!</definedName>
    <definedName name="congmongbang">#REF!</definedName>
    <definedName name="congmongdon">#REF!</definedName>
    <definedName name="CONGPA1" localSheetId="20" hidden="1">{"'Sheet1'!$L$16"}</definedName>
    <definedName name="CONGPA1" hidden="1">{"'Sheet1'!$L$16"}</definedName>
    <definedName name="congpanen">#REF!</definedName>
    <definedName name="congsan">#REF!</definedName>
    <definedName name="congthang">#REF!</definedName>
    <definedName name="CongVattu">#REF!</definedName>
    <definedName name="conroom">#REF!</definedName>
    <definedName name="CONST_EQ">#REF!</definedName>
    <definedName name="CONT">#REF!</definedName>
    <definedName name="Content1" localSheetId="20">ErrorHandler_1</definedName>
    <definedName name="Content1">ErrorHandler_1</definedName>
    <definedName name="Continue" localSheetId="20">#REF!</definedName>
    <definedName name="Continue">#REF!</definedName>
    <definedName name="Cost" localSheetId="20">#REF!</definedName>
    <definedName name="Cost">#REF!</definedName>
    <definedName name="COST.020" localSheetId="20" hidden="1">#REF!</definedName>
    <definedName name="COST.020" hidden="1">#REF!</definedName>
    <definedName name="COST.030" hidden="1">#REF!</definedName>
    <definedName name="COST.040" hidden="1">#REF!</definedName>
    <definedName name="COST.050" hidden="1">#REF!</definedName>
    <definedName name="COST.060" hidden="1">#REF!</definedName>
    <definedName name="COST.070" hidden="1">#REF!</definedName>
    <definedName name="COST.080" hidden="1">#REF!</definedName>
    <definedName name="COST.100" hidden="1">#REF!</definedName>
    <definedName name="COST.110" hidden="1">#REF!</definedName>
    <definedName name="COST.120" hidden="1">#REF!</definedName>
    <definedName name="COST.130" hidden="1">#REF!</definedName>
    <definedName name="COST.140" hidden="1">#REF!</definedName>
    <definedName name="COST.150" hidden="1">#REF!</definedName>
    <definedName name="COST.210" hidden="1">#REF!</definedName>
    <definedName name="COST.220" hidden="1">#REF!</definedName>
    <definedName name="COST.230" hidden="1">#REF!</definedName>
    <definedName name="COST.240" hidden="1">#REF!</definedName>
    <definedName name="COST.270" hidden="1">#REF!</definedName>
    <definedName name="COST.280" hidden="1">#REF!</definedName>
    <definedName name="COST.300" hidden="1">#REF!</definedName>
    <definedName name="COST.320" hidden="1">#REF!</definedName>
    <definedName name="COST.330" hidden="1">#REF!</definedName>
    <definedName name="COST.350" hidden="1">#REF!</definedName>
    <definedName name="COST.360" hidden="1">#REF!</definedName>
    <definedName name="COST.370" hidden="1">#REF!</definedName>
    <definedName name="COST.380" hidden="1">#REF!</definedName>
    <definedName name="COST.400" hidden="1">#REF!</definedName>
    <definedName name="COST290" hidden="1">#REF!</definedName>
    <definedName name="COT">#REF!</definedName>
    <definedName name="cot7.5">#REF!</definedName>
    <definedName name="cot8.5">#REF!</definedName>
    <definedName name="cotbienbao">'[2]R&amp;P'!$G$100</definedName>
    <definedName name="cotdo">#REF!</definedName>
    <definedName name="CotM">#REF!</definedName>
    <definedName name="Cotsatma">9726</definedName>
    <definedName name="CotSau">#REF!</definedName>
    <definedName name="Cotthepma">9726</definedName>
    <definedName name="cottra">#REF!</definedName>
    <definedName name="cottron">#REF!</definedName>
    <definedName name="cotvuong">#REF!</definedName>
    <definedName name="COÙ">#REF!</definedName>
    <definedName name="Country">#REF!</definedName>
    <definedName name="COVER" localSheetId="20">#REF!</definedName>
    <definedName name="COVER">#REF!</definedName>
    <definedName name="CP" localSheetId="20" hidden="1">#REF!</definedName>
    <definedName name="CP" hidden="1">#REF!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_SKC">#REF!</definedName>
    <definedName name="CPC" localSheetId="20">#REF!</definedName>
    <definedName name="cpc">#REF!</definedName>
    <definedName name="cpdd1">#REF!</definedName>
    <definedName name="cpdd2">#REF!</definedName>
    <definedName name="cpddhh">#REF!</definedName>
    <definedName name="cpk">#REF!</definedName>
    <definedName name="CPM" localSheetId="20" hidden="1">{#N/A,#N/A,FALSE,"Chi tiÆt"}</definedName>
    <definedName name="CPM" hidden="1">{#N/A,#N/A,FALSE,"Chi tiÆt"}</definedName>
    <definedName name="cpmtc">#REF!</definedName>
    <definedName name="cpnc">#REF!</definedName>
    <definedName name="cps">#REF!</definedName>
    <definedName name="CPTK">#REF!</definedName>
    <definedName name="cptt" localSheetId="20">#REF!</definedName>
    <definedName name="cptt">#REF!</definedName>
    <definedName name="CPVC100">#REF!</definedName>
    <definedName name="CPVC35">#REF!</definedName>
    <definedName name="CPVCDN">#REF!</definedName>
    <definedName name="cpvl">#REF!</definedName>
    <definedName name="cr">#REF!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61">#REF!</definedName>
    <definedName name="CS_6S">#REF!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 localSheetId="20" hidden="1">{"'Sheet1'!$L$16"}</definedName>
    <definedName name="ct" hidden="1">{"'Sheet1'!$L$16"}</definedName>
    <definedName name="CT.M10.1">#REF!</definedName>
    <definedName name="CT.M10.2">#REF!</definedName>
    <definedName name="CT.MDT">#REF!</definedName>
    <definedName name="CT_50">#REF!</definedName>
    <definedName name="CT_MCX">#REF!</definedName>
    <definedName name="CTABC" localSheetId="20" hidden="1">{"'Sheet1'!$L$16"}</definedName>
    <definedName name="CTABC" hidden="1">{"'Sheet1'!$L$16"}</definedName>
    <definedName name="ctbb">#REF!</definedName>
    <definedName name="ctbbt" localSheetId="20" hidden="1">{"'Sheet1'!$L$16"}</definedName>
    <definedName name="ctbbt" hidden="1">{"'Sheet1'!$L$16"}</definedName>
    <definedName name="CTCT1" localSheetId="20" hidden="1">{"'Sheet1'!$L$16"}</definedName>
    <definedName name="CTCT1" hidden="1">{"'Sheet1'!$L$16"}</definedName>
    <definedName name="CTCT2" localSheetId="20" hidden="1">{"'Sheet1'!$L$16"}</definedName>
    <definedName name="CTCT2" hidden="1">{"'Sheet1'!$L$16"}</definedName>
    <definedName name="ctdn9697">#REF!</definedName>
    <definedName name="CTGS" localSheetId="20" hidden="1">{"'Sheet1'!$L$16"}</definedName>
    <definedName name="CTGS" hidden="1">{"'Sheet1'!$L$16"}</definedName>
    <definedName name="CTHT">#REF!</definedName>
    <definedName name="ctiep">#REF!</definedName>
    <definedName name="CTIET">#REF!</definedName>
    <definedName name="ctieu" localSheetId="20" hidden="1">{"'Sheet1'!$L$16"}</definedName>
    <definedName name="ctieu" hidden="1">{"'Sheet1'!$L$16"}</definedName>
    <definedName name="ctmai">#REF!</definedName>
    <definedName name="ctong">#REF!</definedName>
    <definedName name="CTRAM">#REF!</definedName>
    <definedName name="ctre">#REF!</definedName>
    <definedName name="CTY_TNHH_SX_TM__NHÖ_QUYEÀN">#N/A</definedName>
    <definedName name="cu" localSheetId="20">#REF!</definedName>
    <definedName name="cu">#REF!</definedName>
    <definedName name="CU_LY" localSheetId="20">#REF!</definedName>
    <definedName name="CU_LY">#REF!</definedName>
    <definedName name="CU_LY_VAN_CHUYEN_GIA_QUYEN" localSheetId="20">#REF!</definedName>
    <definedName name="CU_LY_VAN_CHUYEN_GIA_QUYEN">#REF!</definedName>
    <definedName name="CU_LY_VAN_CHUYEN_THU_CONG">#REF!</definedName>
    <definedName name="cu_ly1">#REF!</definedName>
    <definedName name="cuaong">#N/A</definedName>
    <definedName name="cui">#REF!</definedName>
    <definedName name="CuLy" localSheetId="20">#REF!</definedName>
    <definedName name="CuLy">#REF!</definedName>
    <definedName name="CuLy_Q" localSheetId="20">#REF!</definedName>
    <definedName name="CuLy_Q">#REF!</definedName>
    <definedName name="cun">#REF!</definedName>
    <definedName name="cung" localSheetId="20" hidden="1">{"'Sheet1'!$L$16"}</definedName>
    <definedName name="cung" hidden="1">{"'Sheet1'!$L$16"}</definedName>
    <definedName name="cuoc_vc">#REF!</definedName>
    <definedName name="cuoc_vc1">#REF!</definedName>
    <definedName name="CuocVC">#REF!</definedName>
    <definedName name="cuonong">#N/A</definedName>
    <definedName name="CurDate" hidden="1">#REF!</definedName>
    <definedName name="CURRENCY" localSheetId="20">#REF!</definedName>
    <definedName name="CURRENCY">#REF!</definedName>
    <definedName name="cutback">'[2]R&amp;P'!$G$24</definedName>
    <definedName name="cuu" localSheetId="20" hidden="1">{"'Sheet1'!$L$16"}</definedName>
    <definedName name="cuu" hidden="1">{"'Sheet1'!$L$16"}</definedName>
    <definedName name="cv" localSheetId="20" hidden="1">{"'Sheet1'!$L$16"}</definedName>
    <definedName name="cv">[12]gvl!$N$17</definedName>
    <definedName name="CV.M10.1">#REF!</definedName>
    <definedName name="CV.M10.2">#REF!</definedName>
    <definedName name="CV.MDT">#REF!</definedName>
    <definedName name="cvc">#REF!</definedName>
    <definedName name="CVC_Q">#REF!</definedName>
    <definedName name="cx">#REF!</definedName>
    <definedName name="Cy">#REF!</definedName>
    <definedName name="Cz">#REF!</definedName>
    <definedName name="d" localSheetId="20" hidden="1">{"'Sheet1'!$L$16"}</definedName>
    <definedName name="d" hidden="1">{"'Sheet1'!$L$16"}</definedName>
    <definedName name="Ð">#N/A</definedName>
    <definedName name="d.">#REF!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7101A_B">#REF!</definedName>
    <definedName name="D_n">#REF!</definedName>
    <definedName name="d0.5">#REF!</definedName>
    <definedName name="d1.">#REF!</definedName>
    <definedName name="d1.2">#REF!</definedName>
    <definedName name="d1_">#REF!</definedName>
    <definedName name="d2.">#REF!</definedName>
    <definedName name="d2.4">#REF!</definedName>
    <definedName name="d2_">#REF!</definedName>
    <definedName name="d3.">#REF!</definedName>
    <definedName name="d3_">#REF!</definedName>
    <definedName name="d4.6">#REF!</definedName>
    <definedName name="d6.8">#REF!</definedName>
    <definedName name="đa" hidden="1">#REF!</definedName>
    <definedName name="da_hoc_xay">#REF!</definedName>
    <definedName name="da05.1">#REF!</definedName>
    <definedName name="da1.2">#REF!</definedName>
    <definedName name="da1x0.5">#N/A</definedName>
    <definedName name="da1x1">'[2]R&amp;P'!$G$39</definedName>
    <definedName name="da1x2">#REF!</definedName>
    <definedName name="da1x22">#REF!</definedName>
    <definedName name="da1x23">#REF!</definedName>
    <definedName name="da1x24">#REF!</definedName>
    <definedName name="da1x25">#REF!</definedName>
    <definedName name="da2.4">#REF!</definedName>
    <definedName name="da4.6">#REF!</definedName>
    <definedName name="DACAN">#REF!</definedName>
    <definedName name="dacat">#N/A</definedName>
    <definedName name="Dad" localSheetId="20" hidden="1">{"'Sheet1'!$L$16"}</definedName>
    <definedName name="Dad" hidden="1">{"'Sheet1'!$L$16"}</definedName>
    <definedName name="dahoc">#REF!</definedName>
    <definedName name="dai" localSheetId="20" hidden="1">{"'Sheet1'!$L$16"}</definedName>
    <definedName name="dai" hidden="1">{"'Sheet1'!$L$16"}</definedName>
    <definedName name="dam">78000</definedName>
    <definedName name="dam_24">#REF!</definedName>
    <definedName name="dam_cau_BTCT">#REF!</definedName>
    <definedName name="damban0.4">#REF!</definedName>
    <definedName name="damban0.6">#REF!</definedName>
    <definedName name="damban0.8">#REF!</definedName>
    <definedName name="damban1">#N/A</definedName>
    <definedName name="damban1kw">'[2]R&amp;P'!$G$281</definedName>
    <definedName name="dambaoGT">#REF!</definedName>
    <definedName name="damcanh1">#REF!</definedName>
    <definedName name="damchancuu5.5">#REF!</definedName>
    <definedName name="damchancuu9">#REF!</definedName>
    <definedName name="damcoc60">'[2]R&amp;P'!$G$164</definedName>
    <definedName name="damcoc80">'[2]R&amp;P'!$G$165</definedName>
    <definedName name="damdui1.5">'[2]R&amp;P'!$G$286</definedName>
    <definedName name="DamNgang">#REF!</definedName>
    <definedName name="damrung15">#REF!</definedName>
    <definedName name="damrung18">#REF!</definedName>
    <definedName name="damrung8">#REF!</definedName>
    <definedName name="damtay60">#REF!</definedName>
    <definedName name="damtay80">#REF!</definedName>
    <definedName name="Dan_dung">#REF!</definedName>
    <definedName name="danducsan">#REF!</definedName>
    <definedName name="Dang" localSheetId="20" hidden="1">#REF!</definedName>
    <definedName name="Dang" hidden="1">#REF!</definedName>
    <definedName name="DANHMUC_NVL">#REF!</definedName>
    <definedName name="DANHMUC_TP">#REF!</definedName>
    <definedName name="danhmucKT">#REF!</definedName>
    <definedName name="dao">#REF!</definedName>
    <definedName name="dao_dap_dat">#REF!</definedName>
    <definedName name="dao0.4">#N/A</definedName>
    <definedName name="dao0.6">#N/A</definedName>
    <definedName name="dao0.65">'[2]R&amp;P'!$G$124</definedName>
    <definedName name="dao0.8">#N/A</definedName>
    <definedName name="dao1.0">'[2]R&amp;P'!$G$125</definedName>
    <definedName name="dao1.2">#N/A</definedName>
    <definedName name="dao1.25">#N/A</definedName>
    <definedName name="daøy" hidden="1">#REF!</definedName>
    <definedName name="dap">#REF!</definedName>
    <definedName name="DASDASDSADAS" localSheetId="20" hidden="1">{"'Sheet1'!$L$16"}</definedName>
    <definedName name="DASDASDSADAS" hidden="1">{"'Sheet1'!$L$16"}</definedName>
    <definedName name="DAT">#REF!</definedName>
    <definedName name="data" localSheetId="20">#REF!</definedName>
    <definedName name="DATA">#REF!</definedName>
    <definedName name="DATA_DATA2_List">#REF!</definedName>
    <definedName name="data1" hidden="1">#REF!</definedName>
    <definedName name="Data11">#REF!</definedName>
    <definedName name="data2" hidden="1">#REF!</definedName>
    <definedName name="data3" hidden="1">#REF!</definedName>
    <definedName name="Data41">#REF!</definedName>
    <definedName name="data5">#REF!</definedName>
    <definedName name="data6">#REF!</definedName>
    <definedName name="data7">#REF!</definedName>
    <definedName name="data8">#REF!</definedName>
    <definedName name="_xlnm.Database">#REF!</definedName>
    <definedName name="DataFilter">[13]!DataFilter</definedName>
    <definedName name="DataSort">[13]!DataSort</definedName>
    <definedName name="DATATKDT">#REF!</definedName>
    <definedName name="DATDAO">#REF!</definedName>
    <definedName name="datdo">#REF!</definedName>
    <definedName name="dathai">#REF!</definedName>
    <definedName name="datnen">#REF!</definedName>
    <definedName name="Dautu" localSheetId="20" hidden="1">{"'Sheet1'!$L$16"}</definedName>
    <definedName name="Dautu" hidden="1">{"'Sheet1'!$L$16"}</definedName>
    <definedName name="day">#REF!</definedName>
    <definedName name="Day_AC">#REF!</definedName>
    <definedName name="dayccham">#REF!</definedName>
    <definedName name="daychay">#N/A</definedName>
    <definedName name="daydien">#REF!</definedName>
    <definedName name="dayno">#REF!</definedName>
    <definedName name="db">#REF!</definedName>
    <definedName name="dba">#REF!</definedName>
    <definedName name="dban">#REF!</definedName>
    <definedName name="dbhdkx12.5">#REF!</definedName>
    <definedName name="dbhdkx18">#REF!</definedName>
    <definedName name="dbhdkx25">#REF!</definedName>
    <definedName name="dbhdkx26.5">#REF!</definedName>
    <definedName name="dbhdkx9">#REF!</definedName>
    <definedName name="dbhth16">#REF!</definedName>
    <definedName name="dbhth17.5">#REF!</definedName>
    <definedName name="dbhth25">#REF!</definedName>
    <definedName name="dbs">#REF!</definedName>
    <definedName name="dc">#REF!</definedName>
    <definedName name="dÇ" localSheetId="20" hidden="1">{#N/A,#N/A,FALSE,"Chi tiÆt"}</definedName>
    <definedName name="dÇ" hidden="1">{#N/A,#N/A,FALSE,"Chi tiÆt"}</definedName>
    <definedName name="dche" localSheetId="20">#REF!</definedName>
    <definedName name="dche">#REF!</definedName>
    <definedName name="DCL_22">12117600</definedName>
    <definedName name="DCL_35">25490000</definedName>
    <definedName name="dcp">#REF!</definedName>
    <definedName name="dct">#REF!</definedName>
    <definedName name="DD" localSheetId="20">#REF!</definedName>
    <definedName name="DD">#REF!</definedName>
    <definedName name="dđ" localSheetId="20" hidden="1">{"'Sheet1'!$L$16"}</definedName>
    <definedName name="dđ" hidden="1">{"'Sheet1'!$L$16"}</definedName>
    <definedName name="DD.2002">#REF!</definedName>
    <definedName name="DD.T1">#REF!</definedName>
    <definedName name="DD.T2">#REF!</definedName>
    <definedName name="DD.T3">#REF!</definedName>
    <definedName name="DD.T4">#REF!</definedName>
    <definedName name="DD.T5">#REF!</definedName>
    <definedName name="DD.T6">#REF!</definedName>
    <definedName name="dd1x2">[12]gvl!$N$9</definedName>
    <definedName name="dd4x6">#REF!</definedName>
    <definedName name="ddam">#REF!</definedName>
    <definedName name="ddamlot" localSheetId="20" hidden="1">{"'Sheet1'!$L$16"}</definedName>
    <definedName name="ddamlot" hidden="1">{"'Sheet1'!$L$16"}</definedName>
    <definedName name="dday">#REF!</definedName>
    <definedName name="ddd" localSheetId="20" hidden="1">{"'Sheet1'!$L$16"}</definedName>
    <definedName name="ddd" hidden="1">{"'Sheet1'!$L$16"}</definedName>
    <definedName name="dddd" localSheetId="20" hidden="1">{"'Sheet1'!$L$16"}</definedName>
    <definedName name="dddd" hidden="1">{"'Sheet1'!$L$16"}</definedName>
    <definedName name="dddddd" localSheetId="20" hidden="1">{"Offgrid",#N/A,FALSE,"OFFGRID";"Region",#N/A,FALSE,"REGION";"Offgrid -2",#N/A,FALSE,"OFFGRID";"WTP",#N/A,FALSE,"WTP";"WTP -2",#N/A,FALSE,"WTP";"Project",#N/A,FALSE,"PROJECT";"Summary -2",#N/A,FALSE,"SUMMARY"}</definedName>
    <definedName name="dddddd" hidden="1">{"Offgrid",#N/A,FALSE,"OFFGRID";"Region",#N/A,FALSE,"REGION";"Offgrid -2",#N/A,FALSE,"OFFGRID";"WTP",#N/A,FALSE,"WTP";"WTP -2",#N/A,FALSE,"WTP";"Project",#N/A,FALSE,"PROJECT";"Summary -2",#N/A,FALSE,"SUMMARY"}</definedName>
    <definedName name="dddddddddddddddf" localSheetId="20" hidden="1">{"'Sheet1'!$L$16"}</definedName>
    <definedName name="dddddddddddddddf" hidden="1">{"'Sheet1'!$L$16"}</definedName>
    <definedName name="ddddddddddddddf" localSheetId="20" hidden="1">{"'Sheet1'!$L$16"}</definedName>
    <definedName name="ddddddddddddddf" hidden="1">{"'Sheet1'!$L$16"}</definedName>
    <definedName name="ddddddddddddf" localSheetId="20" hidden="1">{"'Sheet1'!$L$16"}</definedName>
    <definedName name="ddddddddddddf" hidden="1">{"'Sheet1'!$L$16"}</definedName>
    <definedName name="dddem">0.1</definedName>
    <definedName name="dden" localSheetId="20">#REF!</definedName>
    <definedName name="dden">#REF!</definedName>
    <definedName name="DDHT">#REF!</definedName>
    <definedName name="ddia">#REF!</definedName>
    <definedName name="DDK">#REF!</definedName>
    <definedName name="de">#REF!</definedName>
    <definedName name="de_">#REF!</definedName>
    <definedName name="dec" localSheetId="20" hidden="1">{"Offgrid",#N/A,FALSE,"OFFGRID";"Region",#N/A,FALSE,"REGION";"Offgrid -2",#N/A,FALSE,"OFFGRID";"WTP",#N/A,FALSE,"WTP";"WTP -2",#N/A,FALSE,"WTP";"Project",#N/A,FALSE,"PROJECT";"Summary -2",#N/A,FALSE,"SUMMARY"}</definedName>
    <definedName name="dec" hidden="1">{"Offgrid",#N/A,FALSE,"OFFGRID";"Region",#N/A,FALSE,"REGION";"Offgrid -2",#N/A,FALSE,"OFFGRID";"WTP",#N/A,FALSE,"WTP";"WTP -2",#N/A,FALSE,"WTP";"Project",#N/A,FALSE,"PROJECT";"Summary -2",#N/A,FALSE,"SUMMARY"}</definedName>
    <definedName name="del_tab" hidden="1">#REF!</definedName>
    <definedName name="delcode" hidden="1">#REF!</definedName>
    <definedName name="Delta">#N/A</definedName>
    <definedName name="DEMI1">#N/A</definedName>
    <definedName name="DEMI2">#N/A</definedName>
    <definedName name="demunc">#REF!</definedName>
    <definedName name="den_bu" localSheetId="20">#REF!</definedName>
    <definedName name="den_bu">#REF!</definedName>
    <definedName name="denbu" localSheetId="20">#REF!</definedName>
    <definedName name="denbu">#REF!</definedName>
    <definedName name="DenBuGiaiPhong">#REF!</definedName>
    <definedName name="DenDK" localSheetId="20" hidden="1">{"'Sheet1'!$L$16"}</definedName>
    <definedName name="DenDK" hidden="1">{"'Sheet1'!$L$16"}</definedName>
    <definedName name="DENEO">#REF!</definedName>
    <definedName name="DESC">#REF!</definedName>
    <definedName name="DESCRIPTION">#REF!</definedName>
    <definedName name="Det32x3">#REF!</definedName>
    <definedName name="Det35x3">#REF!</definedName>
    <definedName name="Det40x4">#REF!</definedName>
    <definedName name="Det50x5">#REF!</definedName>
    <definedName name="Det63x6">#REF!</definedName>
    <definedName name="Det75x6">#REF!</definedName>
    <definedName name="DEW">#REF!</definedName>
    <definedName name="df">#REF!</definedName>
    <definedName name="DFD" localSheetId="20" hidden="1">{"'Sheet1'!$L$16"}</definedName>
    <definedName name="DFD" hidden="1">{"'Sheet1'!$L$16"}</definedName>
    <definedName name="dfdljfdsl.xls" localSheetId="20" hidden="1">{"'Sheet1'!$L$16"}</definedName>
    <definedName name="dfdljfdsl.xls" hidden="1">{"'Sheet1'!$L$16"}</definedName>
    <definedName name="DFext">#REF!</definedName>
    <definedName name="dfg" localSheetId="20" hidden="1">{"'Sheet1'!$L$16"}</definedName>
    <definedName name="dfg" hidden="1">{"'Sheet1'!$L$16"}</definedName>
    <definedName name="dfgdsfg" localSheetId="20" hidden="1">{"'Sheet1'!$L$16"}</definedName>
    <definedName name="dfgdsfg" hidden="1">{"'Sheet1'!$L$16"}</definedName>
    <definedName name="dfggggggg" localSheetId="20" hidden="1">{"'Sheet1'!$L$16"}</definedName>
    <definedName name="dfggggggg" hidden="1">{"'Sheet1'!$L$16"}</definedName>
    <definedName name="dfh" localSheetId="20" hidden="1">{"'Sheet1'!$L$16"}</definedName>
    <definedName name="dfh" hidden="1">{"'Sheet1'!$L$16"}</definedName>
    <definedName name="dfjsdhldfgkfd" localSheetId="20" hidden="1">{"'Sheet1'!$L$16"}</definedName>
    <definedName name="dfjsdhldfgkfd" hidden="1">{"'Sheet1'!$L$16"}</definedName>
    <definedName name="dflk">#N/A</definedName>
    <definedName name="DFSDF" localSheetId="20" hidden="1">{"'Sheet1'!$L$16"}</definedName>
    <definedName name="DFSDF" hidden="1">{"'Sheet1'!$L$16"}</definedName>
    <definedName name="dfsfsafdsaf" localSheetId="20" hidden="1">{"'Sheet1'!$L$16"}</definedName>
    <definedName name="dfsfsafdsaf" hidden="1">{"'Sheet1'!$L$16"}</definedName>
    <definedName name="dfsfsd" localSheetId="20" hidden="1">{"'Sheet1'!$L$16"}</definedName>
    <definedName name="dfsfsd" hidden="1">{"'Sheet1'!$L$16"}</definedName>
    <definedName name="DFvext">#REF!</definedName>
    <definedName name="dfvssd" hidden="1">#REF!</definedName>
    <definedName name="dg">#REF!</definedName>
    <definedName name="dg_5cau">#REF!</definedName>
    <definedName name="DG_M_C_X">#REF!</definedName>
    <definedName name="dgbdII">#REF!</definedName>
    <definedName name="dgc">#REF!</definedName>
    <definedName name="DGCT_T.Quy_P.Thuy_Q">#N/A</definedName>
    <definedName name="DGCT_TRAUQUYPHUTHUY_HN">#N/A</definedName>
    <definedName name="DGCTI592" localSheetId="20">#REF!</definedName>
    <definedName name="DGCTI592">#REF!</definedName>
    <definedName name="dgctp2" localSheetId="20" hidden="1">{"'Sheet1'!$L$16"}</definedName>
    <definedName name="dgctp2" hidden="1">{"'Sheet1'!$L$16"}</definedName>
    <definedName name="dgd">#REF!</definedName>
    <definedName name="dgfg" localSheetId="20" hidden="1">{"'Sheet1'!$L$16"}</definedName>
    <definedName name="dgfg" hidden="1">{"'Sheet1'!$L$16"}</definedName>
    <definedName name="dghhh" localSheetId="20" hidden="1">{"'Sheet1'!$L$16"}</definedName>
    <definedName name="dghhh" hidden="1">{"'Sheet1'!$L$16"}</definedName>
    <definedName name="dghp">#REF!</definedName>
    <definedName name="DGIA">#REF!</definedName>
    <definedName name="DGIA2">#REF!</definedName>
    <definedName name="DGiaDZ">#REF!</definedName>
    <definedName name="DGiaNCTr">#REF!</definedName>
    <definedName name="DGiaTBA">#REF!</definedName>
    <definedName name="DGiaTr">#REF!</definedName>
    <definedName name="DGNC">#REF!</definedName>
    <definedName name="dgqndn">#REF!</definedName>
    <definedName name="dgthss3">#REF!</definedName>
    <definedName name="DGTV">#REF!</definedName>
    <definedName name="dgvl">#REF!</definedName>
    <definedName name="DGVT">#REF!</definedName>
    <definedName name="DGVtu">#REF!</definedName>
    <definedName name="DGVUA">#REF!</definedName>
    <definedName name="DGXDTT">#REF!</definedName>
    <definedName name="dh">#REF!</definedName>
    <definedName name="dhb">#REF!</definedName>
    <definedName name="đhf" localSheetId="20" hidden="1">{"'Sheet1'!$L$16"}</definedName>
    <definedName name="đhf" hidden="1">{"'Sheet1'!$L$16"}</definedName>
    <definedName name="dhoc">#REF!</definedName>
    <definedName name="dhom">#REF!</definedName>
    <definedName name="dien" localSheetId="20" hidden="1">{"'Sheet1'!$L$16"}</definedName>
    <definedName name="dien" hidden="1">{"'Sheet1'!$L$16"}</definedName>
    <definedName name="diengiai" localSheetId="20" hidden="1">{"'Sheet1'!$L$16"}</definedName>
    <definedName name="diengiai" hidden="1">{"'Sheet1'!$L$16"}</definedName>
    <definedName name="dienluc" localSheetId="20" hidden="1">{#N/A,#N/A,FALSE,"Chi tiÆt"}</definedName>
    <definedName name="dienluc" hidden="1">{#N/A,#N/A,FALSE,"Chi tiÆt"}</definedName>
    <definedName name="dientichck">#REF!</definedName>
    <definedName name="dim">#REF!</definedName>
    <definedName name="dinh2">#REF!</definedName>
    <definedName name="dinhkhongphanquang">'[2]R&amp;P'!$G$110</definedName>
    <definedName name="Dinhmuc">#REF!</definedName>
    <definedName name="dinhphanquang">'[2]R&amp;P'!$G$109</definedName>
    <definedName name="direct1" hidden="1">#REF!</definedName>
    <definedName name="dis_s">#REF!</definedName>
    <definedName name="Discount" localSheetId="20" hidden="1">#REF!</definedName>
    <definedName name="Discount" hidden="1">#REF!</definedName>
    <definedName name="display_area_2" localSheetId="20" hidden="1">#REF!</definedName>
    <definedName name="display_area_2" hidden="1">#REF!</definedName>
    <definedName name="Ditmemay" localSheetId="20" hidden="1">{"'Sheet1'!$L$16"}</definedName>
    <definedName name="Ditmemay" hidden="1">{"'Sheet1'!$L$16"}</definedName>
    <definedName name="djkgklsdfgj" localSheetId="20" hidden="1">{"'Sheet1'!$L$16"}</definedName>
    <definedName name="djkgklsdfgj" hidden="1">{"'Sheet1'!$L$16"}</definedName>
    <definedName name="dk">#REF!</definedName>
    <definedName name="DKTINH" localSheetId="20" hidden="1">{"'Sheet1'!$L$16"}</definedName>
    <definedName name="DKTINH" hidden="1">{"'Sheet1'!$L$16"}</definedName>
    <definedName name="DL10HT">#REF!</definedName>
    <definedName name="DL11HT">#REF!</definedName>
    <definedName name="DL12HT">#REF!</definedName>
    <definedName name="DL13HT">#REF!</definedName>
    <definedName name="DL14HT">#REF!</definedName>
    <definedName name="DL17HT">#REF!</definedName>
    <definedName name="DL18HT">#REF!</definedName>
    <definedName name="DL1HT">#REF!</definedName>
    <definedName name="DL21HT">#REF!</definedName>
    <definedName name="DL22HT">#REF!</definedName>
    <definedName name="DL23HT">#REF!</definedName>
    <definedName name="DL24HT">#REF!</definedName>
    <definedName name="DL25HT">#REF!</definedName>
    <definedName name="DL26HT">#REF!</definedName>
    <definedName name="DL2HT">#REF!</definedName>
    <definedName name="DL3HT">#REF!</definedName>
    <definedName name="DL4HT">#REF!</definedName>
    <definedName name="DL5HT">#REF!</definedName>
    <definedName name="DL6HT">#REF!</definedName>
    <definedName name="DL7HT">#REF!</definedName>
    <definedName name="DL8HT">#REF!</definedName>
    <definedName name="DL9HT">#REF!</definedName>
    <definedName name="DLCC">#REF!</definedName>
    <definedName name="DM">#REF!</definedName>
    <definedName name="dm56bxd">#REF!</definedName>
    <definedName name="dmat">#REF!</definedName>
    <definedName name="DMDA">#REF!</definedName>
    <definedName name="dmh">#REF!</definedName>
    <definedName name="dmoi">#REF!</definedName>
    <definedName name="dmxl2" localSheetId="20" hidden="1">{"'Sheet1'!$L$16"}</definedName>
    <definedName name="dmxl2" hidden="1">{"'Sheet1'!$L$16"}</definedName>
    <definedName name="DN">#REF!</definedName>
    <definedName name="DN1_CT5" localSheetId="20" hidden="1">{"'Sheet1'!$L$16"}</definedName>
    <definedName name="DN1_CT5" hidden="1">{"'Sheet1'!$L$16"}</definedName>
    <definedName name="DNNN">#REF!</definedName>
    <definedName name="DÑt45x4">#REF!</definedName>
    <definedName name="do" localSheetId="20" hidden="1">{"'Sheet1'!$L$16"}</definedName>
    <definedName name="do" hidden="1">{"'Sheet1'!$L$16"}</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#REF!</definedName>
    <definedName name="docdoc">0.03125</definedName>
    <definedName name="Document_array" localSheetId="20">{"Book1","DC-MOR~1.XLS","GIATRI~1.XLS"}</definedName>
    <definedName name="Document_array">{"Book1"}</definedName>
    <definedName name="Documents_array" localSheetId="20">#N/A</definedName>
    <definedName name="Documents_array">#REF!</definedName>
    <definedName name="Doku">#REF!</definedName>
    <definedName name="Domgia4">#REF!</definedName>
    <definedName name="Don.gia">#REF!</definedName>
    <definedName name="DON_GIA_3282" localSheetId="20">#REF!</definedName>
    <definedName name="DON_GIA_3282">#REF!</definedName>
    <definedName name="DON_GIA_3283" localSheetId="20">#REF!</definedName>
    <definedName name="DON_GIA_3283">#REF!</definedName>
    <definedName name="DON_GIA_3285" localSheetId="20">#REF!</definedName>
    <definedName name="DON_GIA_3285">#REF!</definedName>
    <definedName name="DON_GIA_VAN_CHUYEN_36">#REF!</definedName>
    <definedName name="dong" localSheetId="20" hidden="1">{"'Sheet1'!$L$16"}</definedName>
    <definedName name="dong" hidden="1">{"'Sheet1'!$L$16"}</definedName>
    <definedName name="Dong_A">#N/A</definedName>
    <definedName name="Dong_B">#N/A</definedName>
    <definedName name="Dong_coc">#REF!</definedName>
    <definedName name="dongia" localSheetId="20">#REF!</definedName>
    <definedName name="dongia">#REF!</definedName>
    <definedName name="Dongia2">#REF!</definedName>
    <definedName name="Dongia3">#REF!</definedName>
    <definedName name="Dongia4">#REF!</definedName>
    <definedName name="Dongia5">#REF!</definedName>
    <definedName name="Dongia6">#REF!</definedName>
    <definedName name="Dot" localSheetId="20" hidden="1">{"'Sheet1'!$L$16"}</definedName>
    <definedName name="Dot" hidden="1">{"'Sheet1'!$L$16"}</definedName>
    <definedName name="dotcong">1</definedName>
    <definedName name="DPHT250">#REF!</definedName>
    <definedName name="DPHT350">#REF!</definedName>
    <definedName name="DPHT50">#REF!</definedName>
    <definedName name="dps">#REF!</definedName>
    <definedName name="drf" hidden="1">#REF!</definedName>
    <definedName name="drn">#REF!</definedName>
    <definedName name="Drop1">"Drop Down 3"</definedName>
    <definedName name="Drop2">#N/A</definedName>
    <definedName name="Drop3">#N/A</definedName>
    <definedName name="drop4">#N/A</definedName>
    <definedName name="dry..">#REF!</definedName>
    <definedName name="ds" localSheetId="20">#REF!</definedName>
    <definedName name="ds" hidden="1">{#N/A,#N/A,FALSE,"Chi tiÆt"}</definedName>
    <definedName name="ds_">#REF!</definedName>
    <definedName name="DS1p1vc" localSheetId="20">#REF!</definedName>
    <definedName name="DS1p1vc">#REF!</definedName>
    <definedName name="ds1p2nc" localSheetId="20">#REF!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c">#REF!</definedName>
    <definedName name="dsc_">#REF!</definedName>
    <definedName name="dsd">#REF!</definedName>
    <definedName name="dsf">#REF!</definedName>
    <definedName name="dsfsd" hidden="1">#REF!</definedName>
    <definedName name="dsfsdf" localSheetId="20" hidden="1">{"'Sheet1'!$L$16"}</definedName>
    <definedName name="dsfsdf" hidden="1">{"'Sheet1'!$L$16"}</definedName>
    <definedName name="dsgsdfgdfshfgh" localSheetId="20" hidden="1">{"'Sheet1'!$L$16"}</definedName>
    <definedName name="dsgsdfgdfshfgh" hidden="1">{"'Sheet1'!$L$16"}</definedName>
    <definedName name="dsgsdg" localSheetId="20" hidden="1">{"'Sheet1'!$L$16"}</definedName>
    <definedName name="dsgsdg" hidden="1">{"'Sheet1'!$L$16"}</definedName>
    <definedName name="dsh" localSheetId="20" hidden="1">{"'Sheet1'!$L$16"}</definedName>
    <definedName name="dsh" hidden="1">#REF!</definedName>
    <definedName name="dsjk" localSheetId="20" hidden="1">{"'Sheet1'!$L$16"}</definedName>
    <definedName name="dsjk" hidden="1">{"'Sheet1'!$L$16"}</definedName>
    <definedName name="DSPK1p1nc">#REF!</definedName>
    <definedName name="DSPK1p1vl">#REF!</definedName>
    <definedName name="DSPK1pm">#REF!</definedName>
    <definedName name="DSPK1pnc">#REF!</definedName>
    <definedName name="DSPK1pvl">#REF!</definedName>
    <definedName name="DSPK3pct">#REF!</definedName>
    <definedName name="DSPK3pm">#REF!</definedName>
    <definedName name="DSPKhtdl">#REF!</definedName>
    <definedName name="DSPKhthh">#REF!</definedName>
    <definedName name="DSTD_Clear">#N/A</definedName>
    <definedName name="DSUMDATA" localSheetId="20">#REF!</definedName>
    <definedName name="DSUMDATA">#REF!</definedName>
    <definedName name="DSVN">#REF!</definedName>
    <definedName name="dt">#REF!</definedName>
    <definedName name="DT_SKC">#REF!</definedName>
    <definedName name="DT_VKHNN">#REF!</definedName>
    <definedName name="dt10.1" localSheetId="20" hidden="1">{"'Sheet1'!$L$16"}</definedName>
    <definedName name="dt10.1" hidden="1">{"'Sheet1'!$L$16"}</definedName>
    <definedName name="DT12Dluc" localSheetId="20" hidden="1">{"'Sheet1'!$L$16"}</definedName>
    <definedName name="DT12Dluc" hidden="1">{"'Sheet1'!$L$16"}</definedName>
    <definedName name="DT12HoangThach" localSheetId="20" hidden="1">{"'Sheet1'!$L$16"}</definedName>
    <definedName name="DT12HoangThach" hidden="1">{"'Sheet1'!$L$16"}</definedName>
    <definedName name="DT8.1" localSheetId="20" hidden="1">{"'Sheet1'!$L$16"}</definedName>
    <definedName name="DT8.1" hidden="1">{"'Sheet1'!$L$16"}</definedName>
    <definedName name="DT8.2" localSheetId="20" hidden="1">{"'Sheet1'!$L$16"}</definedName>
    <definedName name="DT8.2" hidden="1">{"'Sheet1'!$L$16"}</definedName>
    <definedName name="dt9.1" localSheetId="20" hidden="1">{#N/A,#N/A,FALSE,"Chi tiÆt"}</definedName>
    <definedName name="dt9.1" hidden="1">{#N/A,#N/A,FALSE,"Chi tiÆt"}</definedName>
    <definedName name="DTCTANG_BD">#REF!</definedName>
    <definedName name="DTCTANG_HT_BD">#REF!</definedName>
    <definedName name="DTCTANG_HT_KT">#REF!</definedName>
    <definedName name="DTCTANG_KT">#REF!</definedName>
    <definedName name="dtdt">#REF!</definedName>
    <definedName name="dthaihh">#REF!</definedName>
    <definedName name="dthft" localSheetId="20" hidden="1">{"'Sheet1'!$L$16"}</definedName>
    <definedName name="dthft" hidden="1">{"'Sheet1'!$L$16"}</definedName>
    <definedName name="dtich1">#REF!</definedName>
    <definedName name="dtich2">#REF!</definedName>
    <definedName name="dtich3">#REF!</definedName>
    <definedName name="dtich4">#REF!</definedName>
    <definedName name="dtich5">#REF!</definedName>
    <definedName name="dtich6">#REF!</definedName>
    <definedName name="DTKT3" localSheetId="20" hidden="1">{"'Sheet1'!$L$16"}</definedName>
    <definedName name="DTKT3" hidden="1">{"'Sheet1'!$L$16"}</definedName>
    <definedName name="DTM2.2" localSheetId="20" hidden="1">{"'Sheet1'!$L$16"}</definedName>
    <definedName name="DTM2.2" hidden="1">{"'Sheet1'!$L$16"}</definedName>
    <definedName name="dtoan" localSheetId="20" hidden="1">{#N/A,#N/A,FALSE,"Chi tiÆt"}</definedName>
    <definedName name="dtoan" hidden="1">{#N/A,#N/A,FALSE,"Chi tiÆt"}</definedName>
    <definedName name="DTTK" localSheetId="20" hidden="1">{"'Sheet1'!$L$16"}</definedName>
    <definedName name="DTTK" hidden="1">{"'Sheet1'!$L$16"}</definedName>
    <definedName name="Du" hidden="1">#REF!</definedName>
    <definedName name="DU_TOAN_CHI_TIET_CONG_TO" localSheetId="20">#REF!</definedName>
    <definedName name="DU_TOAN_CHI_TIET_CONG_TO">#REF!</definedName>
    <definedName name="DU_TOAN_CHI_TIET_DZ22KV" localSheetId="20">#REF!</definedName>
    <definedName name="DU_TOAN_CHI_TIET_DZ22KV">#REF!</definedName>
    <definedName name="DU_TOAN_CHI_TIET_KHO_BAI" localSheetId="20">#REF!</definedName>
    <definedName name="DU_TOAN_CHI_TIET_KHO_BAI">#REF!</definedName>
    <definedName name="Duan">#REF!</definedName>
    <definedName name="duc" localSheetId="20" hidden="1">{"'Sheet1'!$L$16"}</definedName>
    <definedName name="duc" hidden="1">{"'Sheet1'!$L$16"}</definedName>
    <definedName name="DUCANH" localSheetId="20" hidden="1">{"'Sheet1'!$L$16"}</definedName>
    <definedName name="DUCANH" hidden="1">{"'Sheet1'!$L$16"}</definedName>
    <definedName name="duccong">#N/A</definedName>
    <definedName name="dui">#REF!</definedName>
    <definedName name="DULICH" localSheetId="20" hidden="1">{"'Sheet1'!$L$16"}</definedName>
    <definedName name="DULICH" hidden="1">{"'Sheet1'!$L$16"}</definedName>
    <definedName name="dung" localSheetId="20" hidden="1">{"'Sheet1'!$L$16"}</definedName>
    <definedName name="dung" hidden="1">{"'Sheet1'!$L$16"}</definedName>
    <definedName name="dungkh" localSheetId="20" hidden="1">{"'Sheet1'!$L$16"}</definedName>
    <definedName name="dungkh" hidden="1">{"'Sheet1'!$L$16"}</definedName>
    <definedName name="duoi">#REF!</definedName>
    <definedName name="Duong_dau_cau">#REF!</definedName>
    <definedName name="Duong1" localSheetId="20" hidden="1">{"'Sheet1'!$L$16"}</definedName>
    <definedName name="Duong1" hidden="1">{"'Sheet1'!$L$16"}</definedName>
    <definedName name="Duongnaco" localSheetId="20" hidden="1">{"'Sheet1'!$L$16"}</definedName>
    <definedName name="Duongnaco" hidden="1">{"'Sheet1'!$L$16"}</definedName>
    <definedName name="duongvt" localSheetId="20" hidden="1">{"'Sheet1'!$L$16"}</definedName>
    <definedName name="duongvt" hidden="1">{"'Sheet1'!$L$16"}</definedName>
    <definedName name="DuphongBCT">'[10]BANCO (3)'!$K$128</definedName>
    <definedName name="DuphongBGD">#REF!</definedName>
    <definedName name="DuphongBNG">'[10]BANCO (3)'!$K$126</definedName>
    <definedName name="DuphongBNV">#REF!</definedName>
    <definedName name="DuphongBQP">'[10]BANCO (3)'!$K$125</definedName>
    <definedName name="DuphongBTP">#REF!</definedName>
    <definedName name="DuphongCNCHL">#REF!</definedName>
    <definedName name="DuphongDHQGHN">#REF!</definedName>
    <definedName name="DuphongDSVN">#REF!</definedName>
    <definedName name="DuphongHCTD">#REF!</definedName>
    <definedName name="DuphongHVCT">#REF!</definedName>
    <definedName name="DuphongLVH">#REF!</definedName>
    <definedName name="DuphongNHCS">#REF!</definedName>
    <definedName name="DuphongNHNN">#REF!</definedName>
    <definedName name="DuphongNHPT">#REF!</definedName>
    <definedName name="DuphongVKS">'[14]BANCO (2)'!$F$123</definedName>
    <definedName name="DutoanDongmo" localSheetId="20">#REF!</definedName>
    <definedName name="DutoanDongmo">#REF!</definedName>
    <definedName name="duy" localSheetId="20" hidden="1">{"'Sheet1'!$L$16"}</definedName>
    <definedName name="duy" hidden="1">{"'Sheet1'!$L$16"}</definedName>
    <definedName name="dvgfsgdsdg" hidden="1">#REF!</definedName>
    <definedName name="DWPRICE" localSheetId="20" hidden="1">#REF!</definedName>
    <definedName name="DWPRICE" hidden="1">[15]Quantity!#REF!</definedName>
    <definedName name="DYÕ">#REF!</definedName>
    <definedName name="dyrrrr" localSheetId="20" hidden="1">{#N/A,#N/A,FALSE,"Chung"}</definedName>
    <definedName name="dyrrrr" hidden="1">{#N/A,#N/A,FALSE,"Chung"}</definedName>
    <definedName name="dzfgdfg" localSheetId="20" hidden="1">{"'Sheet1'!$L$16"}</definedName>
    <definedName name="dzfgdfg" hidden="1">{"'Sheet1'!$L$16"}</definedName>
    <definedName name="e">#REF!</definedName>
    <definedName name="E.chandoc">8.875</definedName>
    <definedName name="E.PC">10.438</definedName>
    <definedName name="E.PVI">12</definedName>
    <definedName name="Ea">2100000</definedName>
    <definedName name="eaya">#REF!</definedName>
    <definedName name="Eb">240000</definedName>
    <definedName name="Ebdam">#REF!</definedName>
    <definedName name="Ec_">#REF!</definedName>
    <definedName name="Ecoc">#REF!</definedName>
    <definedName name="Ecot1">#REF!</definedName>
    <definedName name="Êdfaaaaaa" localSheetId="20" hidden="1">{"'Sheet1'!$L$16"}</definedName>
    <definedName name="Êdfaaaaaa" hidden="1">{"'Sheet1'!$L$16"}</definedName>
    <definedName name="ee" localSheetId="20" hidden="1">{"'Sheet1'!$L$16"}</definedName>
    <definedName name="ee" hidden="1">{"'Sheet1'!$L$16"}</definedName>
    <definedName name="eee">#REF!</definedName>
    <definedName name="eeee">#REF!</definedName>
    <definedName name="ẻhehr" hidden="1">#REF!</definedName>
    <definedName name="EI">#REF!</definedName>
    <definedName name="elan">#REF!</definedName>
    <definedName name="Email">#REF!</definedName>
    <definedName name="emb">#REF!</definedName>
    <definedName name="En">240000</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p">#REF!</definedName>
    <definedName name="epcoc">#N/A</definedName>
    <definedName name="epsilon">#REF!</definedName>
    <definedName name="epsilond">#REF!</definedName>
    <definedName name="EQP">#REF!</definedName>
    <definedName name="eqtrwy" localSheetId="20" hidden="1">{"'Sheet1'!$L$16"}</definedName>
    <definedName name="eqtrwy" hidden="1">{"'Sheet1'!$L$16"}</definedName>
    <definedName name="Es">#REF!</definedName>
    <definedName name="Es_">#REF!</definedName>
    <definedName name="Est._Vol">#REF!</definedName>
    <definedName name="eta">#REF!</definedName>
    <definedName name="etad">#REF!</definedName>
    <definedName name="etqgsg_đhs" localSheetId="20" hidden="1">{"'Sheet1'!$L$16"}</definedName>
    <definedName name="etqgsg_đhs" hidden="1">{"'Sheet1'!$L$16"}</definedName>
    <definedName name="ewe33e" localSheetId="20" hidden="1">{"'Sheet1'!$L$16"}</definedName>
    <definedName name="ewe33e" hidden="1">{"'Sheet1'!$L$16"}</definedName>
    <definedName name="ex">#REF!</definedName>
    <definedName name="ExactAddinConnection" hidden="1">"003"</definedName>
    <definedName name="ExactAddinConnection.002" hidden="1">"CPNT01;003;mengtalekk;1"</definedName>
    <definedName name="ExactAddinConnection.003" hidden="1">"CPNT01;006;mengtalekk;1"</definedName>
    <definedName name="ExactAddinReports" hidden="1">2</definedName>
    <definedName name="EXC">#N/A</definedName>
    <definedName name="EXCH">#N/A</definedName>
    <definedName name="EXPORT">#REF!</definedName>
    <definedName name="_xlnm.Extract" localSheetId="20">#REF!</definedName>
    <definedName name="_xlnm.Extract">#REF!</definedName>
    <definedName name="ey">#REF!</definedName>
    <definedName name="f">#REF!</definedName>
    <definedName name="f_cs">#REF!</definedName>
    <definedName name="F20B86">#REF!</definedName>
    <definedName name="f419_">#REF!</definedName>
    <definedName name="f465_">#REF!</definedName>
    <definedName name="f82E46">#N/A</definedName>
    <definedName name="f92F56" localSheetId="20">#REF!</definedName>
    <definedName name="f92F56">#REF!</definedName>
    <definedName name="fáaafafaf" localSheetId="20" hidden="1">{"'Sheet1'!$L$16"}</definedName>
    <definedName name="fáaafafaf" hidden="1">{"'Sheet1'!$L$16"}</definedName>
    <definedName name="faasdf" hidden="1">#REF!</definedName>
    <definedName name="FACTOR">#REF!</definedName>
    <definedName name="factor_g">#REF!</definedName>
    <definedName name="fasfaga" localSheetId="20" hidden="1">{"'Sheet1'!$L$16"}</definedName>
    <definedName name="fasfaga" hidden="1">{"'Sheet1'!$L$16"}</definedName>
    <definedName name="Fax">#REF!</definedName>
    <definedName name="Fay">#REF!</definedName>
    <definedName name="fbsdggdsf" localSheetId="20">{"DZ-TDTB2.XLS","Dcksat.xls"}</definedName>
    <definedName name="fbsdggdsf">{"DZ-TDTB2.XLS","Dcksat.xls"}</definedName>
    <definedName name="fbsggdsf" localSheetId="20">{"DZ-TDTB2.XLS","Dcksat.xls"}</definedName>
    <definedName name="fbsggdsf">{"DZ-TDTB2.XLS","Dcksat.xls"}</definedName>
    <definedName name="fc_" localSheetId="20">#REF!</definedName>
    <definedName name="fc_">#REF!</definedName>
    <definedName name="FC_TOTAL" hidden="1">#REF!</definedName>
    <definedName name="FC5_total" localSheetId="20" hidden="1">#REF!</definedName>
    <definedName name="FC5_total">#REF!</definedName>
    <definedName name="FC6_total" localSheetId="20" hidden="1">#REF!</definedName>
    <definedName name="FC6_total">#REF!</definedName>
    <definedName name="fci">#REF!</definedName>
    <definedName name="Fcoc">#REF!</definedName>
    <definedName name="FCode" hidden="1">#REF!</definedName>
    <definedName name="fcs">#REF!</definedName>
    <definedName name="fD">#REF!</definedName>
    <definedName name="Fdam">#REF!</definedName>
    <definedName name="Fdaymong">#REF!</definedName>
    <definedName name="fdfsf" localSheetId="20" hidden="1">{#N/A,#N/A,FALSE,"Chi tiÆt"}</definedName>
    <definedName name="fdfsf" hidden="1">{#N/A,#N/A,FALSE,"Chi tiÆt"}</definedName>
    <definedName name="fdg" localSheetId="20" hidden="1">{"'Sheet1'!$L$16"}</definedName>
    <definedName name="fdg" hidden="1">{"'Sheet1'!$L$16"}</definedName>
    <definedName name="fdgfg" localSheetId="20" hidden="1">{"'Sheet1'!$L$16"}</definedName>
    <definedName name="fdgfg" hidden="1">{"'Sheet1'!$L$16"}</definedName>
    <definedName name="fđhh" localSheetId="20" hidden="1">{"'Sheet1'!$L$16"}</definedName>
    <definedName name="fđhh" hidden="1">{"'Sheet1'!$L$16"}</definedName>
    <definedName name="fdsfsdfd" localSheetId="20" hidden="1">{"'Sheet1'!$L$16"}</definedName>
    <definedName name="fdsfsdfd" hidden="1">{"'Sheet1'!$L$16"}</definedName>
    <definedName name="fdskflj.xls" localSheetId="20" hidden="1">{"'Sheet1'!$L$16"}</definedName>
    <definedName name="fdskflj.xls" hidden="1">{"'Sheet1'!$L$16"}</definedName>
    <definedName name="Fe">#REF!</definedName>
    <definedName name="ff" localSheetId="20" hidden="1">{"'Sheet1'!$L$16"}</definedName>
    <definedName name="ff">#REF!</definedName>
    <definedName name="fff" localSheetId="20" hidden="1">{"'Sheet1'!$L$16"}</definedName>
    <definedName name="fff" hidden="1">{"'Sheet1'!$L$16"}</definedName>
    <definedName name="fffff" localSheetId="20" hidden="1">{"'Sheet1'!$L$16"}</definedName>
    <definedName name="fffff" hidden="1">{"'Sheet1'!$L$16"}</definedName>
    <definedName name="fffffffffffffff" localSheetId="20" hidden="1">{"'Sheet1'!$L$16"}</definedName>
    <definedName name="fffffffffffffff" hidden="1">{"'Sheet1'!$L$16"}</definedName>
    <definedName name="fffffffffffffffffa" localSheetId="20" hidden="1">{"'Sheet1'!$L$16"}</definedName>
    <definedName name="fffffffffffffffffa" hidden="1">{"'Sheet1'!$L$16"}</definedName>
    <definedName name="fg" localSheetId="20" hidden="1">{"'Sheet1'!$L$16"}</definedName>
    <definedName name="fg" hidden="1">{"'Sheet1'!$L$16"}</definedName>
    <definedName name="fgf" localSheetId="20" hidden="1">{"'Sheet1'!$L$16"}</definedName>
    <definedName name="fgf" hidden="1">{"'Sheet1'!$L$16"}</definedName>
    <definedName name="fgffdf" localSheetId="20" hidden="1">{"'Sheet1'!$L$16"}</definedName>
    <definedName name="fgffdf" hidden="1">{"'Sheet1'!$L$16"}</definedName>
    <definedName name="fgh" localSheetId="20" hidden="1">{"'Sheet1'!$L$16"}</definedName>
    <definedName name="fgh" hidden="1">{"'Sheet1'!$L$16"}</definedName>
    <definedName name="fghg" localSheetId="20" hidden="1">{"'Sheet1'!$L$16"}</definedName>
    <definedName name="fghg" hidden="1">{"'Sheet1'!$L$16"}</definedName>
    <definedName name="fghghgh">#REF!</definedName>
    <definedName name="fgn" localSheetId="20" hidden="1">{"'Sheet1'!$L$16"}</definedName>
    <definedName name="fgn" hidden="1">{"'Sheet1'!$L$16"}</definedName>
    <definedName name="fhjjh" localSheetId="20" hidden="1">{"'Sheet1'!$L$16"}</definedName>
    <definedName name="fhjjh" hidden="1">{"'Sheet1'!$L$16"}</definedName>
    <definedName name="Fi">#REF!</definedName>
    <definedName name="FI_12">4820</definedName>
    <definedName name="FIL">#REF!</definedName>
    <definedName name="FILE">#REF!</definedName>
    <definedName name="FiLL" hidden="1">#REF!</definedName>
    <definedName name="FIT" localSheetId="20">BlankMacro1</definedName>
    <definedName name="FIT">BlankMacro1</definedName>
    <definedName name="FITT2" localSheetId="20">BlankMacro1</definedName>
    <definedName name="FITT2">BlankMacro1</definedName>
    <definedName name="FITTING2" localSheetId="20">BlankMacro1</definedName>
    <definedName name="FITTING2">BlankMacro1</definedName>
    <definedName name="fjh" localSheetId="20">#REF!</definedName>
    <definedName name="fjh">#REF!</definedName>
    <definedName name="FK" localSheetId="20">#REF!</definedName>
    <definedName name="FK">#REF!</definedName>
    <definedName name="fkgjk" localSheetId="20" hidden="1">{"'Sheet1'!$L$16"}</definedName>
    <definedName name="fkgjk" hidden="1">{"'Sheet1'!$L$16"}</definedName>
    <definedName name="FL">#REF!</definedName>
    <definedName name="fldfángonh" localSheetId="20" hidden="1">{"'Sheet1'!$L$16"}</definedName>
    <definedName name="fldfángonh" hidden="1">{"'Sheet1'!$L$16"}</definedName>
    <definedName name="FLG" localSheetId="20">BlankMacro1</definedName>
    <definedName name="FLG">BlankMacro1</definedName>
    <definedName name="FO">#N/A</definedName>
    <definedName name="foo" localSheetId="20">ErrorHandler_1</definedName>
    <definedName name="foo">ErrorHandler_1</definedName>
    <definedName name="fpe" localSheetId="20">#REF!</definedName>
    <definedName name="fpe">#REF!</definedName>
    <definedName name="fpy" localSheetId="20">#REF!</definedName>
    <definedName name="fpy">#REF!</definedName>
    <definedName name="fr" localSheetId="20">#REF!</definedName>
    <definedName name="fr">#REF!</definedName>
    <definedName name="frame">#REF!</definedName>
    <definedName name="fs">#REF!</definedName>
    <definedName name="fsd" localSheetId="20" hidden="1">{"'Sheet1'!$L$16"}</definedName>
    <definedName name="fsd" hidden="1">{"'Sheet1'!$L$16"}</definedName>
    <definedName name="fsdfdsf" localSheetId="20" hidden="1">{"'Sheet1'!$L$16"}</definedName>
    <definedName name="fsdfdsf" hidden="1">{"'Sheet1'!$L$16"}</definedName>
    <definedName name="fsdfsd" localSheetId="20" hidden="1">{#N/A,#N/A,FALSE,"Chi tiÆt"}</definedName>
    <definedName name="fsdfsd" hidden="1">{#N/A,#N/A,FALSE,"Chi tiÆt"}</definedName>
    <definedName name="fse">#REF!</definedName>
    <definedName name="fsf">#N/A</definedName>
    <definedName name="fso">#REF!</definedName>
    <definedName name="Ft">#REF!</definedName>
    <definedName name="fuji">#REF!</definedName>
    <definedName name="fv">#REF!</definedName>
    <definedName name="Fvn_fri">#REF!</definedName>
    <definedName name="fy">#REF!</definedName>
    <definedName name="Fy_" localSheetId="20">#REF!</definedName>
    <definedName name="fy_">#REF!</definedName>
    <definedName name="g" localSheetId="20" hidden="1">{"'Sheet1'!$L$16"}</definedName>
    <definedName name="g" hidden="1">{"'Sheet1'!$L$16"}</definedName>
    <definedName name="g_" localSheetId="20">#REF!</definedName>
    <definedName name="g_">#REF!</definedName>
    <definedName name="g_1">#REF!</definedName>
    <definedName name="G_2">#REF!</definedName>
    <definedName name="g_3">#REF!</definedName>
    <definedName name="G_ME">#REF!</definedName>
    <definedName name="Ga">#REF!</definedName>
    <definedName name="gach">#REF!</definedName>
    <definedName name="gachvo">#REF!</definedName>
    <definedName name="Gald">#REF!</definedName>
    <definedName name="Gamadam">#REF!</definedName>
    <definedName name="gas" localSheetId="20">#REF!</definedName>
    <definedName name="gas">#REF!</definedName>
    <definedName name="GBT">#REF!</definedName>
    <definedName name="GC">#REF!</definedName>
    <definedName name="gce">#REF!</definedName>
    <definedName name="gchi">#REF!</definedName>
    <definedName name="gcm" localSheetId="20" hidden="1">{"'Sheet1'!$L$16"}</definedName>
    <definedName name="gcm" hidden="1">{"'Sheet1'!$L$16"}</definedName>
    <definedName name="Gcpk">#REF!</definedName>
    <definedName name="gcs">#REF!</definedName>
    <definedName name="gd">#REF!</definedName>
    <definedName name="gdfgdfgdf" localSheetId="20" hidden="1">{"'Sheet1'!$L$16"}</definedName>
    <definedName name="gdfgdfgdf" hidden="1">{"'Sheet1'!$L$16"}</definedName>
    <definedName name="gdhgh" localSheetId="20" hidden="1">{"'Sheet1'!$L$16"}</definedName>
    <definedName name="gdhgh" hidden="1">{"'Sheet1'!$L$16"}</definedName>
    <definedName name="GDL">#REF!</definedName>
    <definedName name="gDst">#REF!</definedName>
    <definedName name="geff">#REF!</definedName>
    <definedName name="geo">#REF!</definedName>
    <definedName name="Gerät">#N/A</definedName>
    <definedName name="getrtertertert" localSheetId="20">BlankMacro1</definedName>
    <definedName name="getrtertertert">BlankMacro1</definedName>
    <definedName name="gfdgfd" localSheetId="20" hidden="1">{"'Sheet1'!$L$16"}</definedName>
    <definedName name="gfdgfd" hidden="1">{"'Sheet1'!$L$16"}</definedName>
    <definedName name="gfeh">#REF!</definedName>
    <definedName name="gfg" localSheetId="20" hidden="1">{"'Sheet1'!$L$16"}</definedName>
    <definedName name="gfg" hidden="1">{"'Sheet1'!$L$16"}</definedName>
    <definedName name="GFJHJ" localSheetId="20" hidden="1">{"'Sheet1'!$L$16"}</definedName>
    <definedName name="GFJHJ" hidden="1">{"'Sheet1'!$L$16"}</definedName>
    <definedName name="gg" localSheetId="20" hidden="1">{"'Sheet1'!$L$16"}</definedName>
    <definedName name="gg" hidden="1">{"'Sheet1'!$L$16"}</definedName>
    <definedName name="ggg" localSheetId="20" hidden="1">{"'Sheet1'!$L$16"}</definedName>
    <definedName name="ggg" hidden="1">{"'Sheet1'!$L$16"}</definedName>
    <definedName name="gggg" localSheetId="20" hidden="1">{"'Sheet1'!$L$16"}</definedName>
    <definedName name="gggg" hidden="1">{"'Sheet1'!$L$16"}</definedName>
    <definedName name="gggggggggggg" localSheetId="20" hidden="1">{"'Sheet1'!$L$16"}</definedName>
    <definedName name="gggggggggggg" hidden="1">{"'Sheet1'!$L$16"}</definedName>
    <definedName name="gggggggggggggggg" localSheetId="20" hidden="1">{0}</definedName>
    <definedName name="gggggggggggggggg" hidden="1">{0}</definedName>
    <definedName name="ggh" localSheetId="20" hidden="1">{"'Sheet1'!$L$16"}</definedName>
    <definedName name="ggh" hidden="1">{"'Sheet1'!$L$16"}</definedName>
    <definedName name="gghjjhkjkj" localSheetId="20" hidden="1">{"'Sheet1'!$L$16"}</definedName>
    <definedName name="gghjjhkjkj" hidden="1">{"'Sheet1'!$L$16"}</definedName>
    <definedName name="ggsf" hidden="1">#REF!</definedName>
    <definedName name="ggss" localSheetId="20" hidden="1">{"'Sheet1'!$L$16"}</definedName>
    <definedName name="ggss" hidden="1">{"'Sheet1'!$L$16"}</definedName>
    <definedName name="gh" localSheetId="20" hidden="1">{"'Sheet1'!$L$16"}</definedName>
    <definedName name="gh" hidden="1">{"'Sheet1'!$L$16"}</definedName>
    <definedName name="ghcgcfdhfg">#N/A</definedName>
    <definedName name="GHDF" localSheetId="20" hidden="1">{"'Sheet1'!$L$16"}</definedName>
    <definedName name="GHDF" hidden="1">{"'Sheet1'!$L$16"}</definedName>
    <definedName name="ghg" localSheetId="20" hidden="1">{"'Sheet1'!$L$16"}</definedName>
    <definedName name="ghg" hidden="1">{"'Sheet1'!$L$16"}</definedName>
    <definedName name="ghgg" localSheetId="20" hidden="1">{"'Sheet1'!$L$16"}</definedName>
    <definedName name="ghgg" hidden="1">{"'Sheet1'!$L$16"}</definedName>
    <definedName name="ghgh" localSheetId="20" hidden="1">{"'Sheet1'!$L$16"}</definedName>
    <definedName name="ghgh" hidden="1">{"'Sheet1'!$L$16"}</definedName>
    <definedName name="ghghgf" localSheetId="20" hidden="1">{"'Sheet1'!$L$16"}</definedName>
    <definedName name="ghghgf" hidden="1">{"'Sheet1'!$L$16"}</definedName>
    <definedName name="ghichu">#REF!</definedName>
    <definedName name="ghip">#REF!</definedName>
    <definedName name="gi">0.4</definedName>
    <definedName name="gia">#REF!</definedName>
    <definedName name="Gia_CT" localSheetId="20">#REF!</definedName>
    <definedName name="Gia_CT">#REF!</definedName>
    <definedName name="GIA_CU_LY_VAN_CHUYEN" localSheetId="20">#REF!</definedName>
    <definedName name="GIA_CU_LY_VAN_CHUYEN">#REF!</definedName>
    <definedName name="gia_den_bu">#REF!</definedName>
    <definedName name="GIA_THANH_VAN_CHUYEN_1M3_BE_TONG">#REF!</definedName>
    <definedName name="gia_tien">#REF!</definedName>
    <definedName name="gia_tien_1">#REF!</definedName>
    <definedName name="gia_tien_2">#REF!</definedName>
    <definedName name="gia_tien_3">#REF!</definedName>
    <definedName name="gia_tien_BTN">#REF!</definedName>
    <definedName name="gia_tri_1BTN">#REF!</definedName>
    <definedName name="gia_tri_2BTN">#REF!</definedName>
    <definedName name="gia_tri_3BTN">#REF!</definedName>
    <definedName name="Gia_VT">#REF!</definedName>
    <definedName name="GIADNEO">#REF!</definedName>
    <definedName name="GIAGIAOVLHT">'[16]Gia giao VL den HT'!$M$49</definedName>
    <definedName name="GIAM" localSheetId="20">#REF!</definedName>
    <definedName name="giam">#REF!</definedName>
    <definedName name="giatien">#REF!</definedName>
    <definedName name="GIAVL_TRALY">#N/A</definedName>
    <definedName name="GIAVLHT">'[17]Gia VL den HT'!$K$48</definedName>
    <definedName name="GIAVLIEUTN" localSheetId="20">#REF!</definedName>
    <definedName name="GIAVLIEUTN">#REF!</definedName>
    <definedName name="GiaVtu">#REF!</definedName>
    <definedName name="Giocong">#REF!</definedName>
    <definedName name="giom">#N/A</definedName>
    <definedName name="giomoi">#N/A</definedName>
    <definedName name="gis">#REF!</definedName>
    <definedName name="gis150room">#REF!</definedName>
    <definedName name="gjgh" localSheetId="20" hidden="1">{"'Sheet1'!$L$16"}</definedName>
    <definedName name="gjgh" hidden="1">{"'Sheet1'!$L$16"}</definedName>
    <definedName name="gjh" localSheetId="20" hidden="1">{"'Sheet1'!$L$16"}</definedName>
    <definedName name="gjh" hidden="1">{"'Sheet1'!$L$16"}</definedName>
    <definedName name="gjrđjsjs" localSheetId="20" hidden="1">{"'Sheet1'!$L$16"}</definedName>
    <definedName name="gjrđjsjs" hidden="1">{"'Sheet1'!$L$16"}</definedName>
    <definedName name="gkghk" hidden="1">#REF!</definedName>
    <definedName name="gkGTGT">#REF!</definedName>
    <definedName name="gkhf.xls" localSheetId="20" hidden="1">{"'Sheet1'!$L$16"}</definedName>
    <definedName name="gkhf.xls" hidden="1">{"'Sheet1'!$L$16"}</definedName>
    <definedName name="gkhon" hidden="1">#REF!</definedName>
    <definedName name="gl">#REF!</definedName>
    <definedName name="gl3p">#REF!</definedName>
    <definedName name="gld">#REF!</definedName>
    <definedName name="GLL">#REF!</definedName>
    <definedName name="gLst">#REF!</definedName>
    <definedName name="gm">#N/A</definedName>
    <definedName name="GMs">#REF!</definedName>
    <definedName name="GMSTC">#REF!</definedName>
    <definedName name="GNmd">#REF!</definedName>
    <definedName name="gntc">#REF!</definedName>
    <definedName name="GoBack">[13]Sheet1!GoBack</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chongda">#REF!</definedName>
    <definedName name="gonhom4">#REF!</definedName>
    <definedName name="govan">'[2]R&amp;P'!$G$86</definedName>
    <definedName name="govankhuon">#REF!</definedName>
    <definedName name="GPMB" localSheetId="20" hidden="1">{"Offgrid",#N/A,FALSE,"OFFGRID";"Region",#N/A,FALSE,"REGION";"Offgrid -2",#N/A,FALSE,"OFFGRID";"WTP",#N/A,FALSE,"WTP";"WTP -2",#N/A,FALSE,"WTP";"Project",#N/A,FALSE,"PROJECT";"Summary -2",#N/A,FALSE,"SUMMARY"}</definedName>
    <definedName name="GPMB" hidden="1">{"Offgrid",#N/A,FALSE,"OFFGRID";"Region",#N/A,FALSE,"REGION";"Offgrid -2",#N/A,FALSE,"OFFGRID";"WTP",#N/A,FALSE,"WTP";"WTP -2",#N/A,FALSE,"WTP";"Project",#N/A,FALSE,"PROJECT";"Summary -2",#N/A,FALSE,"SUMMARY"}</definedName>
    <definedName name="gps">#REF!</definedName>
    <definedName name="Gqlda">#REF!</definedName>
    <definedName name="GQVL" localSheetId="20" hidden="1">{"'Sheet1'!$L$16"}</definedName>
    <definedName name="GQVL" hidden="1">{"'Sheet1'!$L$16"}</definedName>
    <definedName name="gra" localSheetId="20" hidden="1">{"'Sheet1'!$L$16"}</definedName>
    <definedName name="gra" hidden="1">{"'Sheet1'!$L$16"}</definedName>
    <definedName name="GRAND" hidden="1">#REF!</definedName>
    <definedName name="grB">#REF!</definedName>
    <definedName name="grds" localSheetId="20" hidden="1">{"'Sheet1'!$L$16"}</definedName>
    <definedName name="grds" hidden="1">{"'Sheet1'!$L$16"}</definedName>
    <definedName name="gse">#REF!</definedName>
    <definedName name="gt">10%</definedName>
    <definedName name="Gtb">#REF!</definedName>
    <definedName name="gtbtt">#REF!</definedName>
    <definedName name="gtc" localSheetId="20">#REF!</definedName>
    <definedName name="gtc">#REF!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eyhưez" localSheetId="20" hidden="1">{"'Sheet1'!$L$16"}</definedName>
    <definedName name="gteyhưez" hidden="1">{"'Sheet1'!$L$16"}</definedName>
    <definedName name="gthep">1</definedName>
    <definedName name="GTNT1">#REF!</definedName>
    <definedName name="GTNT2">#REF!</definedName>
    <definedName name="GTOTAL" localSheetId="20" hidden="1">{"'Sheet1'!$L$16"}</definedName>
    <definedName name="GTOTAL" hidden="1">{"'Sheet1'!$L$16"}</definedName>
    <definedName name="GTRI" localSheetId="20">#REF!</definedName>
    <definedName name="GTRI">#REF!</definedName>
    <definedName name="gtst">#REF!</definedName>
    <definedName name="GTTB">#REF!</definedName>
    <definedName name="GTXL">#REF!</definedName>
    <definedName name="GTXL_1">#REF!</definedName>
    <definedName name="GTXL3">#REF!</definedName>
    <definedName name="GVL_LDT">#N/A</definedName>
    <definedName name="gWst">#REF!</definedName>
    <definedName name="gx">#REF!</definedName>
    <definedName name="Gxd">#REF!</definedName>
    <definedName name="Gxl">#REF!</definedName>
    <definedName name="gxltt">#REF!</definedName>
    <definedName name="gxm">#REF!</definedName>
    <definedName name="GXMAX">#REF!</definedName>
    <definedName name="GXMIN">#REF!</definedName>
    <definedName name="GYMAX">#REF!</definedName>
    <definedName name="GYMIN">#REF!</definedName>
    <definedName name="h" localSheetId="20" hidden="1">{"'Sheet1'!$L$16"}</definedName>
    <definedName name="h" hidden="1">{"'Sheet1'!$L$16"}</definedName>
    <definedName name="H.4">#REF!</definedName>
    <definedName name="H.5">#REF!</definedName>
    <definedName name="H.6">#REF!</definedName>
    <definedName name="H.7">#REF!</definedName>
    <definedName name="h.8">#REF!</definedName>
    <definedName name="h.9">#REF!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HTHH">#REF!</definedName>
    <definedName name="H_THUCTT">#REF!</definedName>
    <definedName name="h_xoa" localSheetId="20" hidden="1">{"'Sheet1'!$L$16"}</definedName>
    <definedName name="h_xoa" hidden="1">{"'Sheet1'!$L$16"}</definedName>
    <definedName name="h_xoa2" localSheetId="20" hidden="1">{"'Sheet1'!$L$16"}</definedName>
    <definedName name="h_xoa2" hidden="1">{"'Sheet1'!$L$16"}</definedName>
    <definedName name="h1t">#REF!</definedName>
    <definedName name="H21dai75">#REF!</definedName>
    <definedName name="H21dai9">#REF!</definedName>
    <definedName name="H22dai6">#REF!</definedName>
    <definedName name="H22dai75">#REF!</definedName>
    <definedName name="h2t">#REF!</definedName>
    <definedName name="h3t">#REF!</definedName>
    <definedName name="H43dai6">#REF!</definedName>
    <definedName name="H43dai75">#REF!</definedName>
    <definedName name="H43dai9">#REF!</definedName>
    <definedName name="H44dai6">#REF!</definedName>
    <definedName name="H44dai75">#REF!</definedName>
    <definedName name="H44dai9">#REF!</definedName>
    <definedName name="Ha">#REF!</definedName>
    <definedName name="Hà_Tĩnh">#REF!</definedName>
    <definedName name="hai">#N/A</definedName>
    <definedName name="Hải_Phòng">#REF!</definedName>
    <definedName name="hall1">#REF!</definedName>
    <definedName name="hall2">#REF!</definedName>
    <definedName name="handau10.2">#REF!</definedName>
    <definedName name="handau27.5">#REF!</definedName>
    <definedName name="handau4">#REF!</definedName>
    <definedName name="HANG" localSheetId="20" hidden="1">{#N/A,#N/A,FALSE,"Chi tiÆt"}</definedName>
    <definedName name="HANG" hidden="1">{#N/A,#N/A,FALSE,"Chi tiÆt"}</definedName>
    <definedName name="Hang_muc_khac">#REF!</definedName>
    <definedName name="hanh" localSheetId="20" hidden="1">{"'Sheet1'!$L$16"}</definedName>
    <definedName name="hanh" hidden="1">{"'Sheet1'!$L$16"}</definedName>
    <definedName name="hanmotchieu40">#REF!</definedName>
    <definedName name="hanmotchieu50">#REF!</definedName>
    <definedName name="hanxang20">#REF!</definedName>
    <definedName name="hanxang9">#REF!</definedName>
    <definedName name="hanxoaychieu23">#REF!</definedName>
    <definedName name="hanxoaychieu29.2">#REF!</definedName>
    <definedName name="hanxoaychieu33.5">#REF!</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au" localSheetId="20" hidden="1">{"'Sheet1'!$L$16"}</definedName>
    <definedName name="hau" hidden="1">{"'Sheet1'!$L$16"}</definedName>
    <definedName name="hb">#REF!</definedName>
    <definedName name="hban">#REF!</definedName>
    <definedName name="HbHcOnOff">#REF!</definedName>
    <definedName name="HBTFF">#REF!</definedName>
    <definedName name="hcd">#REF!</definedName>
    <definedName name="HCM">#REF!</definedName>
    <definedName name="HCNA" localSheetId="20" hidden="1">{"'Sheet1'!$L$16"}</definedName>
    <definedName name="HCNA" hidden="1">{"'Sheet1'!$L$16"}</definedName>
    <definedName name="HCNB" localSheetId="20" hidden="1">{"'Sheet1'!$L$16"}</definedName>
    <definedName name="HCNB" hidden="1">{"'Sheet1'!$L$16"}</definedName>
    <definedName name="hct">#REF!</definedName>
    <definedName name="Hdao">0.3</definedName>
    <definedName name="Hdap">5.2</definedName>
    <definedName name="HDF" hidden="1">#REF!</definedName>
    <definedName name="hdfhf" localSheetId="20" hidden="1">{"'Sheet1'!$L$16"}</definedName>
    <definedName name="hdfhf" hidden="1">{"'Sheet1'!$L$16"}</definedName>
    <definedName name="hdi">#REF!</definedName>
    <definedName name="HDVDT" localSheetId="20" hidden="1">#REF!</definedName>
    <definedName name="HDVDT" hidden="1">#REF!</definedName>
    <definedName name="He">#REF!</definedName>
    <definedName name="HE_SO_KHO_KHAN_CANG_DAY">#REF!</definedName>
    <definedName name="Heä_soá_laép_xaø_H">1.7</definedName>
    <definedName name="heä_soá_sình_laày">#REF!</definedName>
    <definedName name="height">#REF!</definedName>
    <definedName name="Hello">#N/A</definedName>
    <definedName name="heso" localSheetId="20">#REF!</definedName>
    <definedName name="Heso">'[14]MT DPin (2)'!$BP$99</definedName>
    <definedName name="hesoC">#REF!</definedName>
    <definedName name="HeSoPhuPhi">#REF!</definedName>
    <definedName name="hethongthoatnuocngoainha" hidden="1">#REF!</definedName>
    <definedName name="hẻy" localSheetId="20" hidden="1">{"'Sheet1'!$L$16"}</definedName>
    <definedName name="hẻy" hidden="1">{"'Sheet1'!$L$16"}</definedName>
    <definedName name="hfdhfgd" localSheetId="20" hidden="1">{"'Sheet1'!$L$16"}</definedName>
    <definedName name="hfdhfgd" hidden="1">{"'Sheet1'!$L$16"}</definedName>
    <definedName name="hfdsh" hidden="1">#REF!</definedName>
    <definedName name="HFFTRB">#REF!</definedName>
    <definedName name="HFFTSF">#REF!</definedName>
    <definedName name="hgf" localSheetId="20" hidden="1">{"'Sheet1'!$L$16"}</definedName>
    <definedName name="hgf" hidden="1">{"'Sheet1'!$L$16"}</definedName>
    <definedName name="hgh" localSheetId="20" hidden="1">{"'Sheet1'!$L$16"}</definedName>
    <definedName name="hgh" hidden="1">{"'Sheet1'!$L$16"}</definedName>
    <definedName name="hghg" localSheetId="20" hidden="1">{"'Sheet1'!$L$16"}</definedName>
    <definedName name="hghg" hidden="1">{"'Sheet1'!$L$16"}</definedName>
    <definedName name="HGLTB">#REF!</definedName>
    <definedName name="HH" localSheetId="20">#REF!</definedName>
    <definedName name="hh" hidden="1">{"'Sheet1'!$L$16"}</definedName>
    <definedName name="HH10HT">#REF!</definedName>
    <definedName name="HH11HT">#REF!</definedName>
    <definedName name="HH12HT">#REF!</definedName>
    <definedName name="HH13HT">#REF!</definedName>
    <definedName name="HH14HT">#REF!</definedName>
    <definedName name="HH17HT">#REF!</definedName>
    <definedName name="HH18HT">#REF!</definedName>
    <definedName name="HH1HT">#REF!</definedName>
    <definedName name="HH21HT">#REF!</definedName>
    <definedName name="HH22HT">#REF!</definedName>
    <definedName name="HH23HT">#REF!</definedName>
    <definedName name="HH24HT">#REF!</definedName>
    <definedName name="HH25HT">#REF!</definedName>
    <definedName name="HH26HT">#REF!</definedName>
    <definedName name="HH2HT">#REF!</definedName>
    <definedName name="HH3HT">#REF!</definedName>
    <definedName name="HH4HT">#REF!</definedName>
    <definedName name="HH5HT">#REF!</definedName>
    <definedName name="HH6HT">#REF!</definedName>
    <definedName name="HH7HT">#REF!</definedName>
    <definedName name="HH8HT">#REF!</definedName>
    <definedName name="HH9HT">#REF!</definedName>
    <definedName name="HHcat">#REF!</definedName>
    <definedName name="hhcv" hidden="1">#REF!</definedName>
    <definedName name="HHda">#REF!</definedName>
    <definedName name="hhda4x6" hidden="1">#REF!</definedName>
    <definedName name="hhh" localSheetId="20" hidden="1">{"'Sheet1'!$L$16"}</definedName>
    <definedName name="hhh" hidden="1">{"'Sheet1'!$L$16"}</definedName>
    <definedName name="hhhh">#REF!</definedName>
    <definedName name="hhhhhu" localSheetId="20" hidden="1">{"'Sheet1'!$L$16"}</definedName>
    <definedName name="hhhhhu" hidden="1">{"'Sheet1'!$L$16"}</definedName>
    <definedName name="hhhlll" localSheetId="20" hidden="1">{"'Sheet1'!$L$16"}</definedName>
    <definedName name="hhhlll" hidden="1">{"'Sheet1'!$L$16"}</definedName>
    <definedName name="HHHT">#REF!</definedName>
    <definedName name="HHTT">#REF!</definedName>
    <definedName name="hia" localSheetId="20" hidden="1">{"'Sheet1'!$L$16"}</definedName>
    <definedName name="hia" hidden="1">{"'Sheet1'!$L$16"}</definedName>
    <definedName name="HiddenRows" hidden="1">#REF!</definedName>
    <definedName name="hien">#REF!</definedName>
    <definedName name="HIHIHIHOI" localSheetId="20" hidden="1">{"'Sheet1'!$L$16"}</definedName>
    <definedName name="HIHIHIHOI" hidden="1">{"'Sheet1'!$L$16"}</definedName>
    <definedName name="Hinh_thuc">"bangtra"</definedName>
    <definedName name="HiÕu">#REF!</definedName>
    <definedName name="HJ" localSheetId="20" hidden="1">{"'Sheet1'!$L$16"}</definedName>
    <definedName name="HJ" hidden="1">{"'Sheet1'!$L$16"}</definedName>
    <definedName name="hjjkl" localSheetId="20" hidden="1">{"'Sheet1'!$L$16"}</definedName>
    <definedName name="hjjkl" hidden="1">{"'Sheet1'!$L$16"}</definedName>
    <definedName name="hjk" localSheetId="20" hidden="1">{"'Sheet1'!$L$16"}</definedName>
    <definedName name="hjk" hidden="1">{"'Sheet1'!$L$16"}</definedName>
    <definedName name="HJKL" localSheetId="20" hidden="1">{"'Sheet1'!$L$16"}</definedName>
    <definedName name="HJKL" hidden="1">{"'Sheet1'!$L$16"}</definedName>
    <definedName name="HM">#REF!</definedName>
    <definedName name="HMLK">#REF!</definedName>
    <definedName name="HMNAM">#REF!</definedName>
    <definedName name="HMÑK">#REF!</definedName>
    <definedName name="HMPS">#REF!</definedName>
    <definedName name="hnhmnm" localSheetId="20" hidden="1">{"'Sheet1'!$L$16"}</definedName>
    <definedName name="hnhmnm" hidden="1">{"'Sheet1'!$L$16"}</definedName>
    <definedName name="hnm" localSheetId="20" hidden="1">{"Offgrid",#N/A,FALSE,"OFFGRID";"Region",#N/A,FALSE,"REGION";"Offgrid -2",#N/A,FALSE,"OFFGRID";"WTP",#N/A,FALSE,"WTP";"WTP -2",#N/A,FALSE,"WTP";"Project",#N/A,FALSE,"PROJECT";"Summary -2",#N/A,FALSE,"SUMMARY"}</definedName>
    <definedName name="hnm" hidden="1">{"Offgrid",#N/A,FALSE,"OFFGRID";"Region",#N/A,FALSE,"REGION";"Offgrid -2",#N/A,FALSE,"OFFGRID";"WTP",#N/A,FALSE,"WTP";"WTP -2",#N/A,FALSE,"WTP";"Project",#N/A,FALSE,"PROJECT";"Summary -2",#N/A,FALSE,"SUMMARY"}</definedName>
    <definedName name="ho">#REF!</definedName>
    <definedName name="hoa" localSheetId="20" hidden="1">{"'Sheet1'!$L$16"}</definedName>
    <definedName name="hoa" hidden="1">{"'Sheet1'!$L$16"}</definedName>
    <definedName name="hoang" localSheetId="20" hidden="1">{"'Sheet1'!$L$16"}</definedName>
    <definedName name="hoang" hidden="1">{"'Sheet1'!$L$16"}</definedName>
    <definedName name="hoc">55000</definedName>
    <definedName name="HoI">#REF!</definedName>
    <definedName name="HoII">#REF!</definedName>
    <definedName name="HoIII">#REF!</definedName>
    <definedName name="holan">#REF!</definedName>
    <definedName name="HOME_MANP" localSheetId="20">#REF!</definedName>
    <definedName name="HOME_MANP">#REF!</definedName>
    <definedName name="HOMEOFFICE_COST" localSheetId="20">#REF!</definedName>
    <definedName name="HOMEOFFICE_COST">#REF!</definedName>
    <definedName name="hong" localSheetId="20" hidden="1">{"'Sheet1'!$L$16"}</definedName>
    <definedName name="Hong" hidden="1">{"'Sheet1'!$L$16"}</definedName>
    <definedName name="hongngu" localSheetId="20" hidden="1">{"'Sheet1'!$L$16"}</definedName>
    <definedName name="hongngu" hidden="1">{"'Sheet1'!$L$16"}</definedName>
    <definedName name="honh" localSheetId="20" hidden="1">{"'Sheet1'!$L$16"}</definedName>
    <definedName name="honh" hidden="1">{"'Sheet1'!$L$16"}</definedName>
    <definedName name="hop">#REF!</definedName>
    <definedName name="hoten">#REF!</definedName>
    <definedName name="hotrongcay">#REF!</definedName>
    <definedName name="Hoü_vaì_tãn">#REF!</definedName>
    <definedName name="hp" localSheetId="20" hidden="1">{"'Sheet1'!$L$16"}</definedName>
    <definedName name="hp" hidden="1">{"'Sheet1'!$L$16"}</definedName>
    <definedName name="hs">3.36</definedName>
    <definedName name="hs_">#REF!</definedName>
    <definedName name="HS_may">#REF!</definedName>
    <definedName name="Hsc" localSheetId="20">#REF!</definedName>
    <definedName name="Hsc">#REF!</definedName>
    <definedName name="HSCG">#REF!</definedName>
    <definedName name="HSCT3">0.1</definedName>
    <definedName name="hsd">#REF!</definedName>
    <definedName name="hsdc">#REF!</definedName>
    <definedName name="hsdc1" localSheetId="20">#REF!</definedName>
    <definedName name="hsdc1">#REF!</definedName>
    <definedName name="HSDN">2.5</definedName>
    <definedName name="HSFTRB">#REF!</definedName>
    <definedName name="HSGG">#N/A</definedName>
    <definedName name="HSHH" localSheetId="20">#REF!</definedName>
    <definedName name="HSHH">#REF!</definedName>
    <definedName name="HSHHUT" localSheetId="20">#REF!</definedName>
    <definedName name="HSHHUT">#REF!</definedName>
    <definedName name="hsk">#REF!</definedName>
    <definedName name="HSKK35">#REF!</definedName>
    <definedName name="HSLX">#REF!</definedName>
    <definedName name="HSLXH">1.7</definedName>
    <definedName name="HSLXP" localSheetId="20">#REF!</definedName>
    <definedName name="HSLXP">#REF!</definedName>
    <definedName name="hsm">1.4</definedName>
    <definedName name="hsn">0.5</definedName>
    <definedName name="hsnc_cau">1.626</definedName>
    <definedName name="hsnc_cau2">1.626</definedName>
    <definedName name="hsnc_d">1.6356</definedName>
    <definedName name="hsnc_d2">1.6356</definedName>
    <definedName name="HSSL" localSheetId="20">#REF!</definedName>
    <definedName name="HSSL">#REF!</definedName>
    <definedName name="hßm4" localSheetId="20">#REF!</definedName>
    <definedName name="hßm4">#REF!</definedName>
    <definedName name="hstb">#REF!</definedName>
    <definedName name="hstdtk">#REF!</definedName>
    <definedName name="HSTH">'[10]BANCO (3)'!$K$122</definedName>
    <definedName name="hsthep">#REF!</definedName>
    <definedName name="hstruot">#REF!</definedName>
    <definedName name="hsUd">#REF!</definedName>
    <definedName name="HSVC1" localSheetId="20">#REF!</definedName>
    <definedName name="HSVC1">#REF!</definedName>
    <definedName name="HSVC2">#REF!</definedName>
    <definedName name="HSVC3">#REF!</definedName>
    <definedName name="hsvl">1</definedName>
    <definedName name="hsvl2">1</definedName>
    <definedName name="Ht" localSheetId="20">#REF!</definedName>
    <definedName name="HT">#REF!</definedName>
    <definedName name="HTHH" localSheetId="20">#REF!</definedName>
    <definedName name="HTHH">#REF!</definedName>
    <definedName name="htlm" localSheetId="20" hidden="1">{"'Sheet1'!$L$16"}</definedName>
    <definedName name="htlm" hidden="1">{"'Sheet1'!$L$16"}</definedName>
    <definedName name="html" localSheetId="20" hidden="1">{"'Sheet1'!$L$16"}</definedName>
    <definedName name="html" hidden="1">{"'Sheet1'!$L$16"}</definedName>
    <definedName name="HTML_CodePage" hidden="1">950</definedName>
    <definedName name="HTML_Control" localSheetId="20" hidden="1">{"'Sheet1'!$A$5:$O$303","'Sheet1'!$A$5:$O$303"}</definedName>
    <definedName name="HTML_Control" hidden="1">{"'Sheet1'!$L$16"}</definedName>
    <definedName name="html_control_xoa2" localSheetId="20" hidden="1">{"'Sheet1'!$L$16"}</definedName>
    <definedName name="html_control_xoa2" hidden="1">{"'Sheet1'!$L$16"}</definedName>
    <definedName name="HTML_Controlmoi" localSheetId="20"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localSheetId="20" hidden="1">"C:\BINH\MyHTML.htm"</definedName>
    <definedName name="HTML_PathFile" hidden="1">"C:\2689\Q\??\00q3961????PTA3??\MyHTML.htm"</definedName>
    <definedName name="HTML_PathFilemoi" hidden="1">"C:\2689\Q\國內\00q3961台化龍德PTA3建造\MyHTML.htm"</definedName>
    <definedName name="HTML_Title" hidden="1">"00Q3961-SUM"</definedName>
    <definedName name="HTML_ToanNM" localSheetId="20" hidden="1">{"'Sheet1'!$L$16"}</definedName>
    <definedName name="HTML_ToanNM" hidden="1">{"'Sheet1'!$L$16"}</definedName>
    <definedName name="HTMT" localSheetId="20" hidden="1">{"'Sheet1'!$L$16"}</definedName>
    <definedName name="HTMT" hidden="1">{"'Sheet1'!$L$16"}</definedName>
    <definedName name="HTMT1" localSheetId="20" hidden="1">{#N/A,#N/A,FALSE,"Sheet1"}</definedName>
    <definedName name="HTMT1" hidden="1">{#N/A,#N/A,FALSE,"Sheet1"}</definedName>
    <definedName name="HTNC" localSheetId="20">#REF!</definedName>
    <definedName name="HTNC">#REF!</definedName>
    <definedName name="htrhrt" localSheetId="20" hidden="1">{"'Sheet1'!$L$16"}</definedName>
    <definedName name="htrhrt" hidden="1">{"'Sheet1'!$L$16"}</definedName>
    <definedName name="HTVC">#REF!</definedName>
    <definedName name="HTVL">#REF!</definedName>
    <definedName name="hu" localSheetId="20" hidden="1">{"'Sheet1'!$L$16"}</definedName>
    <definedName name="hu" hidden="1">{"'Sheet1'!$L$16"}</definedName>
    <definedName name="HUB">#REF!</definedName>
    <definedName name="hui" localSheetId="20" hidden="1">{"'Sheet1'!$L$16"}</definedName>
    <definedName name="hui" hidden="1">{"'Sheet1'!$L$16"}</definedName>
    <definedName name="hung" localSheetId="20" hidden="1">{"'Sheet1'!$L$16"}</definedName>
    <definedName name="hung" hidden="1">{"'Sheet1'!$L$16"}</definedName>
    <definedName name="HUU" localSheetId="20" hidden="1">{"'Sheet1'!$L$16"}</definedName>
    <definedName name="HUU" hidden="1">{"'Sheet1'!$L$16"}</definedName>
    <definedName name="huy" localSheetId="20" hidden="1">{"'Sheet1'!$L$16"}</definedName>
    <definedName name="huy" hidden="1">{"'Sheet1'!$L$16"}</definedName>
    <definedName name="huy_xoa" localSheetId="20" hidden="1">{"'Sheet1'!$L$16"}</definedName>
    <definedName name="huy_xoa" hidden="1">{"'Sheet1'!$L$16"}</definedName>
    <definedName name="huy_xoa2" localSheetId="20" hidden="1">{"'Sheet1'!$L$16"}</definedName>
    <definedName name="huy_xoa2" hidden="1">{"'Sheet1'!$L$16"}</definedName>
    <definedName name="huyen" localSheetId="20" hidden="1">{"'Sheet1'!$L$16"}</definedName>
    <definedName name="huyen" hidden="1">{"'Sheet1'!$L$16"}</definedName>
    <definedName name="huyhoa" localSheetId="20" hidden="1">{"'Sheet1'!$L$16"}</definedName>
    <definedName name="huyhoa" hidden="1">{"'Sheet1'!$L$16"}</definedName>
    <definedName name="huyhqe.xls" localSheetId="20" hidden="1">{"'Sheet1'!$L$16"}</definedName>
    <definedName name="huyhqe.xls" hidden="1">{"'Sheet1'!$L$16"}</definedName>
    <definedName name="huymoi" localSheetId="20" hidden="1">{"'Sheet1'!$L$16"}</definedName>
    <definedName name="huymoi" hidden="1">{"'Sheet1'!$L$16"}</definedName>
    <definedName name="huynh" hidden="1">#REF!</definedName>
    <definedName name="huyy" localSheetId="20" hidden="1">{"'Sheet1'!$L$16"}</definedName>
    <definedName name="huyy" hidden="1">{"'Sheet1'!$L$16"}</definedName>
    <definedName name="HV">#N/A</definedName>
    <definedName name="hvac">#REF!</definedName>
    <definedName name="hvacctr">#REF!</definedName>
    <definedName name="hvacgis">#REF!</definedName>
    <definedName name="hvacgis4">#REF!</definedName>
    <definedName name="hvc">#REF!</definedName>
    <definedName name="hx">#REF!</definedName>
    <definedName name="I">#REF!</definedName>
    <definedName name="Ì">#REF!</definedName>
    <definedName name="I_A">#REF!</definedName>
    <definedName name="I_B">#REF!</definedName>
    <definedName name="I_c">#REF!</definedName>
    <definedName name="I_p">#REF!</definedName>
    <definedName name="i0">#REF!</definedName>
    <definedName name="Ìag" localSheetId="20" hidden="1">{"'Sheet1'!$L$16"}</definedName>
    <definedName name="Ìag" hidden="1">{"'Sheet1'!$L$16"}</definedName>
    <definedName name="Ic">#REF!</definedName>
    <definedName name="Icoc">#REF!</definedName>
    <definedName name="id">#REF!</definedName>
    <definedName name="Ìdfd" localSheetId="20" hidden="1">{"'Sheet1'!$L$16"}</definedName>
    <definedName name="Ìdfd" hidden="1">{"'Sheet1'!$L$16"}</definedName>
    <definedName name="IDLAB_COST">#REF!</definedName>
    <definedName name="Ig">#REF!</definedName>
    <definedName name="ihkhgk" localSheetId="20" hidden="1">{"'Sheet1'!$L$16"}</definedName>
    <definedName name="ihkhgk" hidden="1">{"'Sheet1'!$L$16"}</definedName>
    <definedName name="ii">#REF!</definedName>
    <definedName name="ÎÎ" hidden="1">#REF!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IRECT_COST" hidden="1">#REF!</definedName>
    <definedName name="INDMANP">#REF!</definedName>
    <definedName name="INPUT">#REF!</definedName>
    <definedName name="INPUT1">#REF!</definedName>
    <definedName name="iÒu_chØnh_theo_TT03" localSheetId="20">hsm</definedName>
    <definedName name="iÒu_chØnh_theo_TT03">hsm</definedName>
    <definedName name="Ip" localSheetId="20">#REF!</definedName>
    <definedName name="Ip">#REF!</definedName>
    <definedName name="IST" localSheetId="20">#REF!</definedName>
    <definedName name="IST">#REF!</definedName>
    <definedName name="it" localSheetId="20" hidden="1">{"'Sheet1'!$L$16"}</definedName>
    <definedName name="it" hidden="1">{"'Sheet1'!$L$16"}</definedName>
    <definedName name="ITEM">#REF!</definedName>
    <definedName name="ịth" localSheetId="20" hidden="1">{"'Sheet1'!$L$16"}</definedName>
    <definedName name="ịth" hidden="1">{"'Sheet1'!$L$16"}</definedName>
    <definedName name="Iv">#REF!</definedName>
    <definedName name="ixy">#REF!</definedName>
    <definedName name="Îyrtytrytrytryyyyyyyyyyyyyy" localSheetId="20" hidden="1">{"'Sheet1'!$L$16"}</definedName>
    <definedName name="Îyrtytrytrytryyyyyyyyyyyyyy" hidden="1">{"'Sheet1'!$L$16"}</definedName>
    <definedName name="iyti" localSheetId="20" hidden="1">{"'Sheet1'!$L$16"}</definedName>
    <definedName name="iyti" hidden="1">{"'Sheet1'!$L$16"}</definedName>
    <definedName name="j" localSheetId="20" hidden="1">{"'Sheet1'!$L$16"}</definedName>
    <definedName name="j" hidden="1">{"'Sheet1'!$L$16"}</definedName>
    <definedName name="j356C8">#REF!</definedName>
    <definedName name="J81j81">#REF!</definedName>
    <definedName name="jdshglsdg" localSheetId="20" hidden="1">{"'Sheet1'!$L$16"}</definedName>
    <definedName name="jdshglsdg" hidden="1">{"'Sheet1'!$L$16"}</definedName>
    <definedName name="JH" localSheetId="20" hidden="1">{"'Sheet1'!$L$16"}</definedName>
    <definedName name="JH" hidden="1">{"'Sheet1'!$L$16"}</definedName>
    <definedName name="JHJ" localSheetId="20" hidden="1">{"'Sheet1'!$L$16"}</definedName>
    <definedName name="JHJ" hidden="1">{"'Sheet1'!$L$16"}</definedName>
    <definedName name="jhk" localSheetId="20" hidden="1">{"'Sheet1'!$L$16"}</definedName>
    <definedName name="jhk" hidden="1">{"'Sheet1'!$L$16"}</definedName>
    <definedName name="jhnjnn">#REF!</definedName>
    <definedName name="jjkk" localSheetId="20" hidden="1">{"'Sheet1'!$L$16"}</definedName>
    <definedName name="jjkk" hidden="1">{"'Sheet1'!$L$16"}</definedName>
    <definedName name="jkghj">#REF!</definedName>
    <definedName name="jkjhk" localSheetId="20" hidden="1">{"'Sheet1'!$L$16"}</definedName>
    <definedName name="jkjhk" hidden="1">{"'Sheet1'!$L$16"}</definedName>
    <definedName name="JKJK" localSheetId="20" hidden="1">{"'Sheet1'!$L$16"}</definedName>
    <definedName name="JKJK" hidden="1">{"'Sheet1'!$L$16"}</definedName>
    <definedName name="JLJKL" localSheetId="20" hidden="1">{"'Sheet1'!$L$16"}</definedName>
    <definedName name="JLJKL" hidden="1">{"'Sheet1'!$L$16"}</definedName>
    <definedName name="JPYVND1">#REF!</definedName>
    <definedName name="jrjthkghdkg" hidden="1">#REF!</definedName>
    <definedName name="jsdjs" localSheetId="20" hidden="1">{"'Sheet1'!$L$16"}</definedName>
    <definedName name="jsdjs" hidden="1">{"'Sheet1'!$L$16"}</definedName>
    <definedName name="jslsdg" localSheetId="20" hidden="1">{"'Sheet1'!$L$16"}</definedName>
    <definedName name="jslsdg" hidden="1">{"'Sheet1'!$L$16"}</definedName>
    <definedName name="Jxdam">#REF!</definedName>
    <definedName name="Jydam">#REF!</definedName>
    <definedName name="jýỵy" localSheetId="20" hidden="1">{"'Sheet1'!$L$16"}</definedName>
    <definedName name="jýỵy" hidden="1">{"'Sheet1'!$L$16"}</definedName>
    <definedName name="k" localSheetId="20" hidden="1">{"Offgrid",#N/A,FALSE,"OFFGRID";"Region",#N/A,FALSE,"REGION";"Offgrid -2",#N/A,FALSE,"OFFGRID";"WTP",#N/A,FALSE,"WTP";"WTP -2",#N/A,FALSE,"WTP";"Project",#N/A,FALSE,"PROJECT";"Summary -2",#N/A,FALSE,"SUMMARY"}</definedName>
    <definedName name="k" hidden="1">{"'Sheet1'!$L$16"}</definedName>
    <definedName name="k_">#REF!</definedName>
    <definedName name="k_xoa" localSheetId="20" hidden="1">{"Offgrid",#N/A,FALSE,"OFFGRID";"Region",#N/A,FALSE,"REGION";"Offgrid -2",#N/A,FALSE,"OFFGRID";"WTP",#N/A,FALSE,"WTP";"WTP -2",#N/A,FALSE,"WTP";"Project",#N/A,FALSE,"PROJECT";"Summary -2",#N/A,FALSE,"SUMMARY"}</definedName>
    <definedName name="k_xoa" hidden="1">{"Offgrid",#N/A,FALSE,"OFFGRID";"Region",#N/A,FALSE,"REGION";"Offgrid -2",#N/A,FALSE,"OFFGRID";"WTP",#N/A,FALSE,"WTP";"WTP -2",#N/A,FALSE,"WTP";"Project",#N/A,FALSE,"PROJECT";"Summary -2",#N/A,FALSE,"SUMMARY"}</definedName>
    <definedName name="k_xoa2" localSheetId="20" hidden="1">{"Offgrid",#N/A,FALSE,"OFFGRID";"Region",#N/A,FALSE,"REGION";"Offgrid -2",#N/A,FALSE,"OFFGRID";"WTP",#N/A,FALSE,"WTP";"WTP -2",#N/A,FALSE,"WTP";"Project",#N/A,FALSE,"PROJECT";"Summary -2",#N/A,FALSE,"SUMMARY"}</definedName>
    <definedName name="k_xoa2" hidden="1">{"Offgrid",#N/A,FALSE,"OFFGRID";"Region",#N/A,FALSE,"REGION";"Offgrid -2",#N/A,FALSE,"OFFGRID";"WTP",#N/A,FALSE,"WTP";"WTP -2",#N/A,FALSE,"WTP";"Project",#N/A,FALSE,"PROJECT";"Summary -2",#N/A,FALSE,"SUMMARY"}</definedName>
    <definedName name="K2_K2" localSheetId="20" hidden="1">{#N/A,#N/A,FALSE,"Sheet1"}</definedName>
    <definedName name="K2_K2" hidden="1">{#N/A,#N/A,FALSE,"Sheet1"}</definedName>
    <definedName name="k2b">#REF!</definedName>
    <definedName name="KA" localSheetId="20">#REF!</definedName>
    <definedName name="KA">#REF!</definedName>
    <definedName name="KAE" localSheetId="20">#REF!</definedName>
    <definedName name="KAE">#REF!</definedName>
    <definedName name="KAS" localSheetId="20">#REF!</definedName>
    <definedName name="KAS">#REF!</definedName>
    <definedName name="kc">#REF!</definedName>
    <definedName name="kcg">#REF!</definedName>
    <definedName name="kcong">#REF!</definedName>
    <definedName name="KCThep" localSheetId="20" hidden="1">{"'Sheet1'!$L$16"}</definedName>
    <definedName name="KCThep" hidden="1">{"'Sheet1'!$L$16"}</definedName>
    <definedName name="kdien">#REF!</definedName>
    <definedName name="KE_HOACH_VON_PHU_THU">#REF!</definedName>
    <definedName name="KEHOACH2016">[18]NSĐP!$O$7:$O$184</definedName>
    <definedName name="kehoachTH">[18]NSĐP!$N$7:$N$184</definedName>
    <definedName name="kg_m2" hidden="1">#REF!</definedName>
    <definedName name="KgBM">#REF!</definedName>
    <definedName name="Kgcot">#REF!</definedName>
    <definedName name="KgCTd4">#REF!</definedName>
    <definedName name="KgCTt4">#REF!</definedName>
    <definedName name="Kgdamd4">#REF!</definedName>
    <definedName name="Kgdamt4">#REF!</definedName>
    <definedName name="kghkgh" hidden="1">#REF!</definedName>
    <definedName name="Kgmong">#REF!</definedName>
    <definedName name="KgNXOLdk">#REF!</definedName>
    <definedName name="Kgsan">#REF!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#REF!:#REF!</definedName>
    <definedName name="KH_Chang" localSheetId="20">#REF!</definedName>
    <definedName name="KH_Chang">#REF!</definedName>
    <definedName name="khac">2</definedName>
    <definedName name="khac1">#REF!</definedName>
    <definedName name="khac2">#REF!</definedName>
    <definedName name="Khánh_Hoà">#REF!</definedName>
    <definedName name="khkh" localSheetId="20" hidden="1">{"'Sheet1'!$L$16"}</definedName>
    <definedName name="khkh" hidden="1">{"'Sheet1'!$L$16"}</definedName>
    <definedName name="khla09" localSheetId="20" hidden="1">{"'Sheet1'!$L$16"}</definedName>
    <definedName name="khla09" hidden="1">{"'Sheet1'!$L$16"}</definedName>
    <definedName name="KHldatcat">#REF!</definedName>
    <definedName name="khoanbt">#N/A</definedName>
    <definedName name="khoand">#N/A</definedName>
    <definedName name="khoanda">#N/A</definedName>
    <definedName name="khoannhoi">'[2]R&amp;P'!$G$385</definedName>
    <definedName name="khoansat">#N/A</definedName>
    <definedName name="khoanthep">#N/A</definedName>
    <definedName name="khoanxd">#N/A</definedName>
    <definedName name="KHOI_LUONG_DAT_DAO_DAP" localSheetId="20">#REF!</definedName>
    <definedName name="KHOI_LUONG_DAT_DAO_DAP">#REF!</definedName>
    <definedName name="khoiluong" localSheetId="20" hidden="1">{"'Sheet1'!$L$16"}</definedName>
    <definedName name="khoiluong" hidden="1">{"'Sheet1'!$L$16"}</definedName>
    <definedName name="Khong_can_doi">#REF!</definedName>
    <definedName name="KhongCT" localSheetId="20" hidden="1">{"'Sheet1'!$L$16"}</definedName>
    <definedName name="KhongCT" hidden="1">{"'Sheet1'!$L$16"}</definedName>
    <definedName name="khongtruotgia" localSheetId="20" hidden="1">{"'Sheet1'!$L$16"}</definedName>
    <definedName name="khongtruotgia" hidden="1">{"'Sheet1'!$L$16"}</definedName>
    <definedName name="KHSX" localSheetId="20" hidden="1">{"'Sheet1'!$L$16"}</definedName>
    <definedName name="KHSX" hidden="1">{"'Sheet1'!$L$16"}</definedName>
    <definedName name="KHTV.T3">#REF!</definedName>
    <definedName name="KHTV.T7">#REF!</definedName>
    <definedName name="Khung">#REF!</definedName>
    <definedName name="KhuyenmaiUPS">"AutoShape 264"</definedName>
    <definedName name="khvh09" localSheetId="20" hidden="1">{"'Sheet1'!$L$16"}</definedName>
    <definedName name="khvh09" hidden="1">{"'Sheet1'!$L$16"}</definedName>
    <definedName name="khvx09" localSheetId="20" hidden="1">{#N/A,#N/A,FALSE,"Chi tiÆt"}</definedName>
    <definedName name="khvx09" hidden="1">{#N/A,#N/A,FALSE,"Chi tiÆt"}</definedName>
    <definedName name="KHYt09" localSheetId="20" hidden="1">{"'Sheet1'!$L$16"}</definedName>
    <definedName name="KHYt09" hidden="1">{"'Sheet1'!$L$16"}</definedName>
    <definedName name="kich">#N/A</definedName>
    <definedName name="kich18">#N/A</definedName>
    <definedName name="kich250">'[2]R&amp;P'!$G$244</definedName>
    <definedName name="kich500">'[2]R&amp;P'!$G$248</definedName>
    <definedName name="kiem" localSheetId="20">#REF!</definedName>
    <definedName name="kiem">#REF!</definedName>
    <definedName name="Kiem_tra_trung_ten" localSheetId="20">#REF!</definedName>
    <definedName name="Kiem_tra_trung_ten">#REF!</definedName>
    <definedName name="Kiên_Giang">#REF!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p">#N/A</definedName>
    <definedName name="kipdien">#REF!</definedName>
    <definedName name="kj">#REF!</definedName>
    <definedName name="kjgjyhb" localSheetId="20" hidden="1">{"Offgrid",#N/A,FALSE,"OFFGRID";"Region",#N/A,FALSE,"REGION";"Offgrid -2",#N/A,FALSE,"OFFGRID";"WTP",#N/A,FALSE,"WTP";"WTP -2",#N/A,FALSE,"WTP";"Project",#N/A,FALSE,"PROJECT";"Summary -2",#N/A,FALSE,"SUMMARY"}</definedName>
    <definedName name="kjgjyhb" hidden="1">{"Offgrid",#N/A,FALSE,"OFFGRID";"Region",#N/A,FALSE,"REGION";"Offgrid -2",#N/A,FALSE,"OFFGRID";"WTP",#N/A,FALSE,"WTP";"WTP -2",#N/A,FALSE,"WTP";"Project",#N/A,FALSE,"PROJECT";"Summary -2",#N/A,FALSE,"SUMMARY"}</definedName>
    <definedName name="kjk" localSheetId="20" hidden="1">{"'Sheet1'!$L$16"}</definedName>
    <definedName name="kjk" hidden="1">{"'Sheet1'!$L$16"}</definedName>
    <definedName name="kjkjkj" localSheetId="20" hidden="1">{"'Sheet1'!$L$16"}</definedName>
    <definedName name="kjkjkj" hidden="1">{"'Sheet1'!$L$16"}</definedName>
    <definedName name="KKE_Sheet10_List">#REF!</definedName>
    <definedName name="KL" localSheetId="20" hidden="1">{"'Sheet1'!$L$16"}</definedName>
    <definedName name="KL" hidden="1">{"'Sheet1'!$L$16"}</definedName>
    <definedName name="KL.Thietke">#REF!</definedName>
    <definedName name="kl_ME">#REF!</definedName>
    <definedName name="KL1P">#REF!</definedName>
    <definedName name="klc">#REF!</definedName>
    <definedName name="klcn2" localSheetId="20" hidden="1">{"'Sheet1'!$L$16"}</definedName>
    <definedName name="klcn2" hidden="1">{"'Sheet1'!$L$16"}</definedName>
    <definedName name="klctbb">#REF!</definedName>
    <definedName name="KLDL">#REF!</definedName>
    <definedName name="KLduonggiaods" localSheetId="20" hidden="1">{"'Sheet1'!$L$16"}</definedName>
    <definedName name="KLduonggiaods" hidden="1">{"'Sheet1'!$L$16"}</definedName>
    <definedName name="kldv">[19]Sheet1!$I$2:$AE$3</definedName>
    <definedName name="KLHH">#REF!</definedName>
    <definedName name="klkkj" localSheetId="20" hidden="1">{"'Sheet1'!$L$16"}</definedName>
    <definedName name="klkkj" hidden="1">{"'Sheet1'!$L$16"}</definedName>
    <definedName name="klm" localSheetId="20" hidden="1">{"'Sheet1'!$L$16"}</definedName>
    <definedName name="klm" hidden="1">{"'Sheet1'!$L$16"}</definedName>
    <definedName name="klmt" localSheetId="20" hidden="1">{"'Sheet1'!$L$16"}</definedName>
    <definedName name="klmt" hidden="1">{"'Sheet1'!$L$16"}</definedName>
    <definedName name="KLTHDN">#REF!</definedName>
    <definedName name="KLVANKHUON" localSheetId="20">#REF!</definedName>
    <definedName name="KLVANKHUON">#REF!</definedName>
    <definedName name="KLVL1">#REF!</definedName>
    <definedName name="KLVLV">#REF!</definedName>
    <definedName name="klvt">#REF!</definedName>
    <definedName name="km" localSheetId="20" hidden="1">{"'Sheet1'!$L$16"}</definedName>
    <definedName name="km" hidden="1">{"'Sheet1'!$L$16"}</definedName>
    <definedName name="Kmc">#REF!</definedName>
    <definedName name="Kmd">#REF!</definedName>
    <definedName name="Knc">#REF!</definedName>
    <definedName name="Kncc">#REF!</definedName>
    <definedName name="Kncd">#REF!</definedName>
    <definedName name="KNEHT">#REF!</definedName>
    <definedName name="KÕ_ho_ch_Th_ng_10">#REF!</definedName>
    <definedName name="KP">#REF!</definedName>
    <definedName name="kp1ph">#REF!</definedName>
    <definedName name="kqkd" localSheetId="20" hidden="1">{"'Sheet1'!$L$16"}</definedName>
    <definedName name="kqkd" hidden="1">{"'Sheet1'!$L$16"}</definedName>
    <definedName name="Ks">#REF!</definedName>
    <definedName name="ksbn" localSheetId="20" hidden="1">{"'Sheet1'!$L$16"}</definedName>
    <definedName name="ksbn" hidden="1">{"'Sheet1'!$L$16"}</definedName>
    <definedName name="KSDA" localSheetId="20" hidden="1">{"'Sheet1'!$L$16"}</definedName>
    <definedName name="KSDA" hidden="1">{"'Sheet1'!$L$16"}</definedName>
    <definedName name="kshn" localSheetId="20" hidden="1">{"'Sheet1'!$L$16"}</definedName>
    <definedName name="kshn" hidden="1">{"'Sheet1'!$L$16"}</definedName>
    <definedName name="ksls" localSheetId="20" hidden="1">{"'Sheet1'!$L$16"}</definedName>
    <definedName name="ksls" hidden="1">{"'Sheet1'!$L$16"}</definedName>
    <definedName name="KSTK">#REF!</definedName>
    <definedName name="ktc">#REF!</definedName>
    <definedName name="KVC">#REF!</definedName>
    <definedName name="kvl">1.166</definedName>
    <definedName name="Ký_nép">#REF!</definedName>
    <definedName name="l" localSheetId="20" hidden="1">{"'Sheet1'!$L$16"}</definedName>
    <definedName name="l" hidden="1">{"'Sheet1'!$L$16"}</definedName>
    <definedName name="l_1">#REF!</definedName>
    <definedName name="L_mong">#REF!</definedName>
    <definedName name="l1d">#REF!</definedName>
    <definedName name="l2pa1" localSheetId="20" hidden="1">{"'Sheet1'!$L$16"}</definedName>
    <definedName name="l2pa1" hidden="1">{"'Sheet1'!$L$16"}</definedName>
    <definedName name="L63x6">5800</definedName>
    <definedName name="LABEL">#REF!</definedName>
    <definedName name="lai" localSheetId="20" hidden="1">{"'Sheet1'!$L$16"}</definedName>
    <definedName name="lai" hidden="1">{"'Sheet1'!$L$16"}</definedName>
    <definedName name="Laivay">#REF!</definedName>
    <definedName name="lan" localSheetId="20" hidden="1">{#N/A,#N/A,TRUE,"BT M200 da 10x20"}</definedName>
    <definedName name="lan" hidden="1">{#N/A,#N/A,TRUE,"BT M200 da 10x20"}</definedName>
    <definedName name="lancan">#REF!</definedName>
    <definedName name="lang" localSheetId="20" hidden="1">{"'Sheet1'!$L$16"}</definedName>
    <definedName name="lang" hidden="1">{"'Sheet1'!$L$16"}</definedName>
    <definedName name="langson" localSheetId="20" hidden="1">{"'Sheet1'!$L$16"}</definedName>
    <definedName name="langson" hidden="1">{"'Sheet1'!$L$16"}</definedName>
    <definedName name="lanhto">#REF!</definedName>
    <definedName name="lantrai">#REF!</definedName>
    <definedName name="lao_keo_dam_cau">#REF!</definedName>
    <definedName name="LAP_DAT_TBA">#REF!</definedName>
    <definedName name="Lap_dat_td">'[20]M 67'!$A$37:$F$40</definedName>
    <definedName name="LapDungDam">#REF!</definedName>
    <definedName name="Last_Row">#N/A</definedName>
    <definedName name="latxay" localSheetId="20" hidden="1">{"'Sheet1'!$L$16"}</definedName>
    <definedName name="latxay" hidden="1">{"'Sheet1'!$L$16"}</definedName>
    <definedName name="Lban">#REF!</definedName>
    <definedName name="LBR">#REF!</definedName>
    <definedName name="LBS_22">107800000</definedName>
    <definedName name="lc" localSheetId="20" hidden="1">{"'Sheet1'!$L$16"}</definedName>
    <definedName name="lc" hidden="1">{"'Sheet1'!$L$16"}</definedName>
    <definedName name="LC_TOTAL" hidden="1">#REF!</definedName>
    <definedName name="LC5_total">#REF!</definedName>
    <definedName name="LC6_total">#REF!</definedName>
    <definedName name="Lcb">#REF!</definedName>
    <definedName name="lcc">#N/A</definedName>
    <definedName name="lcd">#REF!</definedName>
    <definedName name="Lcot">#REF!</definedName>
    <definedName name="lct">#REF!</definedName>
    <definedName name="LDAM">#REF!</definedName>
    <definedName name="Ldatcat">#REF!</definedName>
    <definedName name="Ldi">#REF!</definedName>
    <definedName name="LDIM">#REF!</definedName>
    <definedName name="Lf">#REF!</definedName>
    <definedName name="Lg">#REF!</definedName>
    <definedName name="LG_CB_N1">#REF!</definedName>
    <definedName name="LgL">#REF!</definedName>
    <definedName name="lh">#REF!</definedName>
    <definedName name="LIET_KE_VI_TRI_DZ0.4KV">#REF!</definedName>
    <definedName name="LIET_KE_VI_TRI_DZ22KV">#REF!</definedName>
    <definedName name="limcount" hidden="1">13</definedName>
    <definedName name="line15">#REF!</definedName>
    <definedName name="linhT" localSheetId="20" hidden="1">{"'Sheet1'!$L$16"}</definedName>
    <definedName name="linhT" hidden="1">{"'Sheet1'!$L$16"}</definedName>
    <definedName name="list">#REF!</definedName>
    <definedName name="ljj" localSheetId="20" hidden="1">{"'Sheet1'!$L$16"}</definedName>
    <definedName name="ljj" hidden="1">{"'Sheet1'!$L$16"}</definedName>
    <definedName name="ljkl" localSheetId="20" hidden="1">{"'Sheet1'!$L$16"}</definedName>
    <definedName name="ljkl" hidden="1">{"'Sheet1'!$L$16"}</definedName>
    <definedName name="LK" localSheetId="20" hidden="1">{"'Sheet1'!$L$16"}</definedName>
    <definedName name="LK" hidden="1">{"'Sheet1'!$L$16"}</definedName>
    <definedName name="LK.T2">#REF!</definedName>
    <definedName name="LK.T3">#REF!</definedName>
    <definedName name="LK.T4">#REF!</definedName>
    <definedName name="LK.T5">#REF!</definedName>
    <definedName name="LK.T6">#REF!</definedName>
    <definedName name="LK_hathe">#REF!</definedName>
    <definedName name="LLs">#REF!</definedName>
    <definedName name="Lmk">#REF!</definedName>
    <definedName name="Lms">#REF!</definedName>
    <definedName name="Lmt">#REF!</definedName>
    <definedName name="LN" localSheetId="20">#REF!</definedName>
    <definedName name="ln">1</definedName>
    <definedName name="lnm">#N/A</definedName>
    <definedName name="Lnsc" localSheetId="20">#REF!</definedName>
    <definedName name="Lnsc">#REF!</definedName>
    <definedName name="lntt" localSheetId="20">#REF!</definedName>
    <definedName name="lntt">#REF!</definedName>
    <definedName name="Lo" localSheetId="20">#REF!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CT">#REF!</definedName>
    <definedName name="LoaixeH">#REF!</definedName>
    <definedName name="LoaixeXB">#REF!</definedName>
    <definedName name="loinhuan">#REF!</definedName>
    <definedName name="lón1">#REF!</definedName>
    <definedName name="lón4">#REF!</definedName>
    <definedName name="long">#REF!</definedName>
    <definedName name="LOOP">#REF!</definedName>
    <definedName name="LPTDDT">#REF!</definedName>
    <definedName name="LPTDTK">#REF!</definedName>
    <definedName name="lrung">#REF!</definedName>
    <definedName name="LTKD" localSheetId="20" hidden="1">{"'Sheet1'!$L$16"}</definedName>
    <definedName name="LTKD" hidden="1">{"'Sheet1'!$L$16"}</definedName>
    <definedName name="LTKDDC" localSheetId="20" hidden="1">{"'Sheet1'!$L$16"}</definedName>
    <definedName name="LTKDDC" hidden="1">{"'Sheet1'!$L$16"}</definedName>
    <definedName name="ltre">#REF!</definedName>
    <definedName name="lu12.2">#REF!</definedName>
    <definedName name="lu14.5">#REF!</definedName>
    <definedName name="lu15.5">#REF!</definedName>
    <definedName name="luan" localSheetId="20" hidden="1">{"'Sheet1'!$L$16"}</definedName>
    <definedName name="luan" hidden="1">{"'Sheet1'!$L$16"}</definedName>
    <definedName name="luc" localSheetId="20" hidden="1">{"'Sheet1'!$L$16"}</definedName>
    <definedName name="luc" hidden="1">{"'Sheet1'!$L$16"}</definedName>
    <definedName name="lulop16">'[2]R&amp;P'!$G$167</definedName>
    <definedName name="lulop25">#N/A</definedName>
    <definedName name="luoichanrac">#REF!</definedName>
    <definedName name="luoncap">'[2]R&amp;P'!$G$250</definedName>
    <definedName name="Luong" localSheetId="20" hidden="1">{"'Sheet1'!$L$16"}</definedName>
    <definedName name="Luong" hidden="1">{"'Sheet1'!$L$16"}</definedName>
    <definedName name="lurung16">'[2]R&amp;P'!$G$172</definedName>
    <definedName name="lurung25">#N/A</definedName>
    <definedName name="luthep10">'[2]R&amp;P'!$G$179</definedName>
    <definedName name="luthep12">#N/A</definedName>
    <definedName name="luthep8.5">#N/A</definedName>
    <definedName name="Luy.ke.30.11">#REF!</definedName>
    <definedName name="Luy.ke.31.10">#REF!</definedName>
    <definedName name="luyÕn" localSheetId="20" hidden="1">{"'Sheet1'!$L$16"}</definedName>
    <definedName name="luyÕn" hidden="1">{"'Sheet1'!$L$16"}</definedName>
    <definedName name="lv..">#REF!</definedName>
    <definedName name="lVC">#REF!</definedName>
    <definedName name="lvo" localSheetId="20" hidden="1">{"'Sheet1'!$L$16"}</definedName>
    <definedName name="lvo" hidden="1">{"'Sheet1'!$L$16"}</definedName>
    <definedName name="lvr..">#REF!</definedName>
    <definedName name="lvt">#REF!</definedName>
    <definedName name="ly" localSheetId="20" hidden="1">{"'Sheet1'!$L$16"}</definedName>
    <definedName name="ly" hidden="1">{"'Sheet1'!$L$16"}</definedName>
    <definedName name="m" localSheetId="20">#REF!</definedName>
    <definedName name="m" hidden="1">{"'Sheet1'!$L$16"}</definedName>
    <definedName name="M_CSCT">#REF!</definedName>
    <definedName name="M_TD">#REF!</definedName>
    <definedName name="M0.4">#REF!</definedName>
    <definedName name="M10." localSheetId="20" hidden="1">{"'Sheet1'!$L$16"}</definedName>
    <definedName name="M10." hidden="1">{"'Sheet1'!$L$16"}</definedName>
    <definedName name="M10.1">#REF!</definedName>
    <definedName name="M10.1a">#REF!</definedName>
    <definedName name="M10.2">#REF!</definedName>
    <definedName name="M10.2a">#REF!</definedName>
    <definedName name="M102bn">#REF!</definedName>
    <definedName name="M102bnvc">#REF!</definedName>
    <definedName name="M10aa1p">#REF!</definedName>
    <definedName name="M10aavc">#REF!</definedName>
    <definedName name="M10bbnc">#REF!</definedName>
    <definedName name="M10bbvc">#REF!</definedName>
    <definedName name="M10bbvl">#REF!</definedName>
    <definedName name="M122bnvc">#REF!</definedName>
    <definedName name="M12aavl">#REF!</definedName>
    <definedName name="M12ba3p">#REF!</definedName>
    <definedName name="M12bb1p">#REF!</definedName>
    <definedName name="M12cbnc">#REF!</definedName>
    <definedName name="M12cbvl">#REF!</definedName>
    <definedName name="M14bb1p">#REF!</definedName>
    <definedName name="M8a">#REF!</definedName>
    <definedName name="M8aa">#REF!</definedName>
    <definedName name="M8aaHT">#REF!</definedName>
    <definedName name="m8aanc">#REF!</definedName>
    <definedName name="m8aavl">#REF!</definedName>
    <definedName name="M8aHT">#REF!</definedName>
    <definedName name="MA">#N/A</definedName>
    <definedName name="MA_DML" localSheetId="20">#REF!</definedName>
    <definedName name="MA_DML">#REF!</definedName>
    <definedName name="Ma3pnc" localSheetId="20">#REF!</definedName>
    <definedName name="Ma3pnc">#REF!</definedName>
    <definedName name="Ma3pvl" localSheetId="20">#REF!</definedName>
    <definedName name="Ma3pvl">#REF!</definedName>
    <definedName name="Maa3pnc">#REF!</definedName>
    <definedName name="Maa3pvl">#REF!</definedName>
    <definedName name="macbt">#REF!</definedName>
    <definedName name="MACRO">#REF!</definedName>
    <definedName name="Macro2">#REF!</definedName>
    <definedName name="Macro3">#REF!</definedName>
    <definedName name="MACTANG_BD">#REF!</definedName>
    <definedName name="MACTANG_HT_BD">#REF!</definedName>
    <definedName name="MACTANG_HT_KT">#REF!</definedName>
    <definedName name="MACTANG_KT">#REF!</definedName>
    <definedName name="mahang">#REF!</definedName>
    <definedName name="mahang_tondk">#REF!</definedName>
    <definedName name="MAHH_BCX_NL">#REF!</definedName>
    <definedName name="mahieu">#REF!</definedName>
    <definedName name="mai" localSheetId="20" hidden="1">{"'Sheet1'!$L$16"}</definedName>
    <definedName name="mai" hidden="1">{"'Sheet1'!$L$16"}</definedName>
    <definedName name="MAJ_CON_EQP">#REF!</definedName>
    <definedName name="MakeIt">#REF!</definedName>
    <definedName name="MaMay_Q">#N/A</definedName>
    <definedName name="manh" localSheetId="20" hidden="1">{"'Sheet1'!$L$16"}</definedName>
    <definedName name="manh" hidden="1">{"'Sheet1'!$L$16"}</definedName>
    <definedName name="Mat_cau">#REF!</definedName>
    <definedName name="matbang" localSheetId="20" hidden="1">{"'Sheet1'!$L$16"}</definedName>
    <definedName name="matbang" hidden="1">{"'Sheet1'!$L$16"}</definedName>
    <definedName name="matit">#REF!</definedName>
    <definedName name="MATP_BCN_TP">#REF!</definedName>
    <definedName name="MATP_BCX_NL">#REF!</definedName>
    <definedName name="MATP_GIATHANH">#REF!</definedName>
    <definedName name="MATP_GT">#REF!</definedName>
    <definedName name="Maùy_thi_coâng">"mtc"</definedName>
    <definedName name="MAVANKHUON" localSheetId="20">#REF!</definedName>
    <definedName name="MAVANKHUON">#REF!</definedName>
    <definedName name="MaViet">#REF!</definedName>
    <definedName name="MAVLTHDN">#REF!</definedName>
    <definedName name="MAVLV">#REF!</definedName>
    <definedName name="maybua">#REF!</definedName>
    <definedName name="maycay">#REF!</definedName>
    <definedName name="maykhoan">#REF!</definedName>
    <definedName name="mayrhhbtn100">#REF!</definedName>
    <definedName name="mayrhhbtn65">#REF!</definedName>
    <definedName name="maythepnaphl">#REF!</definedName>
    <definedName name="mayui">#REF!</definedName>
    <definedName name="mayui110">#REF!</definedName>
    <definedName name="mb">#REF!</definedName>
    <definedName name="MB20nc">#REF!</definedName>
    <definedName name="MB20vc">#REF!</definedName>
    <definedName name="MB20vl">#REF!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om_I">#REF!</definedName>
    <definedName name="Mcr">#REF!</definedName>
    <definedName name="mcuakl1.7">#REF!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ls">#REF!</definedName>
    <definedName name="Mdls_">#REF!</definedName>
    <definedName name="Mdnc">#REF!</definedName>
    <definedName name="MDT">#REF!</definedName>
    <definedName name="MDTa">#REF!</definedName>
    <definedName name="me">#REF!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G_A">#REF!</definedName>
    <definedName name="mh" localSheetId="20" hidden="1">{"'Sheet1'!$L$16"}</definedName>
    <definedName name="mh" hidden="1">{"'Sheet1'!$L$16"}</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hy" localSheetId="20" hidden="1">{"'Sheet1'!$L$16"}</definedName>
    <definedName name="mhy" hidden="1">{"'Sheet1'!$L$16"}</definedName>
    <definedName name="MINH">#REF!</definedName>
    <definedName name="minh_1">#REF!</definedName>
    <definedName name="minh_mtk">#REF!</definedName>
    <definedName name="miyu" localSheetId="20" hidden="1">{"'Sheet1'!$L$16"}</definedName>
    <definedName name="miyu" hidden="1">{"'Sheet1'!$L$16"}</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an">#REF!</definedName>
    <definedName name="Mlc_">#REF!</definedName>
    <definedName name="Mlls">#REF!</definedName>
    <definedName name="Mlls_">#REF!</definedName>
    <definedName name="mluoncap15">#REF!</definedName>
    <definedName name="mmai2.7">#REF!</definedName>
    <definedName name="MN">#REF!</definedName>
    <definedName name="mncvhjkhj" localSheetId="20" hidden="1">{"'Sheet1'!$L$16"}</definedName>
    <definedName name="mncvhjkhj" hidden="1">{"'Sheet1'!$L$16"}</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TC">#REF!</definedName>
    <definedName name="mo" localSheetId="20" hidden="1">{"'Sheet1'!$L$16"}</definedName>
    <definedName name="mo" hidden="1">{"'Sheet1'!$L$16"}</definedName>
    <definedName name="MODIFY">#REF!</definedName>
    <definedName name="moi" localSheetId="20" hidden="1">{"'Sheet1'!$L$16"}</definedName>
    <definedName name="moi" hidden="1">{"'Sheet1'!$L$16"}</definedName>
    <definedName name="Mong">#REF!</definedName>
    <definedName name="mong1pm">#REF!</definedName>
    <definedName name="mong3pm">#REF!</definedName>
    <definedName name="mongbang">#REF!</definedName>
    <definedName name="mongdon">#REF!</definedName>
    <definedName name="monght">#REF!</definedName>
    <definedName name="mongHTDL">#REF!</definedName>
    <definedName name="mongHTHH">#REF!</definedName>
    <definedName name="mongneo1pm">#REF!</definedName>
    <definedName name="mongneo3pm">#REF!</definedName>
    <definedName name="mongneoht">#REF!</definedName>
    <definedName name="mongneoHTDL">#REF!</definedName>
    <definedName name="mongneoHTHH">#REF!</definedName>
    <definedName name="Morning">#N/A</definedName>
    <definedName name="Morong" localSheetId="20">#REF!</definedName>
    <definedName name="Morong">#REF!</definedName>
    <definedName name="Morong4054_85" localSheetId="20">#REF!</definedName>
    <definedName name="Morong4054_85">#REF!</definedName>
    <definedName name="morong4054_98" localSheetId="20">#REF!</definedName>
    <definedName name="morong4054_98">#REF!</definedName>
    <definedName name="mot" localSheetId="20" hidden="1">{"'Sheet1'!$L$16"}</definedName>
    <definedName name="mot" hidden="1">{"'Sheet1'!$L$16"}</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n.inv._.budget" localSheetId="20" hidden="1">{"invbud-1",#N/A,FALSE,"A";"invbud-1CW",#N/A,FALSE,"A";"Desinvesteringen",#N/A,FALSE,"C"}</definedName>
    <definedName name="mrn.inv._.budget" hidden="1">{"invbud-1",#N/A,FALSE,"A";"invbud-1CW",#N/A,FALSE,"A";"Desinvesteringen",#N/A,FALSE,"C"}</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 localSheetId="20">#REF!</definedName>
    <definedName name="MSC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dg" localSheetId="20">#REF!</definedName>
    <definedName name="mtcdg">#REF!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k">#REF!</definedName>
    <definedName name="MTMAC12" localSheetId="20">#REF!</definedName>
    <definedName name="MTMAC12">#REF!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XL">#REF!</definedName>
    <definedName name="Mu">#REF!</definedName>
    <definedName name="Mu_">#REF!</definedName>
    <definedName name="MucDauTu">#REF!</definedName>
    <definedName name="mui">#REF!</definedName>
    <definedName name="muonong2.8">#REF!</definedName>
    <definedName name="muy_fri">#REF!</definedName>
    <definedName name="mvanthang0.3">#REF!</definedName>
    <definedName name="mvanthang0.5">#REF!</definedName>
    <definedName name="mvanthang2">#REF!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 localSheetId="20" hidden="1">{"'Sheet1'!$L$16"}</definedName>
    <definedName name="n" hidden="1">{"'Sheet1'!$L$16"}</definedName>
    <definedName name="n_1">#REF!</definedName>
    <definedName name="n_2">#REF!</definedName>
    <definedName name="n_3">#REF!</definedName>
    <definedName name="n1_">#REF!</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g">#REF!</definedName>
    <definedName name="N1pINGvc">#REF!</definedName>
    <definedName name="n1pint">#REF!</definedName>
    <definedName name="N1pINTvc">#REF!</definedName>
    <definedName name="N1pNLnc">#REF!</definedName>
    <definedName name="N1pNLvc">#REF!</definedName>
    <definedName name="N1pNLvl">#REF!</definedName>
    <definedName name="n2_">#REF!</definedName>
    <definedName name="n3_">#REF!</definedName>
    <definedName name="n4_">#REF!</definedName>
    <definedName name="Na">#REF!</definedName>
    <definedName name="nam" localSheetId="20" hidden="1">{"'Sheet1'!$L$16"}</definedName>
    <definedName name="nam" hidden="1">{"'Sheet1'!$L$16"}</definedName>
    <definedName name="Name">#REF!</definedName>
    <definedName name="name_gia" hidden="1">#REF!</definedName>
    <definedName name="naunhua">#N/A</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p">#REF!</definedName>
    <definedName name="nc2.0">#REF!</definedName>
    <definedName name="nc2.1">#REF!</definedName>
    <definedName name="nc2.2">#REF!</definedName>
    <definedName name="nc2.3">#REF!</definedName>
    <definedName name="nc2.4">#REF!</definedName>
    <definedName name="nc2.5">#REF!</definedName>
    <definedName name="nc2.6">#REF!</definedName>
    <definedName name="nc2.7">#REF!</definedName>
    <definedName name="nc2.8">#REF!</definedName>
    <definedName name="nc2.9">#REF!</definedName>
    <definedName name="nc3.0">#REF!</definedName>
    <definedName name="nc3.1">#REF!</definedName>
    <definedName name="nc3.2">#REF!</definedName>
    <definedName name="nc3.3">#REF!</definedName>
    <definedName name="nc3.4">#REF!</definedName>
    <definedName name="nc3.5">#REF!</definedName>
    <definedName name="nc3.6">#REF!</definedName>
    <definedName name="nc3.7">#REF!</definedName>
    <definedName name="nc3.8">#REF!</definedName>
    <definedName name="nc3.9">#REF!</definedName>
    <definedName name="nc3p">#REF!</definedName>
    <definedName name="nc4.0">#REF!</definedName>
    <definedName name="nc4.1">#REF!</definedName>
    <definedName name="nc4.2">#REF!</definedName>
    <definedName name="nc4.3">#REF!</definedName>
    <definedName name="nc4.4">#REF!</definedName>
    <definedName name="nc4.5">#REF!</definedName>
    <definedName name="nc4.6">#REF!</definedName>
    <definedName name="nc4.7">#REF!</definedName>
    <definedName name="nc4.8">#REF!</definedName>
    <definedName name="nc4.9">#REF!</definedName>
    <definedName name="nc5.0">#REF!</definedName>
    <definedName name="nc5.1">#REF!</definedName>
    <definedName name="nc5.2">#REF!</definedName>
    <definedName name="nc5.3">#REF!</definedName>
    <definedName name="nc5.4">#REF!</definedName>
    <definedName name="nc5.5">#REF!</definedName>
    <definedName name="nc5.6">#REF!</definedName>
    <definedName name="nc5.7">#REF!</definedName>
    <definedName name="nc5.8">#REF!</definedName>
    <definedName name="nc5.9">#REF!</definedName>
    <definedName name="nc6.0">#REF!</definedName>
    <definedName name="nc6.1">#REF!</definedName>
    <definedName name="nc6.2">#REF!</definedName>
    <definedName name="nc6.3">#REF!</definedName>
    <definedName name="nc6.4">#REF!</definedName>
    <definedName name="nc6.5">#REF!</definedName>
    <definedName name="nc6.6">#REF!</definedName>
    <definedName name="nc6.7">#REF!</definedName>
    <definedName name="nc6.8">#REF!</definedName>
    <definedName name="nc6.9">#REF!</definedName>
    <definedName name="nc7.0">#REF!</definedName>
    <definedName name="ncbaotaibovay">#REF!</definedName>
    <definedName name="NCBD100">#REF!</definedName>
    <definedName name="NCBD200">#REF!</definedName>
    <definedName name="NCBD250">#REF!</definedName>
    <definedName name="ncc">1.183</definedName>
    <definedName name="NCcap0.7" localSheetId="20">#REF!</definedName>
    <definedName name="NCcap0.7">#REF!</definedName>
    <definedName name="NCcap1" localSheetId="20">#REF!</definedName>
    <definedName name="NCcap1">#REF!</definedName>
    <definedName name="NCCT3p" localSheetId="20">#REF!</definedName>
    <definedName name="NCCT3p">#REF!</definedName>
    <definedName name="ncd">1.066</definedName>
    <definedName name="ncdg" localSheetId="20">#REF!</definedName>
    <definedName name="ncdg">#REF!</definedName>
    <definedName name="NCKT">#REF!</definedName>
    <definedName name="ncong">#REF!</definedName>
    <definedName name="nct">#REF!</definedName>
    <definedName name="NCT_BKTC">#REF!</definedName>
    <definedName name="ncthepnaphl">#REF!</definedName>
    <definedName name="nctram">#REF!</definedName>
    <definedName name="NCVC100">#REF!</definedName>
    <definedName name="NCVC200">#REF!</definedName>
    <definedName name="NCVC250">#REF!</definedName>
    <definedName name="NCVC3P">#REF!</definedName>
    <definedName name="NCVCM100">#REF!</definedName>
    <definedName name="NCVCM200">#REF!</definedName>
    <definedName name="Ne" localSheetId="20" hidden="1">{"'Sheet1'!$L$16"}</definedName>
    <definedName name="Ne" hidden="1">{"'Sheet1'!$L$16"}</definedName>
    <definedName name="Nen">#REF!</definedName>
    <definedName name="nenkhi">#N/A</definedName>
    <definedName name="nenkhi10m3">'[2]R&amp;P'!$G$337</definedName>
    <definedName name="nenkhi1200">'[2]R&amp;P'!$G$338</definedName>
    <definedName name="nenkhi17">#N/A</definedName>
    <definedName name="nenkhidau102">#REF!</definedName>
    <definedName name="nenkhidau120">#REF!</definedName>
    <definedName name="nenkhidau1200">#REF!</definedName>
    <definedName name="nenkhidau200">#REF!</definedName>
    <definedName name="nenkhidau240">#REF!</definedName>
    <definedName name="nenkhidau300">#REF!</definedName>
    <definedName name="nenkhidau360">#REF!</definedName>
    <definedName name="nenkhidau5.5">#REF!</definedName>
    <definedName name="nenkhidau540">#REF!</definedName>
    <definedName name="nenkhidau600">#REF!</definedName>
    <definedName name="nenkhidau660">#REF!</definedName>
    <definedName name="nenkhidau75">#REF!</definedName>
    <definedName name="nenkhidien10">#REF!</definedName>
    <definedName name="nenkhidien150">#REF!</definedName>
    <definedName name="nenkhidien216">#REF!</definedName>
    <definedName name="nenkhidien22">#REF!</definedName>
    <definedName name="nenkhidien270">#REF!</definedName>
    <definedName name="nenkhidien30">#REF!</definedName>
    <definedName name="nenkhidien300">#REF!</definedName>
    <definedName name="nenkhidien5">#REF!</definedName>
    <definedName name="nenkhidien56">#REF!</definedName>
    <definedName name="nenkhidien600">#REF!</definedName>
    <definedName name="nenkhixang11">#REF!</definedName>
    <definedName name="nenkhixang120">#REF!</definedName>
    <definedName name="nenkhixang200">#REF!</definedName>
    <definedName name="nenkhixang25">#REF!</definedName>
    <definedName name="nenkhixang3">#REF!</definedName>
    <definedName name="nenkhixang300">#REF!</definedName>
    <definedName name="nenkhixang40">#REF!</definedName>
    <definedName name="nenkhixang600">#REF!</definedName>
    <definedName name="neo32mm">'[2]R&amp;P'!$G$84</definedName>
    <definedName name="neo4T">#N/A</definedName>
    <definedName name="NET" localSheetId="20">#REF!</definedName>
    <definedName name="NET">#REF!</definedName>
    <definedName name="NET_1" localSheetId="20">#REF!</definedName>
    <definedName name="NET_1">#REF!</definedName>
    <definedName name="NET_ANA" localSheetId="20">#REF!</definedName>
    <definedName name="NET_ANA">#REF!</definedName>
    <definedName name="NET_ANA_1">#REF!</definedName>
    <definedName name="NET_ANA_2">#REF!</definedName>
    <definedName name="new" localSheetId="20" hidden="1">{"'Sheet1'!$L$16"}</definedName>
    <definedName name="new" hidden="1">#N/A</definedName>
    <definedName name="new_1">"#REF!"</definedName>
    <definedName name="NEXT">#REF!</definedName>
    <definedName name="ng.cong.nhan" localSheetId="20" hidden="1">{"'Sheet1'!$L$16"}</definedName>
    <definedName name="ng.cong.nhan" hidden="1">{"'Sheet1'!$L$16"}</definedName>
    <definedName name="NGAØY">#REF!</definedName>
    <definedName name="ngau">#REF!</definedName>
    <definedName name="Ngay">#REF!</definedName>
    <definedName name="ngay23" localSheetId="20" hidden="1">{"'Sheet1'!$L$16"}</definedName>
    <definedName name="ngay23" hidden="1">{"'Sheet1'!$L$16"}</definedName>
    <definedName name="Nghệ_An">#REF!</definedName>
    <definedName name="nght">#REF!</definedName>
    <definedName name="ngu" localSheetId="20" hidden="1">{"'Sheet1'!$L$16"}</definedName>
    <definedName name="ngu" hidden="1">{"'Sheet1'!$L$16"}</definedName>
    <definedName name="NH">#REF!</definedName>
    <definedName name="NHAÂN_COÂNG" localSheetId="20">[0]!cap</definedName>
    <definedName name="NHAÂN_COÂNG">[0]!cap</definedName>
    <definedName name="Nhaân_coâng_baäc_3_0_7__Nhoùm_1">"nc"</definedName>
    <definedName name="Nhâm_CT">#REF!</definedName>
    <definedName name="Nhâm_Ctr">#REF!</definedName>
    <definedName name="Nhan_xet_cua_dai">"Picture 1"</definedName>
    <definedName name="Nhancong2">#REF!</definedName>
    <definedName name="NHANH2_CG4" localSheetId="20" hidden="1">{"'Sheet1'!$L$16"}</definedName>
    <definedName name="NHANH2_CG4" hidden="1">{"'Sheet1'!$L$16"}</definedName>
    <definedName name="nhappppppppp" localSheetId="20" hidden="1">{"'Sheet1'!$L$16"}</definedName>
    <definedName name="nhappppppppp" hidden="1">{"'Sheet1'!$L$16"}</definedName>
    <definedName name="Nhapsolieu">#REF!</definedName>
    <definedName name="nhfffd" localSheetId="20">{"DZ-TDTB2.XLS","Dcksat.xls"}</definedName>
    <definedName name="nhfffd">{"DZ-TDTB2.XLS","Dcksat.xls"}</definedName>
    <definedName name="nhm" localSheetId="20" hidden="1">{"'Sheet1'!$L$16"}</definedName>
    <definedName name="nhm" hidden="1">{"'Sheet1'!$L$16"}</definedName>
    <definedName name="nhn">#REF!</definedName>
    <definedName name="nhoatH30">#REF!</definedName>
    <definedName name="NhonHoaII" localSheetId="20" hidden="1">{#N/A,#N/A,FALSE,"Chi tiÆt"}</definedName>
    <definedName name="NhonHoaII" hidden="1">{#N/A,#N/A,FALSE,"Chi tiÆt"}</definedName>
    <definedName name="NHot" localSheetId="20">#REF!</definedName>
    <definedName name="NHot">#REF!</definedName>
    <definedName name="nhu">#REF!</definedName>
    <definedName name="nhua" localSheetId="20">#REF!</definedName>
    <definedName name="nhua">#REF!</definedName>
    <definedName name="nhuad">#REF!</definedName>
    <definedName name="nhuaduong">#REF!</definedName>
    <definedName name="nhutuong">#N/A</definedName>
    <definedName name="nig" localSheetId="20">#REF!</definedName>
    <definedName name="nig">#REF!</definedName>
    <definedName name="nig1p" localSheetId="20">#REF!</definedName>
    <definedName name="nig1p">#REF!</definedName>
    <definedName name="nig3p" localSheetId="20">#REF!</definedName>
    <definedName name="nig3p">#REF!</definedName>
    <definedName name="NIGnc">#REF!</definedName>
    <definedName name="nignc1p">#REF!</definedName>
    <definedName name="NIGvc">#REF!</definedName>
    <definedName name="NIGvl">#REF!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0nc">#REF!</definedName>
    <definedName name="NIN20vc">#REF!</definedName>
    <definedName name="NIN20vl">#REF!</definedName>
    <definedName name="nin2903p">#REF!</definedName>
    <definedName name="nin290nc3p">#REF!</definedName>
    <definedName name="nin290vl3p">#REF!</definedName>
    <definedName name="nin3p">#REF!</definedName>
    <definedName name="NIN9020nc">#REF!</definedName>
    <definedName name="NIN9020vc">#REF!</definedName>
    <definedName name="NIN9020vl">#REF!</definedName>
    <definedName name="NIN90nc">#REF!</definedName>
    <definedName name="NIN90vc">#REF!</definedName>
    <definedName name="NIN90vl">#REF!</definedName>
    <definedName name="nind">#REF!</definedName>
    <definedName name="nind1p">#REF!</definedName>
    <definedName name="nind3p">#REF!</definedName>
    <definedName name="NINDnc">#REF!</definedName>
    <definedName name="nindnc1p">#REF!</definedName>
    <definedName name="nindnc3p">#REF!</definedName>
    <definedName name="NINDvc">#REF!</definedName>
    <definedName name="NINDvl">#REF!</definedName>
    <definedName name="nindvl1p">#REF!</definedName>
    <definedName name="nindvl3p">#REF!</definedName>
    <definedName name="ning1p">#REF!</definedName>
    <definedName name="ningnc1p">#REF!</definedName>
    <definedName name="ningvl1p">#REF!</definedName>
    <definedName name="NINnc">#REF!</definedName>
    <definedName name="ninnc3p">#REF!</definedName>
    <definedName name="nint1p">#REF!</definedName>
    <definedName name="nintnc1p">#REF!</definedName>
    <definedName name="nintvl1p">#REF!</definedName>
    <definedName name="NINvc">#REF!</definedName>
    <definedName name="NINvl">#REF!</definedName>
    <definedName name="ninvl3p">#REF!</definedName>
    <definedName name="nl">#REF!</definedName>
    <definedName name="nl1p">#REF!</definedName>
    <definedName name="nl3p">#REF!</definedName>
    <definedName name="nlht">#REF!</definedName>
    <definedName name="nlnc3p">#REF!</definedName>
    <definedName name="nlnc3pha">#REF!</definedName>
    <definedName name="NLTK1p">#REF!</definedName>
    <definedName name="nlvl3p">#REF!</definedName>
    <definedName name="nm" localSheetId="20" hidden="1">{"'Sheet1'!$L$16"}</definedName>
    <definedName name="nm" hidden="1">{"'Sheet1'!$L$16"}</definedName>
    <definedName name="nmj" localSheetId="20" hidden="1">{"'Sheet1'!$L$16"}</definedName>
    <definedName name="nmj" hidden="1">{"'Sheet1'!$L$16"}</definedName>
    <definedName name="nmn" localSheetId="20" hidden="1">{"Offgrid",#N/A,FALSE,"OFFGRID";"Region",#N/A,FALSE,"REGION";"Offgrid -2",#N/A,FALSE,"OFFGRID";"WTP",#N/A,FALSE,"WTP";"WTP -2",#N/A,FALSE,"WTP";"Project",#N/A,FALSE,"PROJECT";"Summary -2",#N/A,FALSE,"SUMMARY"}</definedName>
    <definedName name="nmn" hidden="1">{"Offgrid",#N/A,FALSE,"OFFGRID";"Region",#N/A,FALSE,"REGION";"Offgrid -2",#N/A,FALSE,"OFFGRID";"WTP",#N/A,FALSE,"WTP";"WTP -2",#N/A,FALSE,"WTP";"Project",#N/A,FALSE,"PROJECT";"Summary -2",#N/A,FALSE,"SUMMARY"}</definedName>
    <definedName name="Nms" localSheetId="20">#REF!</definedName>
    <definedName name="Nms">#REF!</definedName>
    <definedName name="nn" localSheetId="20">#REF!</definedName>
    <definedName name="nn">#REF!</definedName>
    <definedName name="nn1p" localSheetId="20">#REF!</definedName>
    <definedName name="nn1p">#REF!</definedName>
    <definedName name="nn3p">#REF!</definedName>
    <definedName name="nng">#REF!</definedName>
    <definedName name="nnn" localSheetId="20" hidden="1">{"'Sheet1'!$L$16"}</definedName>
    <definedName name="nnn" hidden="1">{"'Sheet1'!$L$16"}</definedName>
    <definedName name="nnnc3p">#REF!</definedName>
    <definedName name="nnnn" localSheetId="20" hidden="1">{"'Sheet1'!$L$16"}</definedName>
    <definedName name="nnnn" hidden="1">{"'Sheet1'!$L$16"}</definedName>
    <definedName name="nnvl3p">#REF!</definedName>
    <definedName name="No">#REF!</definedName>
    <definedName name="No.10" localSheetId="20" hidden="1">{"'Sheet1'!$L$16"}</definedName>
    <definedName name="No.10" hidden="1">{"'Sheet1'!$L$16"}</definedName>
    <definedName name="No.9" localSheetId="20" hidden="1">{"'Sheet1'!$L$16"}</definedName>
    <definedName name="No.9" hidden="1">{"'Sheet1'!$L$16"}</definedName>
    <definedName name="NoiSuy_TKP">#REF!</definedName>
    <definedName name="Np">#REF!</definedName>
    <definedName name="nps">#REF!</definedName>
    <definedName name="Nq">#REF!</definedName>
    <definedName name="NQD">#REF!</definedName>
    <definedName name="NR_573">#REF!</definedName>
    <definedName name="NR_574">#REF!</definedName>
    <definedName name="NR_575">#REF!</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ĐP.2016">[11]NSĐP!$M$14:$M$240</definedName>
    <definedName name="nsl">#REF!</definedName>
    <definedName name="ntb">#REF!</definedName>
    <definedName name="ÑTHH">#REF!</definedName>
    <definedName name="Nu">#REF!</definedName>
    <definedName name="Number_of_Payments" localSheetId="20">MATCH(0.01,End_Bal,-1)+1</definedName>
    <definedName name="Number_of_Payments">MATCH(0.01,End_Bal,-1)+1</definedName>
    <definedName name="nuoc">[12]gvl!$N$38</definedName>
    <definedName name="nuoc2">#REF!</definedName>
    <definedName name="nuoc4">#REF!</definedName>
    <definedName name="nuoc5">#REF!</definedName>
    <definedName name="NUOCHKHOAN" localSheetId="20" hidden="1">{"'Sheet1'!$L$16"}</definedName>
    <definedName name="NUOCHKHOAN" hidden="1">{"'Sheet1'!$L$16"}</definedName>
    <definedName name="NUOCHKHOANMOI" localSheetId="20" hidden="1">{"'Sheet1'!$L$16"}</definedName>
    <definedName name="NUOCHKHOANMOI" hidden="1">{"'Sheet1'!$L$16"}</definedName>
    <definedName name="nx">#REF!</definedName>
    <definedName name="NXHT">#REF!</definedName>
    <definedName name="NXnc">#REF!</definedName>
    <definedName name="NXT_NL">#REF!</definedName>
    <definedName name="NXT_TP">#REF!</definedName>
    <definedName name="NXvl">#REF!</definedName>
    <definedName name="o" localSheetId="20" hidden="1">{"'Sheet1'!$L$16"}</definedName>
    <definedName name="o" hidden="1">{"'Sheet1'!$L$16"}</definedName>
    <definedName name="O_N">#REF!</definedName>
    <definedName name="o_n_phÝ_1__thu_nhËp_th_ng">#REF!</definedName>
    <definedName name="Ö135">#REF!</definedName>
    <definedName name="oa">#REF!</definedName>
    <definedName name="oanh" localSheetId="20" hidden="1">{"'Sheet1'!$L$16"}</definedName>
    <definedName name="oanh" hidden="1">{"'Sheet1'!$L$16"}</definedName>
    <definedName name="ob">#REF!</definedName>
    <definedName name="ODA" localSheetId="20" hidden="1">{"'Sheet1'!$L$16"}</definedName>
    <definedName name="ODA" hidden="1">{"'Sheet1'!$L$16"}</definedName>
    <definedName name="ODAmoi" localSheetId="20" hidden="1">{"'Sheet1'!$L$16"}</definedName>
    <definedName name="ODAmoi" hidden="1">{"'Sheet1'!$L$16"}</definedName>
    <definedName name="ol">#REF!</definedName>
    <definedName name="ong_cong_duc_san">#REF!</definedName>
    <definedName name="Ong_cong_hinh_hop_do_tai_cho">#REF!</definedName>
    <definedName name="ongnuoc">#REF!</definedName>
    <definedName name="ophom">#REF!</definedName>
    <definedName name="OrderTable" hidden="1">#REF!</definedName>
    <definedName name="osc">#REF!</definedName>
    <definedName name="oto10T">#REF!</definedName>
    <definedName name="oto5T">#REF!</definedName>
    <definedName name="oto7T">#REF!</definedName>
    <definedName name="otonhua">#REF!</definedName>
    <definedName name="otothung10">#REF!</definedName>
    <definedName name="otothung12">#REF!</definedName>
    <definedName name="otothung12.5">#REF!</definedName>
    <definedName name="otothung2">#REF!</definedName>
    <definedName name="otothung2.5">#REF!</definedName>
    <definedName name="otothung20">#REF!</definedName>
    <definedName name="otothung4">#REF!</definedName>
    <definedName name="otothung5">#REF!</definedName>
    <definedName name="otothung6">#REF!</definedName>
    <definedName name="otothung7">#REF!</definedName>
    <definedName name="ototudo10">#REF!</definedName>
    <definedName name="ototudo12">#REF!</definedName>
    <definedName name="ototudo15">#REF!</definedName>
    <definedName name="ototudo2.5">#REF!</definedName>
    <definedName name="ototudo20">#REF!</definedName>
    <definedName name="ototudo25">#REF!</definedName>
    <definedName name="ototudo27">#REF!</definedName>
    <definedName name="ototudo3.5">#REF!</definedName>
    <definedName name="ototudo4">#REF!</definedName>
    <definedName name="ototudo5">#REF!</definedName>
    <definedName name="ototudo6">#REF!</definedName>
    <definedName name="ototudo7">#REF!</definedName>
    <definedName name="ototudo9">#REF!</definedName>
    <definedName name="ototuoinuoc4">#REF!</definedName>
    <definedName name="ototuoinuoc5">#REF!</definedName>
    <definedName name="ototuoinuoc6">#REF!</definedName>
    <definedName name="ototuoinuoc7">#REF!</definedName>
    <definedName name="Out">#N/A</definedName>
    <definedName name="ov">#REF!</definedName>
    <definedName name="oxy" localSheetId="20">#REF!</definedName>
    <definedName name="oxy">#REF!</definedName>
    <definedName name="p" hidden="1">#REF!</definedName>
    <definedName name="P_15">#REF!</definedName>
    <definedName name="p1_">#REF!</definedName>
    <definedName name="p2_">#REF!</definedName>
    <definedName name="P3_">#REF!</definedName>
    <definedName name="PA">#REF!</definedName>
    <definedName name="PA1.2" localSheetId="20" hidden="1">{"'Sheet1'!$L$16"}</definedName>
    <definedName name="PA1.2" hidden="1">{"'Sheet1'!$L$16"}</definedName>
    <definedName name="PA3.1" localSheetId="20" hidden="1">{"'Sheet1'!$L$16"}</definedName>
    <definedName name="PA3.1" hidden="1">{"'Sheet1'!$L$16"}</definedName>
    <definedName name="PAIII_" localSheetId="20" hidden="1">{"'Sheet1'!$L$16"}</definedName>
    <definedName name="PAIII_" hidden="1">{"'Sheet1'!$L$16"}</definedName>
    <definedName name="palang">#N/A</definedName>
    <definedName name="panen">#REF!</definedName>
    <definedName name="pantoi">#REF!</definedName>
    <definedName name="pbcpk">#REF!</definedName>
    <definedName name="pbng">#REF!</definedName>
    <definedName name="Pc">#REF!</definedName>
    <definedName name="PChe">#REF!</definedName>
    <definedName name="Pd">#REF!</definedName>
    <definedName name="PDo" localSheetId="20" hidden="1">{"'Sheet1'!$L$16"}</definedName>
    <definedName name="PDo" hidden="1">{"'Sheet1'!$L$16"}</definedName>
    <definedName name="pgia">#REF!</definedName>
    <definedName name="Phan_cap">#REF!</definedName>
    <definedName name="PHAN_DIEN_DZ0.4KV">#REF!</definedName>
    <definedName name="PHAN_DIEN_TBA">#REF!</definedName>
    <definedName name="PHAN_MUA_SAM_DZ0.4KV">#REF!</definedName>
    <definedName name="phantich3" localSheetId="20" hidden="1">{"'Sheet1'!$L$16"}</definedName>
    <definedName name="phantich3" hidden="1">{"'Sheet1'!$L$16"}</definedName>
    <definedName name="phatdien10">#REF!</definedName>
    <definedName name="phatdien112">#REF!</definedName>
    <definedName name="phatdien122">#REF!</definedName>
    <definedName name="phatdien15">#REF!</definedName>
    <definedName name="phatdien20">#REF!</definedName>
    <definedName name="phatdien25">#REF!</definedName>
    <definedName name="phatdien30">#REF!</definedName>
    <definedName name="phatdien38">#REF!</definedName>
    <definedName name="phatdien45">#REF!</definedName>
    <definedName name="phatdien5.2">#REF!</definedName>
    <definedName name="phatdien50">#REF!</definedName>
    <definedName name="phatdien60">#REF!</definedName>
    <definedName name="phatdien75">#REF!</definedName>
    <definedName name="phatdien8">#REF!</definedName>
    <definedName name="phen">#REF!</definedName>
    <definedName name="phi">#REF!</definedName>
    <definedName name="phi_inertial">#REF!</definedName>
    <definedName name="Phi_le_phi">#REF!</definedName>
    <definedName name="phi_lphi1" hidden="1">#N/A</definedName>
    <definedName name="phio">#REF!</definedName>
    <definedName name="Phô_lôc_tæng_khèi_l_îng_l_p__Æt_ho_n_th_nh">#REF!</definedName>
    <definedName name="Phone">#REF!</definedName>
    <definedName name="phson">#REF!</definedName>
    <definedName name="phu_luc_vua">#REF!</definedName>
    <definedName name="Phú_Yên">#REF!</definedName>
    <definedName name="phugia">#REF!</definedName>
    <definedName name="phugia2">#REF!</definedName>
    <definedName name="phugia3">#REF!</definedName>
    <definedName name="phugia4">#REF!</definedName>
    <definedName name="phugia5">#REF!</definedName>
    <definedName name="Phukien2" localSheetId="20" hidden="1">{"'Sheet1'!$L$16"}</definedName>
    <definedName name="Phukien2" hidden="1">{"'Sheet1'!$L$16"}</definedName>
    <definedName name="phuluc" localSheetId="20" hidden="1">{"'Sheet1'!$L$16"}</definedName>
    <definedName name="phuluc" hidden="1">{"'Sheet1'!$L$16"}</definedName>
    <definedName name="phuluc2" localSheetId="20" hidden="1">{"'Sheet1'!$L$16"}</definedName>
    <definedName name="phuluc2" hidden="1">{"'Sheet1'!$L$16"}</definedName>
    <definedName name="phunson">#N/A</definedName>
    <definedName name="phunvua">#N/A</definedName>
    <definedName name="PierData">#REF!</definedName>
    <definedName name="PIL">#REF!</definedName>
    <definedName name="PileSize" localSheetId="20">#REF!</definedName>
    <definedName name="PileSize">#REF!</definedName>
    <definedName name="PileType">#REF!</definedName>
    <definedName name="PIP" localSheetId="20">BlankMacro1</definedName>
    <definedName name="PIP">BlankMacro1</definedName>
    <definedName name="PIPE2" localSheetId="20">BlankMacro1</definedName>
    <definedName name="PIPE2">BlankMacro1</definedName>
    <definedName name="PK" localSheetId="20">#REF!</definedName>
    <definedName name="PK">#REF!</definedName>
    <definedName name="PL" localSheetId="20" hidden="1">{"'Sheet1'!$L$16"}</definedName>
    <definedName name="PL" hidden="1">{"'Sheet1'!$L$16"}</definedName>
    <definedName name="pl_03">#REF!</definedName>
    <definedName name="Plc_">#REF!</definedName>
    <definedName name="plctel">#REF!</definedName>
    <definedName name="PLKL">#REF!</definedName>
    <definedName name="PLM">#REF!</definedName>
    <definedName name="PLOT">#REF!</definedName>
    <definedName name="PlucBcaoTD" localSheetId="20" hidden="1">{"'Sheet1'!$L$16"}</definedName>
    <definedName name="PlucBcaoTD" hidden="1">{"'Sheet1'!$L$16"}</definedName>
    <definedName name="PLV">#REF!</definedName>
    <definedName name="pm..">#REF!</definedName>
    <definedName name="PMS" localSheetId="20" hidden="1">{"'Sheet1'!$L$16"}</definedName>
    <definedName name="PMS" hidden="1">{"'Sheet1'!$L$16"}</definedName>
    <definedName name="PMUX">#REF!</definedName>
    <definedName name="Pno">#REF!</definedName>
    <definedName name="Poppy">#REF!</definedName>
    <definedName name="pp_1XDM">#REF!</definedName>
    <definedName name="pp_3XDM">#REF!</definedName>
    <definedName name="pp_htdl">#REF!</definedName>
    <definedName name="pp1p">#REF!</definedName>
    <definedName name="PPP" localSheetId="20">BlankMacro1</definedName>
    <definedName name="PPP">BlankMacro1</definedName>
    <definedName name="PR" localSheetId="20">#REF!</definedName>
    <definedName name="PR">#REF!</definedName>
    <definedName name="PRICE" localSheetId="20">#REF!</definedName>
    <definedName name="PRICE">#REF!</definedName>
    <definedName name="PRICE1" localSheetId="20">#REF!</definedName>
    <definedName name="PRICE1">#REF!</definedName>
    <definedName name="_xlnm.Print_Area" localSheetId="0">'01'!$A$1:$H$24</definedName>
    <definedName name="_xlnm.Print_Area" localSheetId="1">'02'!$A$1:$K$69</definedName>
    <definedName name="_xlnm.Print_Area" localSheetId="2">'03'!$A$1:$I$60</definedName>
    <definedName name="_xlnm.Print_Area" localSheetId="10">'11'!$A$1:$T$272</definedName>
    <definedName name="_xlnm.Print_Area" localSheetId="11">'12'!$A$1:$K$272</definedName>
    <definedName name="_xlnm.Print_Area" localSheetId="12">'13'!$A$1:$V$201</definedName>
    <definedName name="_xlnm.Print_Area" localSheetId="14">'15'!$A$1:$C$27</definedName>
    <definedName name="_xlnm.Print_Area" localSheetId="15">'16'!$A$1:$G$31</definedName>
    <definedName name="_xlnm.Print_Area" localSheetId="16">'17'!$A$1:$H$22</definedName>
    <definedName name="_xlnm.Print_Area" localSheetId="17">'18'!$A:$O</definedName>
    <definedName name="_xlnm.Print_Area" localSheetId="19">'20'!$A$1:$I$19</definedName>
    <definedName name="_xlnm.Print_Area" localSheetId="20">'21'!$A:$F</definedName>
    <definedName name="_xlnm.Print_Area" localSheetId="21">'22'!$A:$H</definedName>
    <definedName name="_xlnm.Print_Area">#REF!</definedName>
    <definedName name="PRINT_AREA_MI" localSheetId="20">#REF!</definedName>
    <definedName name="PRINT_AREA_MI">#REF!</definedName>
    <definedName name="_xlnm.Print_Titles" localSheetId="1">'02'!$1:$9</definedName>
    <definedName name="_xlnm.Print_Titles" localSheetId="2">'03'!$5:$8</definedName>
    <definedName name="_xlnm.Print_Titles" localSheetId="5">'06'!$5:$7</definedName>
    <definedName name="_xlnm.Print_Titles" localSheetId="8">'09'!$5:$8</definedName>
    <definedName name="_xlnm.Print_Titles" localSheetId="9">'10'!$5:$7</definedName>
    <definedName name="_xlnm.Print_Titles" localSheetId="10">'11'!$5:$7</definedName>
    <definedName name="_xlnm.Print_Titles" localSheetId="11">'12'!$5:$7</definedName>
    <definedName name="_xlnm.Print_Titles" localSheetId="12">'13'!$5:$10</definedName>
    <definedName name="_xlnm.Print_Titles" localSheetId="13">'14'!$5:$9</definedName>
    <definedName name="_xlnm.Print_Titles" localSheetId="16">'17'!$5:$7</definedName>
    <definedName name="_xlnm.Print_Titles" localSheetId="17">'18'!#REF!</definedName>
    <definedName name="_xlnm.Print_Titles" localSheetId="18">'19'!$5:$9</definedName>
    <definedName name="_xlnm.Print_Titles" localSheetId="20">'21'!$5:$5</definedName>
    <definedName name="_xlnm.Print_Titles" localSheetId="21">'22'!$5:$6</definedName>
    <definedName name="_xlnm.Print_Titles">#N/A</definedName>
    <definedName name="PRINT_TITLES_MI" localSheetId="20">#REF!</definedName>
    <definedName name="Print_Titles_MI">#REF!</definedName>
    <definedName name="PRINTA" localSheetId="20">#REF!</definedName>
    <definedName name="PRINTA">#REF!</definedName>
    <definedName name="PRINTB">#REF!</definedName>
    <definedName name="PRINTC">#REF!</definedName>
    <definedName name="prjName">#REF!</definedName>
    <definedName name="prjNo">#REF!</definedName>
    <definedName name="Pro_Soil">#REF!</definedName>
    <definedName name="ProdForm" hidden="1">#REF!</definedName>
    <definedName name="Product" hidden="1">#REF!</definedName>
    <definedName name="Profit">2%</definedName>
    <definedName name="PROPOSAL" localSheetId="20">#REF!</definedName>
    <definedName name="PROPOSAL">#REF!</definedName>
    <definedName name="Province">#REF!</definedName>
    <definedName name="Pse">#REF!</definedName>
    <definedName name="Pso">#REF!</definedName>
    <definedName name="pt">#REF!</definedName>
    <definedName name="PT_Duong">#REF!</definedName>
    <definedName name="ptbc">#REF!</definedName>
    <definedName name="PTC">#REF!</definedName>
    <definedName name="ptdg">#REF!</definedName>
    <definedName name="PTDG_cau">#REF!</definedName>
    <definedName name="ptdg_cong">#REF!</definedName>
    <definedName name="PTDG_DCV">#REF!</definedName>
    <definedName name="ptdg_duong">#REF!</definedName>
    <definedName name="ptdg_ke">#REF!</definedName>
    <definedName name="PTE">#REF!</definedName>
    <definedName name="ptich3" localSheetId="20" hidden="1">{"'Sheet1'!$L$16"}</definedName>
    <definedName name="ptich3" hidden="1">{"'Sheet1'!$L$16"}</definedName>
    <definedName name="PtichDTL">#N/A</definedName>
    <definedName name="PTien72" localSheetId="20" hidden="1">{"'Sheet1'!$L$16"}</definedName>
    <definedName name="PTien72" hidden="1">{"'Sheet1'!$L$16"}</definedName>
    <definedName name="PTNC">#REF!</definedName>
    <definedName name="Pu">#REF!</definedName>
    <definedName name="pvd">#REF!</definedName>
    <definedName name="pw">#REF!</definedName>
    <definedName name="q">#REF!</definedName>
    <definedName name="Q__sè_721_Q__KH_T___27_5_03" localSheetId="20">__</definedName>
    <definedName name="Q__sè_721_Q__KH_T___27_5_03">__</definedName>
    <definedName name="qa" localSheetId="20" hidden="1">{"'Sheet1'!$L$16"}</definedName>
    <definedName name="qa" hidden="1">{"'Sheet1'!$L$16"}</definedName>
    <definedName name="Qc">#REF!</definedName>
    <definedName name="qd">#REF!</definedName>
    <definedName name="qềqg" localSheetId="20" hidden="1">{"'Sheet1'!$L$16"}</definedName>
    <definedName name="qềqg" hidden="1">{"'Sheet1'!$L$16"}</definedName>
    <definedName name="qh0">#REF!</definedName>
    <definedName name="ql">#REF!</definedName>
    <definedName name="QL18CLBC">#REF!</definedName>
    <definedName name="QL18conlai">#REF!</definedName>
    <definedName name="qlcan">#REF!</definedName>
    <definedName name="qp">#REF!</definedName>
    <definedName name="QQ" localSheetId="20" hidden="1">{"'Sheet1'!$L$16"}</definedName>
    <definedName name="QQ" hidden="1">{"'Sheet1'!$L$16"}</definedName>
    <definedName name="qqgyyh.xls" localSheetId="20" hidden="1">{"'Sheet1'!$L$16"}</definedName>
    <definedName name="qqgyyh.xls" hidden="1">{"'Sheet1'!$L$16"}</definedName>
    <definedName name="qqq" localSheetId="20" hidden="1">{"'Sheet1'!$L$16"}</definedName>
    <definedName name="qqq" hidden="1">{"'Sheet1'!$L$16"}</definedName>
    <definedName name="qt" localSheetId="20" hidden="1">{"'Sheet1'!$L$16"}</definedName>
    <definedName name="qt" hidden="1">{"'Sheet1'!$L$16"}</definedName>
    <definedName name="qtdm">#REF!</definedName>
    <definedName name="qtinh">#REF!</definedName>
    <definedName name="qtrwey" localSheetId="20" hidden="1">{"'Sheet1'!$L$16"}</definedName>
    <definedName name="qtrwey" hidden="1">{"'Sheet1'!$L$16"}</definedName>
    <definedName name="QTY">#REF!</definedName>
    <definedName name="qu">#REF!</definedName>
    <definedName name="quan" localSheetId="20" hidden="1">{"'Sheet1'!$L$16"}</definedName>
    <definedName name="quan" hidden="1">{"'Sheet1'!$L$16"}</definedName>
    <definedName name="quan.P12" localSheetId="20" hidden="1">{"'Sheet1'!$L$16"}</definedName>
    <definedName name="quan.P12" hidden="1">{"'Sheet1'!$L$16"}</definedName>
    <definedName name="Quảng_Bình">#REF!</definedName>
    <definedName name="Quảng_Nam">#REF!</definedName>
    <definedName name="Quảng_Ngãi">#REF!</definedName>
    <definedName name="Quảng_Ninh">#REF!</definedName>
    <definedName name="Quantities">#REF!</definedName>
    <definedName name="quoan" localSheetId="20" hidden="1">{"'Sheet1'!$L$16"}</definedName>
    <definedName name="quoan" hidden="1">{"'Sheet1'!$L$16"}</definedName>
    <definedName name="quy" localSheetId="20" hidden="1">{"'Sheet1'!$L$16"}</definedName>
    <definedName name="quy" hidden="1">{"'Sheet1'!$L$16"}</definedName>
    <definedName name="QUY.1">#REF!</definedName>
    <definedName name="Quyluongyte" localSheetId="20" hidden="1">{"'Sheet1'!$L$16"}</definedName>
    <definedName name="Quyluongyte" hidden="1">{"'Sheet1'!$L$16"}</definedName>
    <definedName name="qwerr" localSheetId="20" hidden="1">{#N/A,#N/A,FALSE,"Chung"}</definedName>
    <definedName name="qwerr" hidden="1">{#N/A,#N/A,FALSE,"Chung"}</definedName>
    <definedName name="qwerty" localSheetId="20" hidden="1">{#N/A,#N/A,FALSE,"Chi tiÆt"}</definedName>
    <definedName name="qwerty" hidden="1">{#N/A,#N/A,FALSE,"Chi tiÆt"}</definedName>
    <definedName name="qx">#REF!</definedName>
    <definedName name="qx0">#REF!</definedName>
    <definedName name="qy">#REF!</definedName>
    <definedName name="r_">#REF!</definedName>
    <definedName name="R_mong">#REF!</definedName>
    <definedName name="Ra">2100</definedName>
    <definedName name="Ra_">#REF!</definedName>
    <definedName name="ra_soat">#REF!</definedName>
    <definedName name="ra11p" localSheetId="20">#REF!</definedName>
    <definedName name="ra11p">#REF!</definedName>
    <definedName name="ra13p" localSheetId="20">#REF!</definedName>
    <definedName name="ra13p">#REF!</definedName>
    <definedName name="rack1">#REF!</definedName>
    <definedName name="rack2">#REF!</definedName>
    <definedName name="rack3">#REF!</definedName>
    <definedName name="rack4">#REF!</definedName>
    <definedName name="Racot">#REF!</definedName>
    <definedName name="rad">#REF!</definedName>
    <definedName name="Radam">#REF!</definedName>
    <definedName name="RAFT">#REF!</definedName>
    <definedName name="raiasphalt100">'[2]R&amp;P'!$G$297</definedName>
    <definedName name="raiasphalt65">'[2]R&amp;P'!$G$296</definedName>
    <definedName name="raicp">#N/A</definedName>
    <definedName name="rain..">#REF!</definedName>
    <definedName name="Ranhphancach" localSheetId="20" hidden="1">{"'Sheet1'!$L$16"}</definedName>
    <definedName name="Ranhphancach" hidden="1">{"'Sheet1'!$L$16"}</definedName>
    <definedName name="Ranhxay" localSheetId="20" hidden="1">{"'Sheet1'!$L$16"}</definedName>
    <definedName name="Ranhxay" hidden="1">{"'Sheet1'!$L$16"}</definedName>
    <definedName name="rate">14000</definedName>
    <definedName name="ray">#N/A</definedName>
    <definedName name="raypb43">'[2]R&amp;P'!$G$58</definedName>
    <definedName name="RBL">#REF!</definedName>
    <definedName name="RBOHT">#REF!</definedName>
    <definedName name="RBOSHT">#REF!</definedName>
    <definedName name="RBSHT">#REF!</definedName>
    <definedName name="Rc_">#REF!</definedName>
    <definedName name="RC_frame">#REF!</definedName>
    <definedName name="RCArea" hidden="1">#REF!</definedName>
    <definedName name="Rcc">#REF!</definedName>
    <definedName name="re" localSheetId="20" hidden="1">{"'Sheet1'!$L$16"}</definedName>
    <definedName name="re" hidden="1">{"'Sheet1'!$L$16"}</definedName>
    <definedName name="_xlnm.Recorder">#REF!</definedName>
    <definedName name="RECOUT">#N/A</definedName>
    <definedName name="Region">#REF!</definedName>
    <definedName name="relay">#REF!</definedName>
    <definedName name="REP">#REF!</definedName>
    <definedName name="Result21" localSheetId="20" hidden="1">{"'Sheet1'!$L$16"}</definedName>
    <definedName name="Result21" hidden="1">{"'Sheet1'!$L$16"}</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gdf" localSheetId="20" hidden="1">{"'Sheet1'!$L$16"}</definedName>
    <definedName name="rgdf" hidden="1">{"'Sheet1'!$L$16"}</definedName>
    <definedName name="RGHGSD" localSheetId="20" hidden="1">{"'Sheet1'!$L$16"}</definedName>
    <definedName name="RGHGSD" hidden="1">{"'Sheet1'!$L$16"}</definedName>
    <definedName name="Rhh">#REF!</definedName>
    <definedName name="Rhm">#REF!</definedName>
    <definedName name="RHSHT">#REF!</definedName>
    <definedName name="River">#REF!</definedName>
    <definedName name="River_Code">#REF!</definedName>
    <definedName name="rk">#N/A</definedName>
    <definedName name="Rmm">#REF!</definedName>
    <definedName name="RMSHT">#REF!</definedName>
    <definedName name="Rn">90</definedName>
    <definedName name="Rncot">#REF!</definedName>
    <definedName name="Rndam">#REF!</definedName>
    <definedName name="Ro">#REF!</definedName>
    <definedName name="Road" localSheetId="20" hidden="1">{"'Sheet1'!$L$16"}</definedName>
    <definedName name="Road" hidden="1">{"'Sheet1'!$L$16"}</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PLA" localSheetId="20" hidden="1">{"'Sheet1'!$L$16"}</definedName>
    <definedName name="RPLA" hidden="1">{"'Sheet1'!$L$16"}</definedName>
    <definedName name="Rpp">#REF!</definedName>
    <definedName name="rps">#REF!</definedName>
    <definedName name="rr" localSheetId="20">{"doi chieu doanh thhu.xls","sua 1 (4doan da).xls","KLDaMoCoi169.170000.xls"}</definedName>
    <definedName name="rr">{"doi chieu doanh thhu.xls","sua 1 (4doan da).xls","KLDaMoCoi169.170000.xls"}</definedName>
    <definedName name="Rrpo">#REF!</definedName>
    <definedName name="rrtr">#REF!</definedName>
    <definedName name="rs">#REF!</definedName>
    <definedName name="rs_">#REF!</definedName>
    <definedName name="rtr" localSheetId="20" hidden="1">{"'Sheet1'!$L$16"}</definedName>
    <definedName name="rtr" hidden="1">{"'Sheet1'!$L$16"}</definedName>
    <definedName name="ruu">#REF!</definedName>
    <definedName name="ruv">#REF!</definedName>
    <definedName name="ruw">#REF!</definedName>
    <definedName name="rvu">#REF!</definedName>
    <definedName name="rvv">#REF!</definedName>
    <definedName name="rvw">#REF!</definedName>
    <definedName name="rwu">#REF!</definedName>
    <definedName name="rwv">#REF!</definedName>
    <definedName name="rww">#REF!</definedName>
    <definedName name="s" localSheetId="20" hidden="1">{"'Sheet1'!$L$16"}</definedName>
    <definedName name="s">{"'Sheet1'!$L$16"}</definedName>
    <definedName name="s.">#REF!</definedName>
    <definedName name="S.dinh">640</definedName>
    <definedName name="S_">#REF!</definedName>
    <definedName name="s1_">#REF!</definedName>
    <definedName name="s2_">#REF!</definedName>
    <definedName name="s3_">#REF!</definedName>
    <definedName name="s4_">#REF!</definedName>
    <definedName name="sadec" localSheetId="20" hidden="1">{"'Sheet1'!$L$16"}</definedName>
    <definedName name="sadec" hidden="1">{"'Sheet1'!$L$16"}</definedName>
    <definedName name="sahdfjdgjds" localSheetId="20" hidden="1">{"'Sheet1'!$L$16"}</definedName>
    <definedName name="sahdfjdgjds" hidden="1">{"'Sheet1'!$L$16"}</definedName>
    <definedName name="salan200">'[2]R&amp;P'!$G$391</definedName>
    <definedName name="salan400">'[2]R&amp;P'!$G$392</definedName>
    <definedName name="san">#REF!</definedName>
    <definedName name="sand" localSheetId="20">#REF!</definedName>
    <definedName name="sand">#REF!</definedName>
    <definedName name="sangbentonite">#N/A</definedName>
    <definedName name="SAPBEXrevision" hidden="1">7</definedName>
    <definedName name="SAPBEXsysID" hidden="1">"P57"</definedName>
    <definedName name="SAPBEXwbID" hidden="1">"3JX5BV41R2KVEX9FV6LB6ZNYC"</definedName>
    <definedName name="sas" localSheetId="20" hidden="1">{"'Sheet1'!$L$16"}</definedName>
    <definedName name="sas" hidden="1">{"'Sheet1'!$L$16"}</definedName>
    <definedName name="sat" hidden="1">#REF!</definedName>
    <definedName name="Sau">#REF!</definedName>
    <definedName name="SBBK">#REF!</definedName>
    <definedName name="Sbc">#REF!</definedName>
    <definedName name="scao98">#REF!</definedName>
    <definedName name="SCCR">#REF!</definedName>
    <definedName name="SCDT">#REF!</definedName>
    <definedName name="SCH">#REF!</definedName>
    <definedName name="SCHUYEN">#REF!</definedName>
    <definedName name="SCT">#REF!</definedName>
    <definedName name="SCT_BKTC">#REF!</definedName>
    <definedName name="SCTX" localSheetId="20" hidden="1">{"'Sheet1'!$L$16"}</definedName>
    <definedName name="SCTX" hidden="1">{"'Sheet1'!$L$16"}</definedName>
    <definedName name="sd" localSheetId="20" hidden="1">{"'Sheet1'!$L$16"}</definedName>
    <definedName name="sd" hidden="1">{"'Sheet1'!$L$16"}</definedName>
    <definedName name="sd1p">#REF!</definedName>
    <definedName name="sd3p">#REF!</definedName>
    <definedName name="SDA">[11]NSĐP!$C$14:$C$240</definedName>
    <definedName name="sdbv" localSheetId="20" hidden="1">{"'Sheet1'!$L$16"}</definedName>
    <definedName name="sdbv" hidden="1">{"'Sheet1'!$L$16"}</definedName>
    <definedName name="sdcsd" localSheetId="20" hidden="1">{"'Sheet1'!$L$16"}</definedName>
    <definedName name="sdcsd" hidden="1">{"'Sheet1'!$L$16"}</definedName>
    <definedName name="sddddddddddddddd" localSheetId="20" hidden="1">{"'Sheet1'!$L$16"}</definedName>
    <definedName name="sddddddddddddddd" hidden="1">{"'Sheet1'!$L$16"}</definedName>
    <definedName name="sdf" localSheetId="20" hidden="1">{"'Sheet1'!$L$16"}</definedName>
    <definedName name="sdf" hidden="1">{"'Sheet1'!$L$16"}</definedName>
    <definedName name="sdfs" localSheetId="20" hidden="1">{"'Sheet1'!$L$16"}</definedName>
    <definedName name="sdfs" hidden="1">{"'Sheet1'!$L$16"}</definedName>
    <definedName name="sdfsdfs" hidden="1">#REF!</definedName>
    <definedName name="sdfsdfsd" localSheetId="20" hidden="1">{"'Sheet1'!$L$16"}</definedName>
    <definedName name="sdfsdfsd" hidden="1">{"'Sheet1'!$L$16"}</definedName>
    <definedName name="SDG" localSheetId="20" hidden="1">{"'Sheet1'!$L$16"}</definedName>
    <definedName name="SDG" hidden="1">{"'Sheet1'!$L$16"}</definedName>
    <definedName name="sdgdsg" localSheetId="20" hidden="1">{"'Sheet1'!$L$16"}</definedName>
    <definedName name="sdgdsg" hidden="1">{"'Sheet1'!$L$16"}</definedName>
    <definedName name="sdgfjhfj" localSheetId="20" hidden="1">{"'Sheet1'!$L$16"}</definedName>
    <definedName name="sdgfjhfj" hidden="1">{"'Sheet1'!$L$16"}</definedName>
    <definedName name="SDMONG">#REF!</definedName>
    <definedName name="Sdnn">#REF!</definedName>
    <definedName name="Sdnt">#REF!</definedName>
    <definedName name="sds" localSheetId="20" hidden="1">{"'Sheet1'!$L$16"}</definedName>
    <definedName name="sds" hidden="1">{"'Sheet1'!$L$16"}</definedName>
    <definedName name="sdsadasdasd" localSheetId="20" hidden="1">{#N/A,#N/A,TRUE,"BT M200 da 10x20"}</definedName>
    <definedName name="sdsadasdasd" hidden="1">{#N/A,#N/A,TRUE,"BT M200 da 10x20"}</definedName>
    <definedName name="sdsd" localSheetId="20" hidden="1">{"'Sheet1'!$L$16"}</definedName>
    <definedName name="sdsd" hidden="1">{"'Sheet1'!$L$16"}</definedName>
    <definedName name="sduong">#REF!</definedName>
    <definedName name="sdz" localSheetId="20" hidden="1">{"'Sheet1'!$L$16"}</definedName>
    <definedName name="sdz" hidden="1">{"'Sheet1'!$L$16"}</definedName>
    <definedName name="Sè">#REF!</definedName>
    <definedName name="Seg">#N/A</definedName>
    <definedName name="sen" localSheetId="20" hidden="1">{"'Sheet1'!$L$16"}</definedName>
    <definedName name="sen" hidden="1">{"'Sheet1'!$L$16"}</definedName>
    <definedName name="sencount" hidden="1">13</definedName>
    <definedName name="sf" localSheetId="20" hidden="1">{"'Sheet1'!$L$16"}</definedName>
    <definedName name="sf" hidden="1">{"'Sheet1'!$L$16"}</definedName>
    <definedName name="sfasf" hidden="1">#REF!</definedName>
    <definedName name="sfbsgbsfgsf" localSheetId="20" hidden="1">{"'Sheet1'!$L$16"}</definedName>
    <definedName name="sfbsgbsfgsf" hidden="1">{"'Sheet1'!$L$16"}</definedName>
    <definedName name="sfdsfsd" localSheetId="20" hidden="1">{"'Sheet1'!$L$16"}</definedName>
    <definedName name="sfdsfsd" hidden="1">{"'Sheet1'!$L$16"}</definedName>
    <definedName name="sff" localSheetId="20" hidden="1">{"'Sheet1'!$L$16"}</definedName>
    <definedName name="sff" hidden="1">{"'Sheet1'!$L$16"}</definedName>
    <definedName name="sfh" localSheetId="20" hidden="1">{"'Sheet1'!$L$16"}</definedName>
    <definedName name="sfh" hidden="1">{"'Sheet1'!$L$16"}</definedName>
    <definedName name="SFL">#REF!</definedName>
    <definedName name="sfsd" localSheetId="20" hidden="1">{"'Sheet1'!$L$16"}</definedName>
    <definedName name="sfsd" hidden="1">{"'Sheet1'!$L$16"}</definedName>
    <definedName name="sh" localSheetId="20" hidden="1">{"'Sheet1'!$L$16"}</definedName>
    <definedName name="SH">#REF!</definedName>
    <definedName name="SHALL">#REF!</definedName>
    <definedName name="SHDG">#REF!</definedName>
    <definedName name="shee12" localSheetId="20" hidden="1">{"'Sheet1'!$L$16"}</definedName>
    <definedName name="shee12" hidden="1">{"'Sheet1'!$L$16"}</definedName>
    <definedName name="sheet" localSheetId="20" hidden="1">{"'Sheet1'!$L$16"}</definedName>
    <definedName name="sheet" hidden="1">{"'Sheet1'!$L$16"}</definedName>
    <definedName name="Sheet1">#REF!</definedName>
    <definedName name="sheet2" localSheetId="20" hidden="1">{"'Sheet1'!$L$16"}</definedName>
    <definedName name="sheet2" hidden="1">{"'Sheet1'!$L$16"}</definedName>
    <definedName name="Sheet3" localSheetId="20">BlankMacro1</definedName>
    <definedName name="Sheet3">BlankMacro1</definedName>
    <definedName name="shfgskfj" localSheetId="20" hidden="1">{"'Sheet1'!$L$16"}</definedName>
    <definedName name="shfgskfj" hidden="1">{"'Sheet1'!$L$16"}</definedName>
    <definedName name="sho" localSheetId="20">#REF!</definedName>
    <definedName name="sho">#REF!</definedName>
    <definedName name="Shoes">#REF!</definedName>
    <definedName name="sht">#REF!</definedName>
    <definedName name="sht1p">#REF!</definedName>
    <definedName name="sht3p">#REF!</definedName>
    <definedName name="sieucao">#REF!</definedName>
    <definedName name="SIGN">#REF!</definedName>
    <definedName name="SITE_EXPENSE" hidden="1">#REF!</definedName>
    <definedName name="SIZE">#REF!</definedName>
    <definedName name="SL">#REF!</definedName>
    <definedName name="SL_BCN_TP">#REF!</definedName>
    <definedName name="SL_BCX_NL">#REF!</definedName>
    <definedName name="SL_CRD">#REF!</definedName>
    <definedName name="SL_CRS">#REF!</definedName>
    <definedName name="SL_CS">#REF!</definedName>
    <definedName name="SL_DD">#REF!</definedName>
    <definedName name="slBTLT1pm">#REF!</definedName>
    <definedName name="slBTLT3pm">#REF!</definedName>
    <definedName name="slBTLTHTDL">#REF!</definedName>
    <definedName name="slBTLTHTHH">#REF!</definedName>
    <definedName name="slchang1pm">#REF!</definedName>
    <definedName name="slchang3pm">#REF!</definedName>
    <definedName name="slchanght">#REF!</definedName>
    <definedName name="slchangHTDL">#REF!</definedName>
    <definedName name="slchangHTHH">#REF!</definedName>
    <definedName name="SLF">#REF!</definedName>
    <definedName name="slg">#REF!</definedName>
    <definedName name="slmong1pm">#REF!</definedName>
    <definedName name="slmong3pm">#REF!</definedName>
    <definedName name="slmonght">#REF!</definedName>
    <definedName name="slmongHTDL">#REF!</definedName>
    <definedName name="slmongHTHH">#REF!</definedName>
    <definedName name="slmongneo1pm">#REF!</definedName>
    <definedName name="slmongneo3pm">#REF!</definedName>
    <definedName name="slmongneoht">#REF!</definedName>
    <definedName name="slmongneoHTDL">#REF!</definedName>
    <definedName name="slmongneoHTHH">#REF!</definedName>
    <definedName name="sltdll1pm">#REF!</definedName>
    <definedName name="sltdll3pm">#REF!</definedName>
    <definedName name="sltdllHTDL">#REF!</definedName>
    <definedName name="sltdllHTHH">#REF!</definedName>
    <definedName name="SLVtu">#REF!</definedName>
    <definedName name="slxa1pm">#REF!</definedName>
    <definedName name="slxa3pm">#REF!</definedName>
    <definedName name="SM">#REF!</definedName>
    <definedName name="smax">#REF!</definedName>
    <definedName name="smax1">#REF!</definedName>
    <definedName name="sn">#REF!</definedName>
    <definedName name="SNV" localSheetId="20" hidden="1">{"'Sheet1'!$L$16"}</definedName>
    <definedName name="SNV" hidden="1">{"'Sheet1'!$L$16"}</definedName>
    <definedName name="So_Chu.Drop1">#N/A</definedName>
    <definedName name="So_Chu.Drop3">#N/A</definedName>
    <definedName name="so_chu.So_Xau">#N/A</definedName>
    <definedName name="So_Xau">#N/A</definedName>
    <definedName name="SOÁ_CHUYEÁN">#REF!</definedName>
    <definedName name="soc3p" localSheetId="20">#REF!</definedName>
    <definedName name="soc3p">#REF!</definedName>
    <definedName name="sodu" localSheetId="20" hidden="1">{"'Sheet1'!$L$16"}</definedName>
    <definedName name="sodu" hidden="1">{"'Sheet1'!$L$16"}</definedName>
    <definedName name="sohieuthua">#REF!</definedName>
    <definedName name="SOHT">#REF!</definedName>
    <definedName name="Soi">#REF!</definedName>
    <definedName name="soichon12">#REF!</definedName>
    <definedName name="soichon24">#REF!</definedName>
    <definedName name="soichon46">#REF!</definedName>
    <definedName name="SoilType">#REF!</definedName>
    <definedName name="solieu">#REF!</definedName>
    <definedName name="sonduong">#REF!</definedName>
    <definedName name="SORT">#REF!</definedName>
    <definedName name="SortName">#REF!</definedName>
    <definedName name="Sosanh2" localSheetId="20" hidden="1">{"'Sheet1'!$L$16"}</definedName>
    <definedName name="Sosanh2" hidden="1">{"'Sheet1'!$L$16"}</definedName>
    <definedName name="Sothutu">#REF!</definedName>
    <definedName name="SOTIEN_BCN_TP">#REF!</definedName>
    <definedName name="SOTIEN_BCX_NL">#REF!</definedName>
    <definedName name="SOTIEN_BKTC">#REF!</definedName>
    <definedName name="SOTIEN_GT">#REF!</definedName>
    <definedName name="SOTIEN_TKC">#REF!</definedName>
    <definedName name="SPAN">#REF!</definedName>
    <definedName name="SPAN_No">#REF!</definedName>
    <definedName name="Spanner_Auto_File">"C:\My Documents\tinh cdo.x2a"</definedName>
    <definedName name="spchinhmoi" localSheetId="20" hidden="1">{"'Sheet1'!$L$16"}</definedName>
    <definedName name="spchinhmoi" hidden="1">{"'Sheet1'!$L$16"}</definedName>
    <definedName name="SPEC">#REF!</definedName>
    <definedName name="SpecialPrice" hidden="1">#REF!</definedName>
    <definedName name="SPECSUMMARY">#REF!</definedName>
    <definedName name="srtg">#REF!</definedName>
    <definedName name="SS" localSheetId="20" hidden="1">{"'Sheet1'!$L$16"}</definedName>
    <definedName name="SS" hidden="1">{"'Sheet1'!$L$16"}</definedName>
    <definedName name="sss">#REF!</definedName>
    <definedName name="sssss" localSheetId="20" hidden="1">{"'Sheet1'!$L$16"}</definedName>
    <definedName name="sssss" hidden="1">{"'Sheet1'!$L$16"}</definedName>
    <definedName name="ssssssss" localSheetId="20" hidden="1">{"'Sheet1'!$L$16"}</definedName>
    <definedName name="ssssssss" hidden="1">{"'Sheet1'!$L$16"}</definedName>
    <definedName name="ST">#REF!</definedName>
    <definedName name="ST_TH2_131">3</definedName>
    <definedName name="st1p" localSheetId="20">#REF!</definedName>
    <definedName name="st1p">#REF!</definedName>
    <definedName name="st3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k.">#REF!</definedName>
    <definedName name="STEEL">#REF!</definedName>
    <definedName name="stop" localSheetId="20" hidden="1">{0}</definedName>
    <definedName name="stop" hidden="1">{0}</definedName>
    <definedName name="stor">#REF!</definedName>
    <definedName name="Stt">#REF!</definedName>
    <definedName name="SU">#REF!</definedName>
    <definedName name="sua" localSheetId="20" hidden="1">{"'Sheet1'!$L$16"}</definedName>
    <definedName name="Sua">BlankMacro1</definedName>
    <definedName name="sub" localSheetId="20">#REF!</definedName>
    <definedName name="sub">#REF!</definedName>
    <definedName name="sum" localSheetId="20">#REF!,#REF!</definedName>
    <definedName name="sum">#REF!,#REF!</definedName>
    <definedName name="SUM_DRAINAGE" hidden="1">#REF!</definedName>
    <definedName name="SUM_GI" hidden="1">#REF!</definedName>
    <definedName name="SUM_LIGHTING" hidden="1">#REF!</definedName>
    <definedName name="SUM_PAVEMENT" hidden="1">#REF!</definedName>
    <definedName name="SUM_TRAFFIC" hidden="1">#REF!</definedName>
    <definedName name="SumM">#REF!</definedName>
    <definedName name="SUMMARY" localSheetId="20">#REF!</definedName>
    <definedName name="SUMMARY">#REF!</definedName>
    <definedName name="SumMTC">#REF!</definedName>
    <definedName name="SumMTC2">#REF!</definedName>
    <definedName name="SumNC">#REF!</definedName>
    <definedName name="SumNC2">#REF!</definedName>
    <definedName name="SumVL">#REF!</definedName>
    <definedName name="sur">#REF!</definedName>
    <definedName name="svl">50</definedName>
    <definedName name="SW">#REF!</definedName>
    <definedName name="SX_Lapthao_khungV_Sdao">#REF!</definedName>
    <definedName name="t" localSheetId="20" hidden="1">{"'Sheet1'!$L$16"}</definedName>
    <definedName name="t" hidden="1">{"'Sheet1'!$L$16"}</definedName>
    <definedName name="t.">#REF!</definedName>
    <definedName name="t..">#REF!</definedName>
    <definedName name="T.3" localSheetId="20" hidden="1">{"'Sheet1'!$L$16"}</definedName>
    <definedName name="T.3" hidden="1">{"'Sheet1'!$L$16"}</definedName>
    <definedName name="T.nhËp">#REF!</definedName>
    <definedName name="T.Thuy" localSheetId="20" hidden="1">{"'Sheet1'!$L$16"}</definedName>
    <definedName name="T.Thuy" hidden="1">{"'Sheet1'!$L$16"}</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Hoanvon">#N/A</definedName>
    <definedName name="T_HOP">#REF!</definedName>
    <definedName name="T02_DANH_MUC_CONG_VIEC">#REF!</definedName>
    <definedName name="T09_DINH_MUC_DU_TOAN">#REF!</definedName>
    <definedName name="t101p">#REF!</definedName>
    <definedName name="t103p">#REF!</definedName>
    <definedName name="T10HT">#REF!</definedName>
    <definedName name="t10m">#REF!</definedName>
    <definedName name="t10nc1p">#REF!</definedName>
    <definedName name="T10vc">#REF!</definedName>
    <definedName name="t10vl1p">#REF!</definedName>
    <definedName name="t121p">#REF!</definedName>
    <definedName name="t123p">#REF!</definedName>
    <definedName name="T12nc">#REF!</definedName>
    <definedName name="t12nc3p">#REF!</definedName>
    <definedName name="T12vc">#REF!</definedName>
    <definedName name="T12vl">#REF!</definedName>
    <definedName name="t141p">#REF!</definedName>
    <definedName name="t143p">#REF!</definedName>
    <definedName name="t14nc3p">#REF!</definedName>
    <definedName name="t14vl3p">#REF!</definedName>
    <definedName name="T7HT">#REF!</definedName>
    <definedName name="t7m">#REF!</definedName>
    <definedName name="T8HT">#REF!</definedName>
    <definedName name="t8m">#REF!</definedName>
    <definedName name="ta">#REF!</definedName>
    <definedName name="tac_gia">"TrÇn §¹i Th¾ng"</definedName>
    <definedName name="tadao" localSheetId="20">#REF!</definedName>
    <definedName name="tadao">#REF!</definedName>
    <definedName name="Tæng_c_ng_suÊt_hiÖn_t_i">"THOP"</definedName>
    <definedName name="Tai_trong">#REF!</definedName>
    <definedName name="Tam" localSheetId="20">#REF!</definedName>
    <definedName name="Tam">#REF!</definedName>
    <definedName name="tamdan">#REF!</definedName>
    <definedName name="TAMTINH">#REF!</definedName>
    <definedName name="tamung" localSheetId="20" hidden="1">{"'Sheet1'!$L$16"}</definedName>
    <definedName name="tamung" hidden="1">{"'Sheet1'!$L$16"}</definedName>
    <definedName name="tamungbv" localSheetId="20" hidden="1">{"'Sheet1'!$L$16"}</definedName>
    <definedName name="tamungbv" hidden="1">{"'Sheet1'!$L$16"}</definedName>
    <definedName name="tamvia">#REF!</definedName>
    <definedName name="tamviab">#REF!</definedName>
    <definedName name="tan" localSheetId="20" hidden="1">{"'Sheet1'!$L$16"}</definedName>
    <definedName name="tan" hidden="1">{"'Sheet1'!$L$16"}</definedName>
    <definedName name="TANANH">#REF!</definedName>
    <definedName name="Tang">100</definedName>
    <definedName name="tanhong" localSheetId="20" hidden="1">{"'Sheet1'!$L$16"}</definedName>
    <definedName name="tanhong" hidden="1">{"'Sheet1'!$L$16"}</definedName>
    <definedName name="tao" localSheetId="20" hidden="1">{"'Sheet1'!$L$16"}</definedName>
    <definedName name="tao" hidden="1">{"'Sheet1'!$L$16"}</definedName>
    <definedName name="TatBo" localSheetId="20" hidden="1">{"'Sheet1'!$L$16"}</definedName>
    <definedName name="TatBo" hidden="1">{"'Sheet1'!$L$16"}</definedName>
    <definedName name="taukeo150">'[2]R&amp;P'!$G$403</definedName>
    <definedName name="Tax">#REF!</definedName>
    <definedName name="TaxTV">10%</definedName>
    <definedName name="TaxXL">5%</definedName>
    <definedName name="TB">#REF!</definedName>
    <definedName name="TB_CS">#REF!</definedName>
    <definedName name="TBA" localSheetId="20">#REF!</definedName>
    <definedName name="TBA">#REF!</definedName>
    <definedName name="tbao" localSheetId="20" hidden="1">{"'Sheet1'!$L$16"}</definedName>
    <definedName name="tbao" hidden="1">{"'Sheet1'!$L$16"}</definedName>
    <definedName name="TBbaochay" localSheetId="20" hidden="1">{"'Sheet1'!$L$16"}</definedName>
    <definedName name="TBbaochay" hidden="1">{"'Sheet1'!$L$16"}</definedName>
    <definedName name="tbimoi" localSheetId="20" hidden="1">{"Offgrid",#N/A,FALSE,"OFFGRID";"Region",#N/A,FALSE,"REGION";"Offgrid -2",#N/A,FALSE,"OFFGRID";"WTP",#N/A,FALSE,"WTP";"WTP -2",#N/A,FALSE,"WTP";"Project",#N/A,FALSE,"PROJECT";"Summary -2",#N/A,FALSE,"SUMMARY"}</definedName>
    <definedName name="tbimoi" hidden="1">{"Offgrid",#N/A,FALSE,"OFFGRID";"Region",#N/A,FALSE,"REGION";"Offgrid -2",#N/A,FALSE,"OFFGRID";"WTP",#N/A,FALSE,"WTP";"WTP -2",#N/A,FALSE,"WTP";"Project",#N/A,FALSE,"PROJECT";"Summary -2",#N/A,FALSE,"SUMMARY"}</definedName>
    <definedName name="tbl_ProdInfo" localSheetId="20" hidden="1">#REF!</definedName>
    <definedName name="tbl_ProdInfo" hidden="1">#REF!</definedName>
    <definedName name="tbsokiemtra">#REF!</definedName>
    <definedName name="tbtram" localSheetId="20">#REF!</definedName>
    <definedName name="tbtram">#REF!</definedName>
    <definedName name="TBTT">#REF!</definedName>
    <definedName name="TBXD">#REF!</definedName>
    <definedName name="TC" localSheetId="20">#REF!</definedName>
    <definedName name="TC">#REF!</definedName>
    <definedName name="tc_1">#REF!</definedName>
    <definedName name="tc_2">#REF!</definedName>
    <definedName name="TC_NHANH1">#REF!</definedName>
    <definedName name="TCDHT">#REF!</definedName>
    <definedName name="Tchuan">#REF!</definedName>
    <definedName name="TCTRU">#REF!</definedName>
    <definedName name="TD">#REF!</definedName>
    <definedName name="TD12vl">#REF!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3p">#REF!</definedName>
    <definedName name="TDctnc">#REF!</definedName>
    <definedName name="TDctvc">#REF!</definedName>
    <definedName name="TDctvl">#REF!</definedName>
    <definedName name="tdia">#REF!</definedName>
    <definedName name="TdinhQT">#REF!</definedName>
    <definedName name="tdll1pm">#REF!</definedName>
    <definedName name="tdll3pm">#REF!</definedName>
    <definedName name="tdllHTDL">#REF!</definedName>
    <definedName name="tdllHTHH">#REF!</definedName>
    <definedName name="TDmnc">#REF!</definedName>
    <definedName name="TDmvc">#REF!</definedName>
    <definedName name="TDmvl">#REF!</definedName>
    <definedName name="tdnc1p">#REF!</definedName>
    <definedName name="tdo">#REF!</definedName>
    <definedName name="tdt">#REF!</definedName>
    <definedName name="tdtr2cnc">#REF!</definedName>
    <definedName name="tdtr2cvl">#REF!</definedName>
    <definedName name="tdvl1p">#REF!</definedName>
    <definedName name="te">#REF!</definedName>
    <definedName name="tecco" localSheetId="20" hidden="1">{"'Sheet1'!$L$16"}</definedName>
    <definedName name="tecco" hidden="1">{"'Sheet1'!$L$16"}</definedName>
    <definedName name="tecnuoc5">'[2]R&amp;P'!$G$209</definedName>
    <definedName name="temp">#REF!</definedName>
    <definedName name="Temp_Br">#REF!</definedName>
    <definedName name="TEMPBR">#REF!</definedName>
    <definedName name="ten">#REF!</definedName>
    <definedName name="ten_tab" hidden="1">#REF!</definedName>
    <definedName name="ten_tra_1BTN">#REF!</definedName>
    <definedName name="ten_tra_2BTN">#REF!</definedName>
    <definedName name="ten_tra_3BTN">#REF!</definedName>
    <definedName name="TenBang">#REF!</definedName>
    <definedName name="tenck">#REF!</definedName>
    <definedName name="TENCT">#REF!</definedName>
    <definedName name="Tengoi">#REF!</definedName>
    <definedName name="TenHMuc">#REF!</definedName>
    <definedName name="TenVtu">#REF!</definedName>
    <definedName name="tenvung">#REF!</definedName>
    <definedName name="test">#REF!</definedName>
    <definedName name="Test5">#REF!</definedName>
    <definedName name="text" localSheetId="20">#REF!,#REF!,#REF!,#REF!,#REF!</definedName>
    <definedName name="text">#REF!,#REF!,#REF!,#REF!,#REF!</definedName>
    <definedName name="TextRefCopyRangeCount" hidden="1">21</definedName>
    <definedName name="tgưgz" localSheetId="20" hidden="1">{"'Sheet1'!$L$16"}</definedName>
    <definedName name="tgưgz" hidden="1">{"'Sheet1'!$L$16"}</definedName>
    <definedName name="TH" localSheetId="20" hidden="1">{"'Sheet1'!$L$16"}</definedName>
    <definedName name="TH" hidden="1">{"'Sheet1'!$L$16"}</definedName>
    <definedName name="TH.2002">#REF!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_VKHNN">#REF!</definedName>
    <definedName name="TH7SP" localSheetId="20" hidden="1">{"'Sheet1'!$L$16"}</definedName>
    <definedName name="TH7SP" hidden="1">{"'Sheet1'!$L$16"}</definedName>
    <definedName name="tha" localSheetId="20" hidden="1">{"'Sheet1'!$L$16"}</definedName>
    <definedName name="tha" hidden="1">{"'Sheet1'!$L$16"}</definedName>
    <definedName name="thai" localSheetId="20" hidden="1">{"'Sheet1'!$L$16"}</definedName>
    <definedName name="thai">#REF!</definedName>
    <definedName name="THAN" localSheetId="20" hidden="1">{"'Sheet1'!$L$16"}</definedName>
    <definedName name="THAN" hidden="1">{"'Sheet1'!$L$16"}</definedName>
    <definedName name="Thang" localSheetId="20" hidden="1">{"'Sheet1'!$L$16"}</definedName>
    <definedName name="thang">#REF!</definedName>
    <definedName name="Thang1" localSheetId="20" hidden="1">{"'Sheet1'!$L$16"}</definedName>
    <definedName name="Thang1" hidden="1">{"'Sheet1'!$L$16"}</definedName>
    <definedName name="Thang10" localSheetId="20" hidden="1">{#N/A,#N/A,FALSE,"Chi tiÆt"}</definedName>
    <definedName name="thang10" hidden="1">{"'Sheet1'!$L$16"}</definedName>
    <definedName name="Thang11" localSheetId="20" hidden="1">{#N/A,#N/A,FALSE,"Chi tiÆt"}</definedName>
    <definedName name="Thang11" hidden="1">{#N/A,#N/A,FALSE,"Chi tiÆt"}</definedName>
    <definedName name="Thang11.03" localSheetId="20" hidden="1">{"'Sheet1'!$L$16"}</definedName>
    <definedName name="Thang11.03" hidden="1">{"'Sheet1'!$L$16"}</definedName>
    <definedName name="thang13" localSheetId="20" hidden="1">{"'Sheet1'!$L$16"}</definedName>
    <definedName name="thang13" hidden="1">{"'Sheet1'!$L$16"}</definedName>
    <definedName name="Thang3" localSheetId="20" hidden="1">{#N/A,#N/A,FALSE,"Chi tiÆt"}</definedName>
    <definedName name="Thang3" hidden="1">{#N/A,#N/A,FALSE,"Chi tiÆt"}</definedName>
    <definedName name="Thang5" localSheetId="20" hidden="1">{#N/A,#N/A,FALSE,"Chi tiÆt"}</definedName>
    <definedName name="Thang5" hidden="1">{#N/A,#N/A,FALSE,"Chi tiÆt"}</definedName>
    <definedName name="thang51" localSheetId="20" hidden="1">{#N/A,#N/A,FALSE,"Chi tiÆt"}</definedName>
    <definedName name="thang51" hidden="1">{#N/A,#N/A,FALSE,"Chi tiÆt"}</definedName>
    <definedName name="Thang8" localSheetId="20" hidden="1">{#N/A,#N/A,FALSE,"Chi tiÆt"}</definedName>
    <definedName name="Thang8" hidden="1">{#N/A,#N/A,FALSE,"Chi tiÆt"}</definedName>
    <definedName name="thanh" localSheetId="20" hidden="1">{"'Sheet1'!$L$16"}</definedName>
    <definedName name="thanh" hidden="1">{"'Sheet1'!$L$16"}</definedName>
    <definedName name="Thanh_Hoá">#REF!</definedName>
    <definedName name="Thanh_LC_tayvin">#REF!</definedName>
    <definedName name="thanhdul">'[2]R&amp;P'!$G$56</definedName>
    <definedName name="thanhtien">#REF!</definedName>
    <definedName name="ThaoCauCu">#REF!</definedName>
    <definedName name="ÞBM">#REF!</definedName>
    <definedName name="THchon">#REF!</definedName>
    <definedName name="Þcot">#REF!</definedName>
    <definedName name="ÞCTd4">#REF!</definedName>
    <definedName name="ÞCTt4">#REF!</definedName>
    <definedName name="THDA_copy" localSheetId="20" hidden="1">{"'Sheet1'!$L$16"}</definedName>
    <definedName name="THDA_copy" hidden="1">{"'Sheet1'!$L$16"}</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ban">#REF!</definedName>
    <definedName name="thepgoc25_60">#REF!</definedName>
    <definedName name="thepgoc63_75">#REF!</definedName>
    <definedName name="thepgoc80_100">#REF!</definedName>
    <definedName name="thephinhmk">#N/A</definedName>
    <definedName name="thepma">10500</definedName>
    <definedName name="thepnaphl">#REF!</definedName>
    <definedName name="Thepsan" localSheetId="20" hidden="1">{"'Sheet1'!$L$16"}</definedName>
    <definedName name="Thepsan" hidden="1">{"'Sheet1'!$L$16"}</definedName>
    <definedName name="thepsan2" localSheetId="20" hidden="1">{"'Sheet1'!$L$16"}</definedName>
    <definedName name="thepsan2" hidden="1">{"'Sheet1'!$L$16"}</definedName>
    <definedName name="theptron">'[2]R&amp;P'!$G$50</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inh">#REF!</definedName>
    <definedName name="THkinhPhiToanBo">#REF!</definedName>
    <definedName name="THKL" localSheetId="20" hidden="1">{"'Sheet1'!$L$16"}</definedName>
    <definedName name="THKL" hidden="1">{"'Sheet1'!$L$16"}</definedName>
    <definedName name="thkl2" localSheetId="20" hidden="1">{"'Sheet1'!$L$16"}</definedName>
    <definedName name="thkl2" hidden="1">{"'Sheet1'!$L$16"}</definedName>
    <definedName name="thkl3" localSheetId="20" hidden="1">{"'Sheet1'!$L$16"}</definedName>
    <definedName name="thkl3" hidden="1">{"'Sheet1'!$L$16"}</definedName>
    <definedName name="THKP" localSheetId="20" hidden="1">{"'Sheet1'!$L$16"}</definedName>
    <definedName name="THKP" hidden="1">{"'Sheet1'!$L$16"}</definedName>
    <definedName name="thkp3">#REF!</definedName>
    <definedName name="THKP7YT" localSheetId="20" hidden="1">{"'Sheet1'!$L$16"}</definedName>
    <definedName name="THKP7YT" hidden="1">{"'Sheet1'!$L$16"}</definedName>
    <definedName name="THKS" localSheetId="20" hidden="1">{"'Sheet1'!$L$16"}</definedName>
    <definedName name="THKS" hidden="1">{"'Sheet1'!$L$16"}</definedName>
    <definedName name="THL">#REF!</definedName>
    <definedName name="Þmong">#REF!</definedName>
    <definedName name="ÞNXoldk">#REF!</definedName>
    <definedName name="thong" localSheetId="20" hidden="1">{"'Sheet1'!$L$16"}</definedName>
    <definedName name="thong" hidden="1">{"'Sheet1'!$L$16"}</definedName>
    <definedName name="thongso">#N/A</definedName>
    <definedName name="Thop" localSheetId="20">#REF!</definedName>
    <definedName name="THOP">"THOP"</definedName>
    <definedName name="Þsan">#REF!</definedName>
    <definedName name="THT" localSheetId="20">#REF!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oanbo2">#REF!</definedName>
    <definedName name="thtt">#REF!</definedName>
    <definedName name="thu" localSheetId="20" hidden="1">{"'Sheet1'!$L$16"}</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ừa_Thiên_Huế">#REF!</definedName>
    <definedName name="thue">6</definedName>
    <definedName name="thuocno">#REF!</definedName>
    <definedName name="Thuvondot5">#REF!</definedName>
    <definedName name="thuy" localSheetId="20" hidden="1">{"'Sheet1'!$L$16"}</definedName>
    <definedName name="thuy" hidden="1">{"'Sheet1'!$L$16"}</definedName>
    <definedName name="thuyt" localSheetId="20" hidden="1">{"'Sheet1'!$L$16"}</definedName>
    <definedName name="thuyt" hidden="1">{"'Sheet1'!$L$16"}</definedName>
    <definedName name="thvlmoi" localSheetId="20" hidden="1">{"'Sheet1'!$L$16"}</definedName>
    <definedName name="thvlmoi" hidden="1">{"'Sheet1'!$L$16"}</definedName>
    <definedName name="thvlmoimoi" localSheetId="20" hidden="1">{"'Sheet1'!$L$16"}</definedName>
    <definedName name="thvlmoimoi" hidden="1">{"'Sheet1'!$L$16"}</definedName>
    <definedName name="THXD2" localSheetId="20" hidden="1">{"'Sheet1'!$L$16"}</definedName>
    <definedName name="THXD2" hidden="1">{"'Sheet1'!$L$16"}</definedName>
    <definedName name="Tien">#REF!</definedName>
    <definedName name="tiendo">1094</definedName>
    <definedName name="tieng" localSheetId="20" hidden="1">{"'Sheet1'!$L$16"}</definedName>
    <definedName name="tieng" hidden="1">{"'Sheet1'!$L$16"}</definedName>
    <definedName name="TIENLUONG" localSheetId="20">#REF!</definedName>
    <definedName name="TIENLUONG">#REF!</definedName>
    <definedName name="TIENVC">#REF!</definedName>
    <definedName name="Tiepdiama">9500</definedName>
    <definedName name="TIEU_HAO_VAT_TU_DZ0.4KV" localSheetId="20">#REF!</definedName>
    <definedName name="TIEU_HAO_VAT_TU_DZ0.4KV">#REF!</definedName>
    <definedName name="TIEU_HAO_VAT_TU_DZ22KV">#REF!</definedName>
    <definedName name="TIEU_HAO_VAT_TU_TBA">#REF!</definedName>
    <definedName name="tieude2" localSheetId="20" hidden="1">{"'Sheet1'!$L$16"}</definedName>
    <definedName name="tieude2" hidden="1">{"'Sheet1'!$L$16"}</definedName>
    <definedName name="tim" localSheetId="20" hidden="1">{"'Sheet1'!$L$16"}</definedName>
    <definedName name="tim" hidden="1">{"'Sheet1'!$L$16"}</definedName>
    <definedName name="Tim_cong">#REF!</definedName>
    <definedName name="Tim_lan_xuat_hien">#REF!</definedName>
    <definedName name="Tim_lan_xuat_hien_cong">#REF!</definedName>
    <definedName name="Tim_lan_xuat_hien_duong">#REF!</definedName>
    <definedName name="tim_xuat_hien">#REF!</definedName>
    <definedName name="tinhlun" localSheetId="20" hidden="1">{"'Sheet1'!$L$16"}</definedName>
    <definedName name="tinhlun" hidden="1">{"'Sheet1'!$L$16"}</definedName>
    <definedName name="tinhtrang16">[18]NSĐP!$P$7:$P$184</definedName>
    <definedName name="tinhtrangTH">[18]NSĐP!$V$7:$V$184</definedName>
    <definedName name="TIT">#REF!</definedName>
    <definedName name="TITAN" localSheetId="20">#REF!</definedName>
    <definedName name="TITAN">#REF!</definedName>
    <definedName name="TK" localSheetId="20">#REF!</definedName>
    <definedName name="tk">#REF!</definedName>
    <definedName name="TKCO_TKC">#REF!</definedName>
    <definedName name="TKNO_TKC">#REF!</definedName>
    <definedName name="TKP">#REF!</definedName>
    <definedName name="tkt" localSheetId="20" hidden="1">{"'Sheet1'!$L$16"}</definedName>
    <definedName name="tkt" hidden="1">{"'Sheet1'!$L$16"}</definedName>
    <definedName name="TKYB">"TKYB"</definedName>
    <definedName name="TL">'[21]BM 1 NSNN'!$O$113</definedName>
    <definedName name="TL_PB">#REF!</definedName>
    <definedName name="TLAC120" localSheetId="20">#REF!</definedName>
    <definedName name="TLAC120">#REF!</definedName>
    <definedName name="TLAC35" localSheetId="20">#REF!</definedName>
    <definedName name="TLAC35">#REF!</definedName>
    <definedName name="TLAC50">#REF!</definedName>
    <definedName name="TLAC70">#REF!</definedName>
    <definedName name="TLAC95">#REF!</definedName>
    <definedName name="TLDPK">#REF!</definedName>
    <definedName name="Tle">#REF!</definedName>
    <definedName name="Tle_1">#REF!</definedName>
    <definedName name="TLODA">[21]BANCO!$E$123</definedName>
    <definedName name="tLRANH1" localSheetId="20" hidden="1">{"'Sheet1'!$L$16"}</definedName>
    <definedName name="tLRANH1" hidden="1">{"'Sheet1'!$L$16"}</definedName>
    <definedName name="TLTT_KHO1" localSheetId="20">#REF!</definedName>
    <definedName name="TLTT_KHO1">#REF!</definedName>
    <definedName name="TLTT_UOT1" localSheetId="20">#REF!</definedName>
    <definedName name="TLTT_UOT1">#REF!</definedName>
    <definedName name="TLTT_UOT2" localSheetId="20">#REF!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Lviet" localSheetId="20">100%-TLyen</definedName>
    <definedName name="TLviet">100%-TLyen</definedName>
    <definedName name="TLyen">0.3</definedName>
    <definedName name="tn">#REF!</definedName>
    <definedName name="TN_b_qu_n" localSheetId="20">#REF!</definedName>
    <definedName name="TN_b_qu_n">#REF!</definedName>
    <definedName name="TNChiuThue">#REF!</definedName>
    <definedName name="toan" localSheetId="20" hidden="1">{"'Sheet1'!$L$16"}</definedName>
    <definedName name="toan" hidden="1">{"'Sheet1'!$L$16"}</definedName>
    <definedName name="Toannm" localSheetId="20" hidden="1">{"'Sheet1'!$L$16"}</definedName>
    <definedName name="Toannm" hidden="1">{"'Sheet1'!$L$16"}</definedName>
    <definedName name="toi5t">'[2]R&amp;P'!$G$241</definedName>
    <definedName name="tole">#REF!</definedName>
    <definedName name="ton">#REF!</definedName>
    <definedName name="Tong">#REF!</definedName>
    <definedName name="Tong_co">#REF!</definedName>
    <definedName name="TONG_GIA_TRI_CONG_TRINH">#REF!</definedName>
    <definedName name="TONG_HOP_THI_NGHIEM_DZ0.4KV">#REF!</definedName>
    <definedName name="TONG_HOP_THI_NGHIEM_DZ22KV">#REF!</definedName>
    <definedName name="TONG_KE_TBA">#REF!</definedName>
    <definedName name="Tong_no">#REF!</definedName>
    <definedName name="tongbt">#REF!</definedName>
    <definedName name="tongcong">#REF!</definedName>
    <definedName name="tongdientich">#REF!</definedName>
    <definedName name="TONGDUTOAN">#REF!</definedName>
    <definedName name="tonghop" localSheetId="20" hidden="1">{"'Sheet1'!$L$16"}</definedName>
    <definedName name="tonghop" hidden="1">{"'Sheet1'!$L$16"}</definedName>
    <definedName name="tongmay">#REF!</definedName>
    <definedName name="tongnc">#REF!</definedName>
    <definedName name="tongthep">#REF!</definedName>
    <definedName name="tongthetich">#REF!</definedName>
    <definedName name="tongvl">#REF!</definedName>
    <definedName name="Tonmai">#REF!</definedName>
    <definedName name="TOP">#REF!</definedName>
    <definedName name="TOT_PR_1">#REF!</definedName>
    <definedName name="TOT_PR_2">#REF!</definedName>
    <definedName name="TOT_PR_3">#REF!</definedName>
    <definedName name="TOT_PR_4">#REF!</definedName>
    <definedName name="TotalLOSS">#REF!</definedName>
    <definedName name="totbtoi">#REF!</definedName>
    <definedName name="tp" localSheetId="20" hidden="1">{"'Sheet1'!$L$16"}</definedName>
    <definedName name="tp">#REF!</definedName>
    <definedName name="TPCP" localSheetId="20" hidden="1">{"'Sheet1'!$L$16"}</definedName>
    <definedName name="TPCP" hidden="1">{"'Sheet1'!$L$16"}</definedName>
    <definedName name="TPLRP">#REF!</definedName>
    <definedName name="tr" localSheetId="20" hidden="1">{"'Sheet1'!$L$16"}</definedName>
    <definedName name="tr" hidden="1">{"'Sheet1'!$L$16"}</definedName>
    <definedName name="tr_">#N/A</definedName>
    <definedName name="TR10HT">#REF!</definedName>
    <definedName name="TR11HT">#REF!</definedName>
    <definedName name="TR12HT">#REF!</definedName>
    <definedName name="TR13HT">#REF!</definedName>
    <definedName name="TR14HT">#REF!</definedName>
    <definedName name="TR17HT">#REF!</definedName>
    <definedName name="TR18HT">#REF!</definedName>
    <definedName name="TR1HT">#REF!</definedName>
    <definedName name="TR21HT">#REF!</definedName>
    <definedName name="TR22HT">#REF!</definedName>
    <definedName name="TR23HT">#REF!</definedName>
    <definedName name="TR24HT">#REF!</definedName>
    <definedName name="TR25HT">#REF!</definedName>
    <definedName name="TR26HT">#REF!</definedName>
    <definedName name="TR2HT">#REF!</definedName>
    <definedName name="TR3HT">#REF!</definedName>
    <definedName name="TR4HT">#REF!</definedName>
    <definedName name="TR5HT">#REF!</definedName>
    <definedName name="TR6HT">#REF!</definedName>
    <definedName name="TR7HT">#REF!</definedName>
    <definedName name="TR8HT">#REF!</definedName>
    <definedName name="TR9HT">#REF!</definedName>
    <definedName name="Tra_Cot">#REF!</definedName>
    <definedName name="Tra_DM_su_dung">#REF!</definedName>
    <definedName name="Tra_DM_su_dung_cau">#REF!</definedName>
    <definedName name="Tra_don_gia_KS">#REF!</definedName>
    <definedName name="Tra_DTCT">#REF!</definedName>
    <definedName name="Tra_gia">#REF!</definedName>
    <definedName name="Tra_gtxl_cong">#REF!</definedName>
    <definedName name="Tra_T_le_1">#REF!</definedName>
    <definedName name="Tra_ten_cong">#REF!</definedName>
    <definedName name="Tra_tim_hang_mucPT_trung">#REF!</definedName>
    <definedName name="Tra_TL">#REF!</definedName>
    <definedName name="Tra_ty_le">#REF!</definedName>
    <definedName name="Tra_ty_le2">#REF!</definedName>
    <definedName name="Tra_ty_le3">#REF!</definedName>
    <definedName name="Tra_ty_le4">#REF!</definedName>
    <definedName name="Tra_ty_le5">#REF!</definedName>
    <definedName name="TRA_VAT_LIEU">#REF!</definedName>
    <definedName name="Trà_Vinh">#REF!</definedName>
    <definedName name="TRA_VL">#REF!</definedName>
    <definedName name="tra_vl1">#REF!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K">#REF!</definedName>
    <definedName name="TRAM">#REF!</definedName>
    <definedName name="tram30">#N/A</definedName>
    <definedName name="tram45">#N/A</definedName>
    <definedName name="tram60">#N/A</definedName>
    <definedName name="tram80">#N/A</definedName>
    <definedName name="tramatcong1" localSheetId="20">#REF!</definedName>
    <definedName name="tramatcong1">#REF!</definedName>
    <definedName name="tramatcong2" localSheetId="20">#REF!</definedName>
    <definedName name="tramatcong2">#REF!</definedName>
    <definedName name="trambitum">#N/A</definedName>
    <definedName name="trambt30">'[2]R&amp;P'!$G$263</definedName>
    <definedName name="trambt60">'[2]R&amp;P'!$G$264</definedName>
    <definedName name="tramtbtn25">#REF!</definedName>
    <definedName name="tramtbtn30">#REF!</definedName>
    <definedName name="tramtbtn40">#REF!</definedName>
    <definedName name="tramtbtn50">#REF!</definedName>
    <definedName name="tramtbtn60">#REF!</definedName>
    <definedName name="tramtbtn80">#REF!</definedName>
    <definedName name="tramtronbt30">'[2]R&amp;P'!$G$263</definedName>
    <definedName name="TRANG" localSheetId="20" hidden="1">{"'Sheet1'!$L$16"}</definedName>
    <definedName name="TRANG" hidden="1">{"'Sheet1'!$L$16"}</definedName>
    <definedName name="tranhietdo">#REF!</definedName>
    <definedName name="tratyle">#REF!</definedName>
    <definedName name="TRAvH">#REF!</definedName>
    <definedName name="TRAVL">#REF!</definedName>
    <definedName name="treoducbt">#N/A</definedName>
    <definedName name="TRHT">#REF!</definedName>
    <definedName name="TRISO">#REF!</definedName>
    <definedName name="tron250">#REF!</definedName>
    <definedName name="tron25th">#REF!</definedName>
    <definedName name="tron60th">#REF!</definedName>
    <definedName name="tronbentonit">#N/A</definedName>
    <definedName name="tronbentonite">#N/A</definedName>
    <definedName name="tronbetong100">#REF!</definedName>
    <definedName name="tronbetong1150">#REF!</definedName>
    <definedName name="tronbetong150">#REF!</definedName>
    <definedName name="tronbetong1600">#REF!</definedName>
    <definedName name="tronbetong200">#REF!</definedName>
    <definedName name="tronbetong250">#REF!</definedName>
    <definedName name="tronbetong425">#REF!</definedName>
    <definedName name="tronbetong500">#REF!</definedName>
    <definedName name="tronbetong800">#REF!</definedName>
    <definedName name="tronbt250">'[2]R&amp;P'!$G$253</definedName>
    <definedName name="tronvua110">#REF!</definedName>
    <definedName name="tronvua150">#REF!</definedName>
    <definedName name="tronvua200">#REF!</definedName>
    <definedName name="tronvua250">'[2]R&amp;P'!$G$260</definedName>
    <definedName name="tronvua325">#REF!</definedName>
    <definedName name="tronvua80">#N/A</definedName>
    <definedName name="trt" localSheetId="20">#REF!</definedName>
    <definedName name="trt">#REF!</definedName>
    <definedName name="trtr" localSheetId="20" hidden="1">{"'Sheet1'!$L$16"}</definedName>
    <definedName name="trtr" hidden="1">{"'Sheet1'!$L$16"}</definedName>
    <definedName name="tru_can">#REF!</definedName>
    <definedName name="truc" localSheetId="20" hidden="1">{"'Sheet1'!$L$16"}</definedName>
    <definedName name="truc" hidden="1">{"'Sheet1'!$L$16"}</definedName>
    <definedName name="trung" localSheetId="20" hidden="1">{"'Sheet1'!$L$16"}</definedName>
    <definedName name="trung">{"Thuxm2.xls","Sheet1"}</definedName>
    <definedName name="tsI">#REF!</definedName>
    <definedName name="TT" localSheetId="20">#REF!</definedName>
    <definedName name="tt">#REF!</definedName>
    <definedName name="TT.1">[11]NSĐP!$U$14:$U$240</definedName>
    <definedName name="TT.2">[11]NSĐP!$V$14:$V$240</definedName>
    <definedName name="TT_1P" localSheetId="20">#REF!</definedName>
    <definedName name="TT_1P">#REF!</definedName>
    <definedName name="TT_3p" localSheetId="20">#REF!</definedName>
    <definedName name="TT_3p">#REF!</definedName>
    <definedName name="TT1.1" hidden="1">#REF!</definedName>
    <definedName name="TT1.2" hidden="1">#REF!</definedName>
    <definedName name="TT1.3" hidden="1">#REF!</definedName>
    <definedName name="TT1.4" hidden="1">#REF!</definedName>
    <definedName name="TT1.5" hidden="1">#REF!</definedName>
    <definedName name="TT1.6" hidden="1">#REF!</definedName>
    <definedName name="TT1.7" hidden="1">#REF!</definedName>
    <definedName name="TT1.8" hidden="1">#REF!</definedName>
    <definedName name="TT1.9" hidden="1">#REF!</definedName>
    <definedName name="ttam">#REF!</definedName>
    <definedName name="ttao">#REF!</definedName>
    <definedName name="ttbt">#REF!</definedName>
    <definedName name="ttc">1550</definedName>
    <definedName name="ttd">1600</definedName>
    <definedName name="TTDD1P">#REF!</definedName>
    <definedName name="TTDKKH">#REF!</definedName>
    <definedName name="tthi" localSheetId="20">#REF!</definedName>
    <definedName name="tthi">#REF!</definedName>
    <definedName name="ttinh">#REF!</definedName>
    <definedName name="TTMTC">#REF!</definedName>
    <definedName name="TTNC">#REF!</definedName>
    <definedName name="tto">#REF!</definedName>
    <definedName name="ttoxtp">#REF!</definedName>
    <definedName name="ttronmk">#REF!</definedName>
    <definedName name="TTTH2" localSheetId="20" hidden="1">{"'Sheet1'!$L$16"}</definedName>
    <definedName name="TTTH2" hidden="1">{"'Sheet1'!$L$16"}</definedName>
    <definedName name="tttt">#REF!</definedName>
    <definedName name="ttttt" localSheetId="20" hidden="1">{"'Sheet1'!$L$16"}</definedName>
    <definedName name="ttttt" hidden="1">{"'Sheet1'!$L$16"}</definedName>
    <definedName name="TTTTTTTTT" localSheetId="20" hidden="1">{"'Sheet1'!$L$16"}</definedName>
    <definedName name="TTTTTTTTT" hidden="1">{"'Sheet1'!$L$16"}</definedName>
    <definedName name="ttttttttttt" localSheetId="20" hidden="1">{"'Sheet1'!$L$16"}</definedName>
    <definedName name="ttttttttttt" hidden="1">{"'Sheet1'!$L$16"}</definedName>
    <definedName name="tuan" localSheetId="20" hidden="1">{"'Sheet1'!$L$16"}</definedName>
    <definedName name="tuan" hidden="1">{"'Sheet1'!$L$16"}</definedName>
    <definedName name="Tuong_chan">#REF!</definedName>
    <definedName name="TuVan">#REF!</definedName>
    <definedName name="tuyen">#REF!</definedName>
    <definedName name="tuyennhanh" localSheetId="20" hidden="1">{"'Sheet1'!$L$16"}</definedName>
    <definedName name="tuyennhanh" hidden="1">{"'Sheet1'!$L$16"}</definedName>
    <definedName name="tuyet" localSheetId="20" hidden="1">{"'Sheet1'!$L$16"}</definedName>
    <definedName name="tuyet" hidden="1">{"'Sheet1'!$L$16"}</definedName>
    <definedName name="tuynen" localSheetId="20" hidden="1">{"'Sheet1'!$L$16"}</definedName>
    <definedName name="tuynen" hidden="1">{"'Sheet1'!$L$16"}</definedName>
    <definedName name="tv" localSheetId="20" hidden="1">{"'Sheet1'!$L$16"}</definedName>
    <definedName name="tv"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pllink_egevmdwtbo_2" localSheetId="16">'17'!#REF!</definedName>
    <definedName name="TW">#REF!</definedName>
    <definedName name="Ty_gia">#REF!</definedName>
    <definedName name="Ty_gia_yen">#REF!</definedName>
    <definedName name="ty_le">#REF!</definedName>
    <definedName name="Ty_Le_1">#REF!</definedName>
    <definedName name="ty_le_2">#REF!</definedName>
    <definedName name="ty_le_3">#REF!</definedName>
    <definedName name="ty_le_BTN">#REF!</definedName>
    <definedName name="Ty_le1">#REF!</definedName>
    <definedName name="tyle">#REF!</definedName>
    <definedName name="tyle2">#REF!</definedName>
    <definedName name="Type_1">#REF!</definedName>
    <definedName name="Type_2">#REF!</definedName>
    <definedName name="TYT" localSheetId="20">BlankMacro1</definedName>
    <definedName name="TYT">BlankMacro1</definedName>
    <definedName name="tytrong16so5nam">'[10]PLI CTrinh'!$CN$10</definedName>
    <definedName name="u">#N/A</definedName>
    <definedName name="ư" localSheetId="20" hidden="1">{"'Sheet1'!$L$16"}</definedName>
    <definedName name="ư" hidden="1">{"'Sheet1'!$L$16"}</definedName>
    <definedName name="U_tien">#REF!</definedName>
    <definedName name="Ucoc">#REF!</definedName>
    <definedName name="Ud" hidden="1">#REF!</definedName>
    <definedName name="ưefgeeh" hidden="1">#REF!</definedName>
    <definedName name="UL" localSheetId="20" hidden="1">{"'Sheet1'!$L$16"}</definedName>
    <definedName name="UL" hidden="1">{"'Sheet1'!$L$16"}</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20" hidden="1">#REF!</definedName>
    <definedName name="UNIT">#REF!</definedName>
    <definedName name="Unit_Price">#REF!</definedName>
    <definedName name="unitt" localSheetId="20">BlankMacro1</definedName>
    <definedName name="unitt">BlankMacro1</definedName>
    <definedName name="ủnt" localSheetId="20" hidden="1">{"'Sheet1'!$L$16"}</definedName>
    <definedName name="ủnt" hidden="1">{"'Sheet1'!$L$16"}</definedName>
    <definedName name="uonong">#N/A</definedName>
    <definedName name="UP" localSheetId="20">#REF!,#REF!,#REF!,#REF!,#REF!,#REF!,#REF!,#REF!,#REF!,#REF!,#REF!</definedName>
    <definedName name="UP">#REF!,#REF!,#REF!,#REF!,#REF!,#REF!,#REF!,#REF!,#REF!,#REF!,#REF!</definedName>
    <definedName name="upnoc">#REF!</definedName>
    <definedName name="usd">15720</definedName>
    <definedName name="ut" localSheetId="20">BlankMacro1</definedName>
    <definedName name="ut">BlankMacro1</definedName>
    <definedName name="UT_1" localSheetId="20">#REF!</definedName>
    <definedName name="UT_1">#REF!</definedName>
    <definedName name="UT1_373" localSheetId="20">#REF!</definedName>
    <definedName name="UT1_373">#REF!</definedName>
    <definedName name="utye" localSheetId="20" hidden="1">{"'Sheet1'!$L$16"}</definedName>
    <definedName name="utye" hidden="1">{"'Sheet1'!$L$16"}</definedName>
    <definedName name="uu">#REF!</definedName>
    <definedName name="Uy" hidden="1">#REF!</definedName>
    <definedName name="uyen" localSheetId="20" hidden="1">{#N/A,#N/A,TRUE,"BT M200 da 10x20"}</definedName>
    <definedName name="uyen" hidden="1">{#N/A,#N/A,TRUE,"BT M200 da 10x20"}</definedName>
    <definedName name="ủytỉt" localSheetId="20" hidden="1">{"'Sheet1'!$L$16"}</definedName>
    <definedName name="ủytỉt" hidden="1">{"'Sheet1'!$L$16"}</definedName>
    <definedName name="v" localSheetId="20" hidden="1">{"'Sheet1'!$L$16"}</definedName>
    <definedName name="v" hidden="1">{"'Sheet1'!$L$16"}</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25">#REF!</definedName>
    <definedName name="V_a_b__t_ng_M200____1x2">#N/A</definedName>
    <definedName name="VAÄT_LIEÄU">"ATRAM"</definedName>
    <definedName name="VaDate" hidden="1">#REF!</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 localSheetId="20">IF(Loan_Amount*Interest_Rate*Loan_Years*Loan_Start&gt;0,1,0)</definedName>
    <definedName name="Values_Entered">IF(Loan_Amount*Interest_Rate*Loan_Years*Loan_Start&gt;0,1,0)</definedName>
    <definedName name="VAN_CHUYEN_DUONG_DAI_DZ0.4KV" localSheetId="20">#REF!</definedName>
    <definedName name="VAN_CHUYEN_DUONG_DAI_DZ0.4KV">#REF!</definedName>
    <definedName name="VAN_CHUYEN_DUONG_DAI_DZ22KV" localSheetId="20">#REF!</definedName>
    <definedName name="VAN_CHUYEN_DUONG_DAI_DZ22KV">#REF!</definedName>
    <definedName name="VAN_CHUYEN_VAT_TU_CHUNG" localSheetId="20">#REF!</definedName>
    <definedName name="VAN_CHUYEN_VAT_TU_CHUNG">#REF!</definedName>
    <definedName name="VAN_TRUNG_CHUYEN_VAT_TU_CHUNG">#REF!</definedName>
    <definedName name="vanchuyen">#REF!</definedName>
    <definedName name="VanChuyenDam">#REF!</definedName>
    <definedName name="VarDate" hidden="1">#REF!</definedName>
    <definedName name="VARIINST">#REF!</definedName>
    <definedName name="VARIPURC">#REF!</definedName>
    <definedName name="vat" localSheetId="20">5</definedName>
    <definedName name="vat">#REF!</definedName>
    <definedName name="VAT_LIEU_DEN_CHAN_CONG_TRINH" localSheetId="20">#REF!</definedName>
    <definedName name="VAT_LIEU_DEN_CHAN_CONG_TRINH">#REF!</definedName>
    <definedName name="vat_lieu_KVIII">#REF!</definedName>
    <definedName name="Vat_tu">#REF!</definedName>
    <definedName name="Vatlieu1">#REF!</definedName>
    <definedName name="Vatlieu2">#REF!</definedName>
    <definedName name="Vatlieu3">#REF!</definedName>
    <definedName name="VatLieuKhac">#REF!</definedName>
    <definedName name="VATM" localSheetId="20" hidden="1">{"'Sheet1'!$L$16"}</definedName>
    <definedName name="VATM" hidden="1">{"'Sheet1'!$L$16"}</definedName>
    <definedName name="Vattu">#REF!</definedName>
    <definedName name="vbtchongnuocm300">#REF!</definedName>
    <definedName name="vbtm150">#REF!</definedName>
    <definedName name="vbtm300">#REF!</definedName>
    <definedName name="vbtm400">#REF!</definedName>
    <definedName name="vc" localSheetId="20" hidden="1">{"'Sheet1'!$L$16"}</definedName>
    <definedName name="vc" hidden="1">{"'Sheet1'!$L$16"}</definedName>
    <definedName name="vcbo1" localSheetId="20" hidden="1">{"'Sheet1'!$L$16"}</definedName>
    <definedName name="vcbo1" hidden="1">{"'Sheet1'!$L$16"}</definedName>
    <definedName name="vccot">#REF!</definedName>
    <definedName name="vcdc">#REF!</definedName>
    <definedName name="VCDD1P">#REF!</definedName>
    <definedName name="VCDDCT3p">#REF!</definedName>
    <definedName name="VCDDMBA">#REF!</definedName>
    <definedName name="VCHT">#REF!</definedName>
    <definedName name="vcoto" localSheetId="20" hidden="1">{"'Sheet1'!$L$16"}</definedName>
    <definedName name="vcoto" hidden="1">{"'Sheet1'!$L$16"}</definedName>
    <definedName name="vct">#REF!</definedName>
    <definedName name="vctb">#REF!</definedName>
    <definedName name="VCTT">#REF!</definedName>
    <definedName name="VCVBT1">#REF!</definedName>
    <definedName name="VCVBT2">#REF!</definedName>
    <definedName name="vd">#REF!</definedName>
    <definedName name="vd3p">#REF!</definedName>
    <definedName name="vdv" hidden="1">#N/A</definedName>
    <definedName name="vdv_1">"#REF!"</definedName>
    <definedName name="Vf">#REF!</definedName>
    <definedName name="Vfri">#REF!</definedName>
    <definedName name="VGFTF" localSheetId="20" hidden="1">{"'Sheet1'!$L$16"}</definedName>
    <definedName name="VGFTF" hidden="1">{"'Sheet1'!$L$16"}</definedName>
    <definedName name="vgho" localSheetId="20" hidden="1">{"'Sheet1'!$L$16"}</definedName>
    <definedName name="vgho" hidden="1">{"'Sheet1'!$L$16"}</definedName>
    <definedName name="vgio">#REF!</definedName>
    <definedName name="vgk">#REF!</definedName>
    <definedName name="vgt">#REF!</definedName>
    <definedName name="VH" localSheetId="20" hidden="1">{"'Sheet1'!$L$16"}</definedName>
    <definedName name="VH" hidden="1">{"'Sheet1'!$L$16"}</definedName>
    <definedName name="Viet" localSheetId="20" hidden="1">{"'Sheet1'!$L$16"}</definedName>
    <definedName name="Viet" hidden="1">{"'Sheet1'!$L$16"}</definedName>
    <definedName name="VIEW">#REF!</definedName>
    <definedName name="vinhlong" localSheetId="20" hidden="1">{"'Sheet1'!$L$16"}</definedName>
    <definedName name="vinhlong" hidden="1">{"'Sheet1'!$L$16"}</definedName>
    <definedName name="vk">#REF!</definedName>
    <definedName name="vkcauthang">#REF!</definedName>
    <definedName name="vkds">#REF!</definedName>
    <definedName name="VKS">#REF!</definedName>
    <definedName name="vksan">#REF!</definedName>
    <definedName name="vktc">#REF!</definedName>
    <definedName name="VL" localSheetId="20">#REF!</definedName>
    <definedName name="VL" hidden="1">{"'Sheet1'!$L$16"}</definedName>
    <definedName name="VL.M10.1">#REF!</definedName>
    <definedName name="VL.M10.2">#REF!</definedName>
    <definedName name="VL.MDT">#REF!</definedName>
    <definedName name="VL_CSC">#REF!</definedName>
    <definedName name="VL_CSCT">#REF!</definedName>
    <definedName name="VL_CTXD">#REF!</definedName>
    <definedName name="VL_RD">#REF!</definedName>
    <definedName name="VL_TD">#REF!</definedName>
    <definedName name="vl1p">#REF!</definedName>
    <definedName name="vl3p">#REF!</definedName>
    <definedName name="vlbaotaibovay">#REF!</definedName>
    <definedName name="VLBS">#N/A</definedName>
    <definedName name="vlc">#REF!</definedName>
    <definedName name="Vlcap0.7" localSheetId="20">#REF!</definedName>
    <definedName name="Vlcap0.7">#REF!</definedName>
    <definedName name="VLcap1" localSheetId="20">#REF!</definedName>
    <definedName name="VLcap1">#REF!</definedName>
    <definedName name="vlct" localSheetId="20" hidden="1">{"'Sheet1'!$L$16"}</definedName>
    <definedName name="vlct" hidden="1">{"'Sheet1'!$L$16"}</definedName>
    <definedName name="VLCT3p">#REF!</definedName>
    <definedName name="vlctbb">#REF!</definedName>
    <definedName name="vldg">#REF!</definedName>
    <definedName name="vldn400">#REF!</definedName>
    <definedName name="vldn600">#REF!</definedName>
    <definedName name="VLIEU">#REF!</definedName>
    <definedName name="VLM">#REF!</definedName>
    <definedName name="VLP" localSheetId="20" hidden="1">{"'Sheet1'!$L$16"}</definedName>
    <definedName name="VLP" hidden="1">{"'Sheet1'!$L$16"}</definedName>
    <definedName name="vlthepnaphl">#REF!</definedName>
    <definedName name="vltram">#REF!</definedName>
    <definedName name="Vn_fri">#REF!</definedName>
    <definedName name="vothi" localSheetId="20" hidden="1">{"'Sheet1'!$L$16"}</definedName>
    <definedName name="vothi" hidden="1">{"'Sheet1'!$L$16"}</definedName>
    <definedName name="vr3p">#REF!</definedName>
    <definedName name="Vs">#REF!</definedName>
    <definedName name="VT">#REF!</definedName>
    <definedName name="vthang">#REF!</definedName>
    <definedName name="VTPS_T" hidden="1">#REF!</definedName>
    <definedName name="vtu">#REF!</definedName>
    <definedName name="VTuphu" localSheetId="20" hidden="1">{"'Sheet1'!$L$16"}</definedName>
    <definedName name="VTuphu" hidden="1">{"'Sheet1'!$L$16"}</definedName>
    <definedName name="VTVUA">#REF!</definedName>
    <definedName name="Vu">#REF!</definedName>
    <definedName name="Vu_">#REF!</definedName>
    <definedName name="Vua">#REF!</definedName>
    <definedName name="vuabtD">#N/A</definedName>
    <definedName name="vuabtG">#N/A</definedName>
    <definedName name="VUNG_NH1">#REF!</definedName>
    <definedName name="vung_nh2">#REF!</definedName>
    <definedName name="vungbc">#REF!</definedName>
    <definedName name="vungz">#REF!</definedName>
    <definedName name="vv" localSheetId="20" hidden="1">{"'Sheet1'!$L$16"}</definedName>
    <definedName name="vv" hidden="1">{"'Sheet1'!$L$16"}</definedName>
    <definedName name="vvv" localSheetId="20" hidden="1">{"'Sheet1'!$L$16"}</definedName>
    <definedName name="vvv">#REF!</definedName>
    <definedName name="VVVVVV" localSheetId="20" hidden="1">{"'Sheet1'!$L$16"}</definedName>
    <definedName name="VVVVVV" hidden="1">{"'Sheet1'!$L$16"}</definedName>
    <definedName name="vvvvvvv" localSheetId="20" hidden="1">{#N/A,#N/A,FALSE,"Chi tiÆt"}</definedName>
    <definedName name="vvvvvvv" hidden="1">{#N/A,#N/A,FALSE,"Chi tiÆt"}</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uan">#REF!</definedName>
    <definedName name="W" localSheetId="20">#REF!</definedName>
    <definedName name="W">#REF!</definedName>
    <definedName name="watertruck">'[2]R&amp;P'!$G$210</definedName>
    <definedName name="wb">#REF!</definedName>
    <definedName name="wc">#REF!</definedName>
    <definedName name="WD">#REF!</definedName>
    <definedName name="Wdaymong">#REF!</definedName>
    <definedName name="WIRE1">5</definedName>
    <definedName name="wl" localSheetId="20">#REF!</definedName>
    <definedName name="Wl">#REF!</definedName>
    <definedName name="WPF">#REF!</definedName>
    <definedName name="wr" localSheetId="20" hidden="1">{#N/A,#N/A,FALSE,"Chi tiÆt"}</definedName>
    <definedName name="wr" hidden="1">{#N/A,#N/A,FALSE,"Chi tiÆt"}</definedName>
    <definedName name="wrn.aaa" localSheetId="20" hidden="1">{#N/A,#N/A,FALSE,"Sheet1";#N/A,#N/A,FALSE,"Sheet1";#N/A,#N/A,FALSE,"Sheet1"}</definedName>
    <definedName name="wrn.aaa" hidden="1">{#N/A,#N/A,FALSE,"Sheet1";#N/A,#N/A,FALSE,"Sheet1";#N/A,#N/A,FALSE,"Sheet1"}</definedName>
    <definedName name="wrn.aaa." localSheetId="20" hidden="1">{#N/A,#N/A,FALSE,"Sheet1";#N/A,#N/A,FALSE,"Sheet1";#N/A,#N/A,FALSE,"Sheet1"}</definedName>
    <definedName name="wrn.aaa." hidden="1">{#N/A,#N/A,FALSE,"Sheet1";#N/A,#N/A,FALSE,"Sheet1";#N/A,#N/A,FALSE,"Sheet1"}</definedName>
    <definedName name="wrn.aaa.1" localSheetId="20" hidden="1">{#N/A,#N/A,FALSE,"Sheet1";#N/A,#N/A,FALSE,"Sheet1";#N/A,#N/A,FALSE,"Sheet1"}</definedName>
    <definedName name="wrn.aaa.1" hidden="1">{#N/A,#N/A,FALSE,"Sheet1";#N/A,#N/A,FALSE,"Sheet1";#N/A,#N/A,FALSE,"Sheet1"}</definedName>
    <definedName name="wrn.Bang._.ke._.nhan._.hang." localSheetId="20" hidden="1">{#N/A,#N/A,FALSE,"Ke khai NH"}</definedName>
    <definedName name="wrn.Bang._.ke._.nhan._.hang." hidden="1">{#N/A,#N/A,FALSE,"Ke khai NH"}</definedName>
    <definedName name="wrn.BAOCAO." localSheetId="20" hidden="1">{#N/A,#N/A,FALSE,"sum";#N/A,#N/A,FALSE,"MARTV";#N/A,#N/A,FALSE,"APRTV"}</definedName>
    <definedName name="wrn.BAOCAO." hidden="1">{#N/A,#N/A,FALSE,"sum";#N/A,#N/A,FALSE,"MARTV";#N/A,#N/A,FALSE,"APRTV"}</definedName>
    <definedName name="wrn.Che._.do._.duoc._.huong." localSheetId="20" hidden="1">{#N/A,#N/A,FALSE,"BN (2)"}</definedName>
    <definedName name="wrn.Che._.do._.duoc._.huong." hidden="1">{#N/A,#N/A,FALSE,"BN (2)"}</definedName>
    <definedName name="wrn.chi._.tiÆt." localSheetId="20" hidden="1">{#N/A,#N/A,FALSE,"Chi tiÆt"}</definedName>
    <definedName name="wrn.chi._.tiÆt." hidden="1">{#N/A,#N/A,FALSE,"Chi tiÆt"}</definedName>
    <definedName name="wrn.cong." localSheetId="20" hidden="1">{#N/A,#N/A,FALSE,"Sheet1"}</definedName>
    <definedName name="wrn.cong." hidden="1">{#N/A,#N/A,FALSE,"Sheet1"}</definedName>
    <definedName name="wrn.Giáy._.bao._.no." localSheetId="20" hidden="1">{#N/A,#N/A,FALSE,"BN"}</definedName>
    <definedName name="wrn.Giáy._.bao._.no." hidden="1">{#N/A,#N/A,FALSE,"BN"}</definedName>
    <definedName name="wrn.inv._.budget." localSheetId="20" hidden="1">{"invbud-1",#N/A,FALSE,"A";"invbud-1CW",#N/A,FALSE,"A";"Desinvesteringen",#N/A,FALSE,"C"}</definedName>
    <definedName name="wrn.inv._.budget." hidden="1">{"invbud-1",#N/A,FALSE,"A";"invbud-1CW",#N/A,FALSE,"A";"Desinvesteringen",#N/A,FALSE,"C"}</definedName>
    <definedName name="wrn.Monthly._.Statement." localSheetId="20" hidden="1">{#N/A,#N/A,FALSE,"Tabelle2";#N/A,#N/A,FALSE,"Tabelle1"}</definedName>
    <definedName name="wrn.Monthly._.Statement." hidden="1">{#N/A,#N/A,FALSE,"Tabelle2";#N/A,#N/A,FALSE,"Tabelle1"}</definedName>
    <definedName name="wrn.re_xoa2" localSheetId="20" hidden="1">{"Offgrid",#N/A,FALSE,"OFFGRID";"Region",#N/A,FALSE,"REGION";"Offgrid -2",#N/A,FALSE,"OFFGRID";"WTP",#N/A,FALSE,"WTP";"WTP -2",#N/A,FALSE,"WTP";"Project",#N/A,FALSE,"PROJECT";"Summary -2",#N/A,FALSE,"SUMMARY"}</definedName>
    <definedName name="wrn.re_xoa2" hidden="1">{"Offgrid",#N/A,FALSE,"OFFGRID";"Region",#N/A,FALSE,"REGION";"Offgrid -2",#N/A,FALSE,"OFFGRID";"WTP",#N/A,FALSE,"WTP";"WTP -2",#N/A,FALSE,"WTP";"Project",#N/A,FALSE,"PROJECT";"Summary -2",#N/A,FALSE,"SUMMARY"}</definedName>
    <definedName name="wrn.Report." localSheetId="20"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thu." localSheetId="20" hidden="1">{#N/A,#N/A,FALSE,"Chung"}</definedName>
    <definedName name="wrn.thu." hidden="1">{#N/A,#N/A,FALSE,"Chung"}</definedName>
    <definedName name="wrn.vd." localSheetId="20" hidden="1">{#N/A,#N/A,TRUE,"BT M200 da 10x20"}</definedName>
    <definedName name="wrn.vd." hidden="1">{#N/A,#N/A,TRUE,"BT M200 da 10x20"}</definedName>
    <definedName name="wrn.Work._.Report." localSheetId="20" hidden="1">{"accomplishment",#N/A,FALSE,"Summary Week 3"}</definedName>
    <definedName name="wrn.Work._.Report." hidden="1">{"accomplishment",#N/A,FALSE,"Summary Week 3"}</definedName>
    <definedName name="wrn_xoa2" localSheetId="20" hidden="1">{#N/A,#N/A,FALSE,"Chi tiÆt"}</definedName>
    <definedName name="wrn_xoa2" hidden="1">{#N/A,#N/A,FALSE,"Chi tiÆt"}</definedName>
    <definedName name="wrnf.report" localSheetId="20"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wrnf_xoa2" localSheetId="20" hidden="1">{"Offgrid",#N/A,FALSE,"OFFGRID";"Region",#N/A,FALSE,"REGION";"Offgrid -2",#N/A,FALSE,"OFFGRID";"WTP",#N/A,FALSE,"WTP";"WTP -2",#N/A,FALSE,"WTP";"Project",#N/A,FALSE,"PROJECT";"Summary -2",#N/A,FALSE,"SUMMARY"}</definedName>
    <definedName name="wrnf_xoa2"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www" localSheetId="20" hidden="1">{"'Sheet1'!$L$16"}</definedName>
    <definedName name="wwww" hidden="1">{0}</definedName>
    <definedName name="wwwwwww" localSheetId="20" hidden="1">{"Offgrid",#N/A,FALSE,"OFFGRID";"Region",#N/A,FALSE,"REGION";"Offgrid -2",#N/A,FALSE,"OFFGRID";"WTP",#N/A,FALSE,"WTP";"WTP -2",#N/A,FALSE,"WTP";"Project",#N/A,FALSE,"PROJECT";"Summary -2",#N/A,FALSE,"SUMMARY"}</definedName>
    <definedName name="wwwwwww" hidden="1">{"Offgrid",#N/A,FALSE,"OFFGRID";"Region",#N/A,FALSE,"REGION";"Offgrid -2",#N/A,FALSE,"OFFGRID";"WTP",#N/A,FALSE,"WTP";"WTP -2",#N/A,FALSE,"WTP";"Project",#N/A,FALSE,"PROJECT";"Summary -2",#N/A,FALSE,"SUMMARY"}</definedName>
    <definedName name="wwwwwwwww" localSheetId="20" hidden="1">{"'Sheet1'!$L$16"}</definedName>
    <definedName name="wwwwwwwww" hidden="1">{"'Sheet1'!$L$16"}</definedName>
    <definedName name="Wzb">#REF!</definedName>
    <definedName name="Wzt">#REF!</definedName>
    <definedName name="X">#REF!</definedName>
    <definedName name="X_">#REF!</definedName>
    <definedName name="x_list">#REF!</definedName>
    <definedName name="x1_">#REF!</definedName>
    <definedName name="x1pind">#REF!</definedName>
    <definedName name="X1pINDnc">#REF!</definedName>
    <definedName name="X1pINDvc">#REF!</definedName>
    <definedName name="X1pINDvl">#REF!</definedName>
    <definedName name="x1ping">#REF!</definedName>
    <definedName name="X1pINGnc">#REF!</definedName>
    <definedName name="X1pINGvc">#REF!</definedName>
    <definedName name="X1pINGvl">#REF!</definedName>
    <definedName name="x1pint">#REF!</definedName>
    <definedName name="x2_">#REF!</definedName>
    <definedName name="XA">#REF!</definedName>
    <definedName name="xa1pm">#REF!</definedName>
    <definedName name="xa3pm">#REF!</definedName>
    <definedName name="XAY" localSheetId="20" hidden="1">{"'Sheet1'!$L$16"}</definedName>
    <definedName name="XAY" hidden="1">{"'Sheet1'!$L$16"}</definedName>
    <definedName name="XayLapKhac">#REF!</definedName>
    <definedName name="XB_80">#REF!</definedName>
    <definedName name="XBCNCKT">5600</definedName>
    <definedName name="XCCT">0.5</definedName>
    <definedName name="xcp">#REF!</definedName>
    <definedName name="xd0.6">#REF!</definedName>
    <definedName name="xd1.3">#REF!</definedName>
    <definedName name="xd1.5">#REF!</definedName>
    <definedName name="XDGN08" localSheetId="20" hidden="1">{"'Sheet1'!$L$16"}</definedName>
    <definedName name="XDGN08" hidden="1">{"'Sheet1'!$L$16"}</definedName>
    <definedName name="XDTB">#REF!</definedName>
    <definedName name="XDTT">#REF!</definedName>
    <definedName name="xebt6">#N/A</definedName>
    <definedName name="xelaodam">'[2]R&amp;P'!$G$235</definedName>
    <definedName name="XEMAY">#REF!</definedName>
    <definedName name="xenhua">#N/A</definedName>
    <definedName name="xethung10t">'[2]R&amp;P'!$G$191</definedName>
    <definedName name="xetreo">'[2]R&amp;P'!$G$274</definedName>
    <definedName name="xetuoinhua">#N/A</definedName>
    <definedName name="xetuoinhua190">#REF!</definedName>
    <definedName name="xfco" localSheetId="20">#REF!</definedName>
    <definedName name="xfco">#REF!</definedName>
    <definedName name="xfco3p" localSheetId="20">#REF!</definedName>
    <definedName name="xfco3p">#REF!</definedName>
    <definedName name="XFCOnc">#REF!</definedName>
    <definedName name="xfcotnc">#REF!</definedName>
    <definedName name="xfcotvl">#REF!</definedName>
    <definedName name="XFCOvc">#REF!</definedName>
    <definedName name="XFCOvl">#REF!</definedName>
    <definedName name="xgc100">#REF!</definedName>
    <definedName name="xgc150">#REF!</definedName>
    <definedName name="xgc200">#REF!</definedName>
    <definedName name="xh">#REF!</definedName>
    <definedName name="xhn">#REF!</definedName>
    <definedName name="xig">#REF!</definedName>
    <definedName name="xig1">#REF!</definedName>
    <definedName name="xig1p">#REF!</definedName>
    <definedName name="xig3p">#REF!</definedName>
    <definedName name="XIGnc">#REF!</definedName>
    <definedName name="xignc3p">#REF!</definedName>
    <definedName name="XIGvc">#REF!</definedName>
    <definedName name="XIGvl">#REF!</definedName>
    <definedName name="xigvl3p">#REF!</definedName>
    <definedName name="ximang">#REF!</definedName>
    <definedName name="xin">#REF!</definedName>
    <definedName name="xin190">#REF!</definedName>
    <definedName name="xin1903p">#REF!</definedName>
    <definedName name="XIN190vc">#REF!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c">#REF!</definedName>
    <definedName name="xindvl1p">#REF!</definedName>
    <definedName name="xing1p">#REF!</definedName>
    <definedName name="xingnc1p">#REF!</definedName>
    <definedName name="xingvl1p">#REF!</definedName>
    <definedName name="XINnc">#REF!</definedName>
    <definedName name="xinnc3p">#REF!</definedName>
    <definedName name="xint1p">#REF!</definedName>
    <definedName name="XINvc">#REF!</definedName>
    <definedName name="XINvl">#REF!</definedName>
    <definedName name="xinvl3p">#REF!</definedName>
    <definedName name="xit">#REF!</definedName>
    <definedName name="xit1">#REF!</definedName>
    <definedName name="xit1p">#REF!</definedName>
    <definedName name="xit23p">#REF!</definedName>
    <definedName name="xit2nc3p">#REF!</definedName>
    <definedName name="xit2vl3p">#REF!</definedName>
    <definedName name="xit3p">#REF!</definedName>
    <definedName name="XITnc">#REF!</definedName>
    <definedName name="xitnc3p">#REF!</definedName>
    <definedName name="XITvc">#REF!</definedName>
    <definedName name="XITvl">#REF!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4">#REF!</definedName>
    <definedName name="xlk">#REF!</definedName>
    <definedName name="xlk1.4">#REF!</definedName>
    <definedName name="xls" localSheetId="20" hidden="1">{"'Sheet1'!$L$16"}</definedName>
    <definedName name="xls" hidden="1">{"'Sheet1'!$L$16"}</definedName>
    <definedName name="xlttbninh" localSheetId="20" hidden="1">{"'Sheet1'!$L$16"}</definedName>
    <definedName name="xlttbninh" hidden="1">{"'Sheet1'!$L$16"}</definedName>
    <definedName name="xm">[12]gvl!$N$16</definedName>
    <definedName name="XM.M10.1">#REF!</definedName>
    <definedName name="XM.M10.2">#REF!</definedName>
    <definedName name="XM.MDT">#REF!</definedName>
    <definedName name="XMAX">#REF!</definedName>
    <definedName name="XMB30">#REF!</definedName>
    <definedName name="XMB40">#REF!</definedName>
    <definedName name="xmcax">#REF!</definedName>
    <definedName name="XMIN">#REF!</definedName>
    <definedName name="xmp40">#REF!</definedName>
    <definedName name="xn">#REF!</definedName>
    <definedName name="xnkhung" localSheetId="20" hidden="1">{#N/A,#N/A,FALSE,"Chung"}</definedName>
    <definedName name="xnkhung" hidden="1">{#N/A,#N/A,FALSE,"Chung"}</definedName>
    <definedName name="xoa_tab" hidden="1">#REF!</definedName>
    <definedName name="xoa1" localSheetId="20" hidden="1">{"'Sheet1'!$L$16"}</definedName>
    <definedName name="xoa1" hidden="1">{"'Sheet1'!$L$16"}</definedName>
    <definedName name="xoa2" localSheetId="20" hidden="1">{#N/A,#N/A,FALSE,"Chi tiÆt"}</definedName>
    <definedName name="xoa2" hidden="1">{#N/A,#N/A,FALSE,"Chi tiÆt"}</definedName>
    <definedName name="xoa3" localSheetId="20" hidden="1">{"Offgrid",#N/A,FALSE,"OFFGRID";"Region",#N/A,FALSE,"REGION";"Offgrid -2",#N/A,FALSE,"OFFGRID";"WTP",#N/A,FALSE,"WTP";"WTP -2",#N/A,FALSE,"WTP";"Project",#N/A,FALSE,"PROJECT";"Summary -2",#N/A,FALSE,"SUMMARY"}</definedName>
    <definedName name="xoa3" hidden="1">{"Offgrid",#N/A,FALSE,"OFFGRID";"Region",#N/A,FALSE,"REGION";"Offgrid -2",#N/A,FALSE,"OFFGRID";"WTP",#N/A,FALSE,"WTP";"WTP -2",#N/A,FALSE,"WTP";"Project",#N/A,FALSE,"PROJECT";"Summary -2",#N/A,FALSE,"SUMMARY"}</definedName>
    <definedName name="xoa4" localSheetId="20" hidden="1">{"Offgrid",#N/A,FALSE,"OFFGRID";"Region",#N/A,FALSE,"REGION";"Offgrid -2",#N/A,FALSE,"OFFGRID";"WTP",#N/A,FALSE,"WTP";"WTP -2",#N/A,FALSE,"WTP";"Project",#N/A,FALSE,"PROJECT";"Summary -2",#N/A,FALSE,"SUMMARY"}</definedName>
    <definedName name="xoa4" hidden="1">{"Offgrid",#N/A,FALSE,"OFFGRID";"Region",#N/A,FALSE,"REGION";"Offgrid -2",#N/A,FALSE,"OFFGRID";"WTP",#N/A,FALSE,"WTP";"WTP -2",#N/A,FALSE,"WTP";"Project",#N/A,FALSE,"PROJECT";"Summary -2",#N/A,FALSE,"SUMMARY"}</definedName>
    <definedName name="xoaydap">#N/A</definedName>
    <definedName name="XRefColumnsCount" hidden="1">5</definedName>
    <definedName name="XRefCopyRangeCount" hidden="1">6</definedName>
    <definedName name="XRefPasteRangeCount" hidden="1">5</definedName>
    <definedName name="XTKKTTC">7500</definedName>
    <definedName name="xuchoi0.15">#REF!</definedName>
    <definedName name="xuchoi0.25">#REF!</definedName>
    <definedName name="xuchoi0.3">#REF!</definedName>
    <definedName name="xuchoi0.35">#REF!</definedName>
    <definedName name="xuchoi0.4">#REF!</definedName>
    <definedName name="xuchoi0.65">#REF!</definedName>
    <definedName name="xuchoi0.75">#REF!</definedName>
    <definedName name="xuchoi1.25">#REF!</definedName>
    <definedName name="xuclat0.4">#REF!</definedName>
    <definedName name="xuclat1">'[2]R&amp;P'!$G$138</definedName>
    <definedName name="xuclat1.65">#REF!</definedName>
    <definedName name="xuclat2">#N/A</definedName>
    <definedName name="xuclat2.8">#REF!</definedName>
    <definedName name="xucxich0.22">#REF!</definedName>
    <definedName name="xucxich0.25">#REF!</definedName>
    <definedName name="xucxich0.3">#REF!</definedName>
    <definedName name="xucxich0.35">#REF!</definedName>
    <definedName name="xucxich0.4">#REF!</definedName>
    <definedName name="xucxich0.5">#REF!</definedName>
    <definedName name="xucxich0.65">#REF!</definedName>
    <definedName name="xucxich1">#REF!</definedName>
    <definedName name="xucxich1.2">#REF!</definedName>
    <definedName name="xucxich1.25">#REF!</definedName>
    <definedName name="xucxich1.6">#REF!</definedName>
    <definedName name="xucxich2">#REF!</definedName>
    <definedName name="xucxich2.5">#REF!</definedName>
    <definedName name="xucxich4">#REF!</definedName>
    <definedName name="xucxich4.6">#REF!</definedName>
    <definedName name="xucxich5">#REF!</definedName>
    <definedName name="XuÊt8" localSheetId="20" hidden="1">{"'Sheet1'!$L$16"}</definedName>
    <definedName name="XuÊt8" hidden="1">{"'Sheet1'!$L$16"}</definedName>
    <definedName name="xvxcvxc" localSheetId="20" hidden="1">{"'Sheet1'!$L$16"}</definedName>
    <definedName name="xvxcvxc" hidden="1">{"'Sheet1'!$L$16"}</definedName>
    <definedName name="xx">#REF!</definedName>
    <definedName name="xxx">#REF!</definedName>
    <definedName name="xxx2">#REF!</definedName>
    <definedName name="xzfa" localSheetId="20" hidden="1">{"'Sheet1'!$L$16"}</definedName>
    <definedName name="xzfa" hidden="1">{"'Sheet1'!$L$16"}</definedName>
    <definedName name="y" localSheetId="20" hidden="1">{"'Sheet1'!$L$16"}</definedName>
    <definedName name="y">#REF!</definedName>
    <definedName name="y_list">#REF!</definedName>
    <definedName name="yb">#REF!</definedName>
    <definedName name="ycp">#REF!</definedName>
    <definedName name="Yd" hidden="1">#REF!</definedName>
    <definedName name="ỳdhgg" localSheetId="20" hidden="1">{"'Sheet1'!$L$16"}</definedName>
    <definedName name="ỳdhgg" hidden="1">{"'Sheet1'!$L$16"}</definedName>
    <definedName name="yen">142.83</definedName>
    <definedName name="Yen_A">#N/A</definedName>
    <definedName name="Yen_B">#N/A</definedName>
    <definedName name="yen1">#REF!</definedName>
    <definedName name="yen2">#REF!</definedName>
    <definedName name="Yenthanh2" localSheetId="20" hidden="1">{"'Sheet1'!$L$16"}</definedName>
    <definedName name="Yenthanh2" hidden="1">{"'Sheet1'!$L$16"}</definedName>
    <definedName name="yerua5">#REF!</definedName>
    <definedName name="yeu" localSheetId="20" hidden="1">{"'Sheet1'!$L$16"}</definedName>
    <definedName name="yeu" hidden="1">{"'Sheet1'!$L$16"}</definedName>
    <definedName name="yiuti" localSheetId="20" hidden="1">{"'Sheet1'!$L$16"}</definedName>
    <definedName name="yiuti" hidden="1">{"'Sheet1'!$L$16"}</definedName>
    <definedName name="YMAX">#REF!</definedName>
    <definedName name="YMIN">#REF!</definedName>
    <definedName name="yo">#REF!</definedName>
    <definedName name="Yt">#REF!</definedName>
    <definedName name="ytd">#REF!</definedName>
    <definedName name="ytri" localSheetId="20" hidden="1">{"'Sheet1'!$L$16"}</definedName>
    <definedName name="ytri" hidden="1">{"'Sheet1'!$L$16"}</definedName>
    <definedName name="ytru" localSheetId="20" hidden="1">{"'Sheet1'!$L$16"}</definedName>
    <definedName name="ytru" hidden="1">{"'Sheet1'!$L$16"}</definedName>
    <definedName name="Yu" hidden="1">#REF!</definedName>
    <definedName name="ỵu" localSheetId="20" hidden="1">{"'Sheet1'!$L$16"}</definedName>
    <definedName name="ỵu" hidden="1">{"'Sheet1'!$L$16"}</definedName>
    <definedName name="yy">#REF!</definedName>
    <definedName name="z">#REF!</definedName>
    <definedName name="Z_B6D82DE0_6701_11DA_9820_00304F1E4471_.wvu.Cols" hidden="1">#REF!</definedName>
    <definedName name="Z_dh">#REF!</definedName>
    <definedName name="zbot">#REF!</definedName>
    <definedName name="zcg" localSheetId="20" hidden="1">{"'Sheet1'!$L$16"}</definedName>
    <definedName name="zcg" hidden="1">{"'Sheet1'!$L$16"}</definedName>
    <definedName name="zcgxf" localSheetId="20" hidden="1">{"'Sheet1'!$L$16"}</definedName>
    <definedName name="zcgxf" hidden="1">{"'Sheet1'!$L$16"}</definedName>
    <definedName name="Zip">#REF!</definedName>
    <definedName name="zKm2" localSheetId="20" hidden="1">{"'Sheet1'!$L$16"}</definedName>
    <definedName name="zKm2" hidden="1">{"'Sheet1'!$L$16"}</definedName>
    <definedName name="zl">#REF!</definedName>
    <definedName name="zt">#REF!</definedName>
    <definedName name="ztop">#REF!</definedName>
    <definedName name="Zw">#REF!</definedName>
    <definedName name="ZXD">#REF!</definedName>
    <definedName name="Zxl">#REF!</definedName>
    <definedName name="ZXzX" localSheetId="20" hidden="1">{"'Sheet1'!$L$16"}</definedName>
    <definedName name="ZXzX" hidden="1">{"'Sheet1'!$L$16"}</definedName>
    <definedName name="ZYX">#REF!</definedName>
    <definedName name="ZZZ">#REF!</definedName>
    <definedName name="전">#REF!</definedName>
    <definedName name="주택사업본부">#REF!</definedName>
    <definedName name="철구사업본부">#REF!</definedName>
    <definedName name="템플리트모듈1" localSheetId="20">BlankMacro1</definedName>
    <definedName name="템플리트모듈1">BlankMacro1</definedName>
    <definedName name="템플리트모듈2" localSheetId="20">BlankMacro1</definedName>
    <definedName name="템플리트모듈2">BlankMacro1</definedName>
    <definedName name="템플리트모듈3" localSheetId="20">BlankMacro1</definedName>
    <definedName name="템플리트모듈3">BlankMacro1</definedName>
    <definedName name="템플리트모듈4" localSheetId="20">BlankMacro1</definedName>
    <definedName name="템플리트모듈4">BlankMacro1</definedName>
    <definedName name="템플리트모듈5" localSheetId="20">BlankMacro1</definedName>
    <definedName name="템플리트모듈5">BlankMacro1</definedName>
    <definedName name="템플리트모듈6" localSheetId="20">BlankMacro1</definedName>
    <definedName name="템플리트모듈6">BlankMacro1</definedName>
    <definedName name="피팅" localSheetId="20">BlankMacro1</definedName>
    <definedName name="피팅">BlankMacro1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9" i="2" l="1"/>
  <c r="E22" i="3"/>
  <c r="E21" i="3"/>
  <c r="C14" i="15" l="1"/>
  <c r="C15" i="15"/>
  <c r="C16" i="15"/>
  <c r="C17" i="15"/>
  <c r="C18" i="15"/>
  <c r="C19" i="15"/>
  <c r="C20" i="15"/>
  <c r="C21" i="15"/>
  <c r="C22" i="15"/>
  <c r="C23" i="15"/>
  <c r="C24" i="15"/>
  <c r="C25" i="15"/>
  <c r="C26" i="15"/>
  <c r="C27" i="15"/>
  <c r="D20" i="31" l="1"/>
  <c r="J20" i="31" s="1"/>
  <c r="D19" i="31"/>
  <c r="D18" i="31"/>
  <c r="D17" i="31"/>
  <c r="D16" i="31"/>
  <c r="D14" i="31"/>
  <c r="D12" i="31"/>
  <c r="D13" i="31"/>
  <c r="D10" i="31" s="1"/>
  <c r="D11" i="31"/>
  <c r="K20" i="31"/>
  <c r="I20" i="31"/>
  <c r="I19" i="31"/>
  <c r="I18" i="31"/>
  <c r="I17" i="31"/>
  <c r="I16" i="31"/>
  <c r="I14" i="31"/>
  <c r="I13" i="31"/>
  <c r="I11" i="31"/>
  <c r="H24" i="31"/>
  <c r="G24" i="31"/>
  <c r="G23" i="31"/>
  <c r="G22" i="31"/>
  <c r="H21" i="31"/>
  <c r="G21" i="31"/>
  <c r="G18" i="31"/>
  <c r="G17" i="31"/>
  <c r="J17" i="31" s="1"/>
  <c r="G16" i="31"/>
  <c r="J16" i="31" s="1"/>
  <c r="F10" i="31"/>
  <c r="I10" i="31" s="1"/>
  <c r="E10" i="31"/>
  <c r="E9" i="31" s="1"/>
  <c r="E8" i="31" s="1"/>
  <c r="F9" i="31"/>
  <c r="F8" i="31" s="1"/>
  <c r="I8" i="31" s="1"/>
  <c r="C9" i="31"/>
  <c r="C8" i="31"/>
  <c r="C10" i="31"/>
  <c r="D20" i="29"/>
  <c r="D22" i="29"/>
  <c r="D21" i="29"/>
  <c r="D17" i="29"/>
  <c r="D16" i="29"/>
  <c r="D15" i="29"/>
  <c r="C16" i="29"/>
  <c r="C15" i="29"/>
  <c r="C19" i="29"/>
  <c r="C17" i="29"/>
  <c r="C12" i="29"/>
  <c r="C10" i="29"/>
  <c r="I9" i="31" l="1"/>
  <c r="J18" i="31"/>
  <c r="D9" i="31"/>
  <c r="D8" i="31" s="1"/>
  <c r="E42" i="28"/>
  <c r="F42" i="28" s="1"/>
  <c r="F43" i="28"/>
  <c r="E43" i="28"/>
  <c r="G38" i="28"/>
  <c r="G37" i="28"/>
  <c r="G36" i="28"/>
  <c r="G35" i="28"/>
  <c r="G34" i="28"/>
  <c r="G33" i="28"/>
  <c r="G32" i="28"/>
  <c r="G31" i="28"/>
  <c r="G30" i="28"/>
  <c r="G29" i="28"/>
  <c r="H28" i="28"/>
  <c r="G28" i="28"/>
  <c r="G27" i="28"/>
  <c r="H26" i="28"/>
  <c r="G26" i="28"/>
  <c r="G25" i="28"/>
  <c r="G22" i="28"/>
  <c r="G21" i="28"/>
  <c r="H20" i="28"/>
  <c r="G20" i="28"/>
  <c r="H19" i="28"/>
  <c r="G19" i="28"/>
  <c r="G18" i="28"/>
  <c r="G17" i="28"/>
  <c r="G15" i="28"/>
  <c r="G14" i="28"/>
  <c r="G13" i="28"/>
  <c r="G12" i="28"/>
  <c r="G11" i="28"/>
  <c r="F39" i="28"/>
  <c r="E39" i="28"/>
  <c r="D27" i="28"/>
  <c r="H27" i="28" s="1"/>
  <c r="D30" i="28" l="1"/>
  <c r="H30" i="28" s="1"/>
  <c r="D29" i="28"/>
  <c r="H29" i="28" s="1"/>
  <c r="D25" i="28"/>
  <c r="H25" i="28" s="1"/>
  <c r="D24" i="28"/>
  <c r="D23" i="28"/>
  <c r="D22" i="28"/>
  <c r="H22" i="28" s="1"/>
  <c r="D21" i="28"/>
  <c r="H21" i="28" s="1"/>
  <c r="D18" i="28"/>
  <c r="H18" i="28" s="1"/>
  <c r="D17" i="28"/>
  <c r="H17" i="28" s="1"/>
  <c r="D15" i="28"/>
  <c r="H15" i="28" s="1"/>
  <c r="D14" i="28"/>
  <c r="H14" i="28" s="1"/>
  <c r="D13" i="28"/>
  <c r="H13" i="28" s="1"/>
  <c r="D12" i="28"/>
  <c r="H12" i="28" s="1"/>
  <c r="D11" i="28"/>
  <c r="H11" i="28" s="1"/>
  <c r="E10" i="28"/>
  <c r="F10" i="28"/>
  <c r="C10" i="28"/>
  <c r="C9" i="28" s="1"/>
  <c r="C9" i="27"/>
  <c r="C18" i="27"/>
  <c r="C16" i="27" s="1"/>
  <c r="C13" i="27"/>
  <c r="C30" i="27"/>
  <c r="C25" i="27"/>
  <c r="F37" i="26"/>
  <c r="E37" i="26"/>
  <c r="F36" i="26"/>
  <c r="E36" i="26"/>
  <c r="E32" i="26"/>
  <c r="F25" i="26"/>
  <c r="E25" i="26"/>
  <c r="E13" i="26"/>
  <c r="C31" i="26"/>
  <c r="D33" i="26"/>
  <c r="D31" i="26" s="1"/>
  <c r="F31" i="26" s="1"/>
  <c r="D35" i="26"/>
  <c r="D34" i="26" s="1"/>
  <c r="C35" i="26"/>
  <c r="C34" i="26" s="1"/>
  <c r="C24" i="26"/>
  <c r="F24" i="26" s="1"/>
  <c r="C22" i="26"/>
  <c r="C10" i="26"/>
  <c r="C8" i="26" s="1"/>
  <c r="E34" i="26" l="1"/>
  <c r="G10" i="28"/>
  <c r="E24" i="26"/>
  <c r="F33" i="26"/>
  <c r="E31" i="26"/>
  <c r="E33" i="26"/>
  <c r="F34" i="26"/>
  <c r="E35" i="26"/>
  <c r="F35" i="26"/>
  <c r="D10" i="28"/>
  <c r="D9" i="28" s="1"/>
  <c r="C34" i="27"/>
  <c r="D30" i="26"/>
  <c r="H10" i="28" l="1"/>
  <c r="E30" i="26"/>
  <c r="F30" i="26"/>
  <c r="A3" i="26"/>
  <c r="A3" i="27" s="1"/>
  <c r="A3" i="28" s="1"/>
  <c r="A3" i="29" s="1"/>
  <c r="A3" i="31" s="1"/>
  <c r="H61" i="25"/>
  <c r="G61" i="25"/>
  <c r="F61" i="25"/>
  <c r="H60" i="25"/>
  <c r="F60" i="25"/>
  <c r="H59" i="25"/>
  <c r="G59" i="25"/>
  <c r="F59" i="25"/>
  <c r="H58" i="25"/>
  <c r="G58" i="25"/>
  <c r="F58" i="25"/>
  <c r="H57" i="25"/>
  <c r="G57" i="25"/>
  <c r="F57" i="25"/>
  <c r="E56" i="25"/>
  <c r="D56" i="25"/>
  <c r="C56" i="25"/>
  <c r="F56" i="25" s="1"/>
  <c r="H55" i="25"/>
  <c r="G55" i="25"/>
  <c r="F55" i="25"/>
  <c r="H54" i="25"/>
  <c r="G54" i="25"/>
  <c r="F54" i="25"/>
  <c r="H53" i="25"/>
  <c r="G53" i="25"/>
  <c r="F53" i="25"/>
  <c r="H52" i="25"/>
  <c r="G52" i="25"/>
  <c r="F52" i="25"/>
  <c r="H51" i="25"/>
  <c r="G51" i="25"/>
  <c r="F51" i="25"/>
  <c r="H50" i="25"/>
  <c r="G50" i="25"/>
  <c r="F50" i="25"/>
  <c r="E49" i="25"/>
  <c r="D49" i="25"/>
  <c r="C49" i="25"/>
  <c r="F49" i="25" s="1"/>
  <c r="H48" i="25"/>
  <c r="G48" i="25"/>
  <c r="F48" i="25"/>
  <c r="H47" i="25"/>
  <c r="G47" i="25"/>
  <c r="F47" i="25"/>
  <c r="H46" i="25"/>
  <c r="G46" i="25"/>
  <c r="F46" i="25"/>
  <c r="H44" i="25"/>
  <c r="F44" i="25"/>
  <c r="E43" i="25"/>
  <c r="D43" i="25"/>
  <c r="C43" i="25"/>
  <c r="H42" i="25"/>
  <c r="G42" i="25"/>
  <c r="F42" i="25"/>
  <c r="E41" i="25"/>
  <c r="D41" i="25"/>
  <c r="C41" i="25"/>
  <c r="H40" i="25"/>
  <c r="G40" i="25"/>
  <c r="F40" i="25"/>
  <c r="E39" i="25"/>
  <c r="D39" i="25"/>
  <c r="C39" i="25"/>
  <c r="H38" i="25"/>
  <c r="G38" i="25"/>
  <c r="F38" i="25"/>
  <c r="H37" i="25"/>
  <c r="G37" i="25"/>
  <c r="F37" i="25"/>
  <c r="H36" i="25"/>
  <c r="G36" i="25"/>
  <c r="F36" i="25"/>
  <c r="H35" i="25"/>
  <c r="G35" i="25"/>
  <c r="F35" i="25"/>
  <c r="H34" i="25"/>
  <c r="G34" i="25"/>
  <c r="F34" i="25"/>
  <c r="H33" i="25"/>
  <c r="G33" i="25"/>
  <c r="F33" i="25"/>
  <c r="H32" i="25"/>
  <c r="G32" i="25"/>
  <c r="F32" i="25"/>
  <c r="E31" i="25"/>
  <c r="D31" i="25"/>
  <c r="C31" i="25"/>
  <c r="H30" i="25"/>
  <c r="G30" i="25"/>
  <c r="F30" i="25"/>
  <c r="E29" i="25"/>
  <c r="D29" i="25"/>
  <c r="C29" i="25"/>
  <c r="H28" i="25"/>
  <c r="G28" i="25"/>
  <c r="F28" i="25"/>
  <c r="H27" i="25"/>
  <c r="G27" i="25"/>
  <c r="F27" i="25"/>
  <c r="H26" i="25"/>
  <c r="G26" i="25"/>
  <c r="F26" i="25"/>
  <c r="H25" i="25"/>
  <c r="G25" i="25"/>
  <c r="F25" i="25"/>
  <c r="H24" i="25"/>
  <c r="G24" i="25"/>
  <c r="F24" i="25"/>
  <c r="E23" i="25"/>
  <c r="D23" i="25"/>
  <c r="C23" i="25"/>
  <c r="H22" i="25"/>
  <c r="G22" i="25"/>
  <c r="F22" i="25"/>
  <c r="H21" i="25"/>
  <c r="G21" i="25"/>
  <c r="F21" i="25"/>
  <c r="H20" i="25"/>
  <c r="G20" i="25"/>
  <c r="F20" i="25"/>
  <c r="H19" i="25"/>
  <c r="G19" i="25"/>
  <c r="F19" i="25"/>
  <c r="E18" i="25"/>
  <c r="D18" i="25"/>
  <c r="C18" i="25"/>
  <c r="H17" i="25"/>
  <c r="G17" i="25"/>
  <c r="F17" i="25"/>
  <c r="H16" i="25"/>
  <c r="G16" i="25"/>
  <c r="F16" i="25"/>
  <c r="H15" i="25"/>
  <c r="G15" i="25"/>
  <c r="F15" i="25"/>
  <c r="E14" i="25"/>
  <c r="D14" i="25"/>
  <c r="C14" i="25"/>
  <c r="H13" i="25"/>
  <c r="G13" i="25"/>
  <c r="F13" i="25"/>
  <c r="H12" i="25"/>
  <c r="G12" i="25"/>
  <c r="F12" i="25"/>
  <c r="H11" i="25"/>
  <c r="G11" i="25"/>
  <c r="F11" i="25"/>
  <c r="H10" i="25"/>
  <c r="G10" i="25"/>
  <c r="F10" i="25"/>
  <c r="H9" i="25"/>
  <c r="G9" i="25"/>
  <c r="F9" i="25"/>
  <c r="E8" i="25"/>
  <c r="D8" i="25"/>
  <c r="C8" i="25"/>
  <c r="F23" i="25" l="1"/>
  <c r="H49" i="25"/>
  <c r="F31" i="25"/>
  <c r="H31" i="25"/>
  <c r="F18" i="25"/>
  <c r="H18" i="25"/>
  <c r="H41" i="25"/>
  <c r="G31" i="25"/>
  <c r="H8" i="25"/>
  <c r="F41" i="25"/>
  <c r="H23" i="25"/>
  <c r="F8" i="25"/>
  <c r="F43" i="25"/>
  <c r="H14" i="25"/>
  <c r="H29" i="25"/>
  <c r="H43" i="25"/>
  <c r="F14" i="25"/>
  <c r="G18" i="25"/>
  <c r="H56" i="25"/>
  <c r="D7" i="25"/>
  <c r="G8" i="25"/>
  <c r="G41" i="25"/>
  <c r="F39" i="25"/>
  <c r="H39" i="25"/>
  <c r="C7" i="25"/>
  <c r="F29" i="25"/>
  <c r="G29" i="25"/>
  <c r="G39" i="25"/>
  <c r="G49" i="25"/>
  <c r="G56" i="25"/>
  <c r="E7" i="25"/>
  <c r="G23" i="25"/>
  <c r="G14" i="25"/>
  <c r="G43" i="25"/>
  <c r="F7" i="25" l="1"/>
  <c r="G7" i="25"/>
  <c r="H7" i="25"/>
  <c r="E525" i="24" l="1"/>
  <c r="D524" i="24"/>
  <c r="C524" i="24"/>
  <c r="E524" i="24" s="1"/>
  <c r="D523" i="24"/>
  <c r="E522" i="24"/>
  <c r="D521" i="24"/>
  <c r="C521" i="24"/>
  <c r="E520" i="24"/>
  <c r="D519" i="24"/>
  <c r="C519" i="24"/>
  <c r="E519" i="24" s="1"/>
  <c r="E518" i="24"/>
  <c r="D517" i="24"/>
  <c r="C517" i="24"/>
  <c r="E514" i="24"/>
  <c r="E513" i="24"/>
  <c r="E512" i="24"/>
  <c r="D511" i="24"/>
  <c r="C511" i="24"/>
  <c r="E511" i="24" s="1"/>
  <c r="E510" i="24"/>
  <c r="E509" i="24"/>
  <c r="E508" i="24"/>
  <c r="E507" i="24"/>
  <c r="D506" i="24"/>
  <c r="C506" i="24"/>
  <c r="E505" i="24"/>
  <c r="E504" i="24"/>
  <c r="D503" i="24"/>
  <c r="C503" i="24"/>
  <c r="E502" i="24"/>
  <c r="D501" i="24"/>
  <c r="C501" i="24"/>
  <c r="E500" i="24"/>
  <c r="C499" i="24"/>
  <c r="E499" i="24" s="1"/>
  <c r="E497" i="24"/>
  <c r="E496" i="24"/>
  <c r="E495" i="24"/>
  <c r="E494" i="24"/>
  <c r="E493" i="24"/>
  <c r="E492" i="24"/>
  <c r="E491" i="24"/>
  <c r="E490" i="24"/>
  <c r="E489" i="24"/>
  <c r="E488" i="24"/>
  <c r="E487" i="24"/>
  <c r="E486" i="24"/>
  <c r="E485" i="24"/>
  <c r="D484" i="24"/>
  <c r="C484" i="24"/>
  <c r="E480" i="24"/>
  <c r="E479" i="24"/>
  <c r="E478" i="24"/>
  <c r="E477" i="24"/>
  <c r="E476" i="24"/>
  <c r="D475" i="24"/>
  <c r="C475" i="24"/>
  <c r="E474" i="24"/>
  <c r="E473" i="24"/>
  <c r="E472" i="24"/>
  <c r="E471" i="24"/>
  <c r="E470" i="24"/>
  <c r="E469" i="24"/>
  <c r="D468" i="24"/>
  <c r="C468" i="24"/>
  <c r="E468" i="24" s="1"/>
  <c r="E467" i="24"/>
  <c r="E466" i="24"/>
  <c r="E465" i="24"/>
  <c r="D464" i="24"/>
  <c r="C464" i="24"/>
  <c r="E463" i="24"/>
  <c r="E462" i="24"/>
  <c r="E461" i="24"/>
  <c r="E460" i="24"/>
  <c r="E459" i="24"/>
  <c r="E458" i="24"/>
  <c r="E457" i="24"/>
  <c r="D456" i="24"/>
  <c r="C456" i="24"/>
  <c r="E455" i="24"/>
  <c r="D454" i="24"/>
  <c r="C454" i="24"/>
  <c r="E453" i="24"/>
  <c r="E452" i="24"/>
  <c r="E451" i="24"/>
  <c r="E450" i="24"/>
  <c r="D449" i="24"/>
  <c r="C449" i="24"/>
  <c r="E449" i="24" s="1"/>
  <c r="E448" i="24"/>
  <c r="E447" i="24"/>
  <c r="E446" i="24"/>
  <c r="D445" i="24"/>
  <c r="C445" i="24"/>
  <c r="E445" i="24" s="1"/>
  <c r="E444" i="24"/>
  <c r="E443" i="24"/>
  <c r="E442" i="24"/>
  <c r="E441" i="24"/>
  <c r="E440" i="24"/>
  <c r="D439" i="24"/>
  <c r="C439" i="24"/>
  <c r="E439" i="24" s="1"/>
  <c r="E437" i="24"/>
  <c r="E436" i="24"/>
  <c r="D435" i="24"/>
  <c r="D434" i="24" s="1"/>
  <c r="C435" i="24"/>
  <c r="C434" i="24" s="1"/>
  <c r="E433" i="24"/>
  <c r="D432" i="24"/>
  <c r="C432" i="24"/>
  <c r="E432" i="24" s="1"/>
  <c r="D431" i="24"/>
  <c r="C431" i="24"/>
  <c r="E430" i="24"/>
  <c r="D429" i="24"/>
  <c r="C429" i="24"/>
  <c r="C428" i="24" s="1"/>
  <c r="D428" i="24"/>
  <c r="E426" i="24"/>
  <c r="D425" i="24"/>
  <c r="C425" i="24"/>
  <c r="E425" i="24" s="1"/>
  <c r="E424" i="24"/>
  <c r="D423" i="24"/>
  <c r="C423" i="24"/>
  <c r="E423" i="24" s="1"/>
  <c r="E422" i="24"/>
  <c r="D421" i="24"/>
  <c r="C421" i="24"/>
  <c r="E420" i="24"/>
  <c r="D419" i="24"/>
  <c r="C419" i="24"/>
  <c r="E419" i="24" s="1"/>
  <c r="E418" i="24"/>
  <c r="D417" i="24"/>
  <c r="C417" i="24"/>
  <c r="E417" i="24" s="1"/>
  <c r="E416" i="24"/>
  <c r="D415" i="24"/>
  <c r="C415" i="24"/>
  <c r="E413" i="24"/>
  <c r="D412" i="24"/>
  <c r="C412" i="24"/>
  <c r="E411" i="24"/>
  <c r="D410" i="24"/>
  <c r="C410" i="24"/>
  <c r="E409" i="24"/>
  <c r="E408" i="24"/>
  <c r="D407" i="24"/>
  <c r="C407" i="24"/>
  <c r="E403" i="24"/>
  <c r="E402" i="24"/>
  <c r="E401" i="24"/>
  <c r="E400" i="24"/>
  <c r="E399" i="24"/>
  <c r="E398" i="24"/>
  <c r="D397" i="24"/>
  <c r="D396" i="24" s="1"/>
  <c r="C397" i="24"/>
  <c r="C396" i="24" s="1"/>
  <c r="E395" i="24"/>
  <c r="E394" i="24"/>
  <c r="E393" i="24"/>
  <c r="E392" i="24"/>
  <c r="E391" i="24"/>
  <c r="E390" i="24"/>
  <c r="E389" i="24"/>
  <c r="E388" i="24"/>
  <c r="E387" i="24"/>
  <c r="E386" i="24"/>
  <c r="E385" i="24"/>
  <c r="E384" i="24"/>
  <c r="E383" i="24"/>
  <c r="E382" i="24"/>
  <c r="E381" i="24"/>
  <c r="E380" i="24"/>
  <c r="E379" i="24"/>
  <c r="D378" i="24"/>
  <c r="D377" i="24" s="1"/>
  <c r="C378" i="24"/>
  <c r="E378" i="24" s="1"/>
  <c r="E376" i="24"/>
  <c r="E375" i="24"/>
  <c r="E374" i="24"/>
  <c r="E373" i="24"/>
  <c r="E372" i="24"/>
  <c r="E371" i="24"/>
  <c r="E370" i="24"/>
  <c r="E369" i="24"/>
  <c r="E368" i="24"/>
  <c r="D367" i="24"/>
  <c r="D366" i="24" s="1"/>
  <c r="C367" i="24"/>
  <c r="C366" i="24"/>
  <c r="E365" i="24"/>
  <c r="E364" i="24"/>
  <c r="E363" i="24"/>
  <c r="E362" i="24"/>
  <c r="E361" i="24"/>
  <c r="E360" i="24"/>
  <c r="E359" i="24"/>
  <c r="E358" i="24"/>
  <c r="E357" i="24"/>
  <c r="D356" i="24"/>
  <c r="D355" i="24" s="1"/>
  <c r="C356" i="24"/>
  <c r="C355" i="24" s="1"/>
  <c r="E354" i="24"/>
  <c r="D353" i="24"/>
  <c r="C353" i="24"/>
  <c r="E352" i="24"/>
  <c r="E351" i="24"/>
  <c r="D350" i="24"/>
  <c r="C350" i="24"/>
  <c r="E349" i="24"/>
  <c r="D348" i="24"/>
  <c r="C348" i="24"/>
  <c r="E347" i="24"/>
  <c r="E346" i="24"/>
  <c r="D345" i="24"/>
  <c r="C345" i="24"/>
  <c r="E344" i="24"/>
  <c r="D343" i="24"/>
  <c r="C343" i="24"/>
  <c r="E342" i="24"/>
  <c r="E341" i="24"/>
  <c r="D340" i="24"/>
  <c r="C340" i="24"/>
  <c r="E340" i="24" s="1"/>
  <c r="E338" i="24"/>
  <c r="E337" i="24"/>
  <c r="E336" i="24"/>
  <c r="E335" i="24"/>
  <c r="E334" i="24"/>
  <c r="E333" i="24"/>
  <c r="D332" i="24"/>
  <c r="C332" i="24"/>
  <c r="E332" i="24" s="1"/>
  <c r="E330" i="24"/>
  <c r="E329" i="24"/>
  <c r="E328" i="24"/>
  <c r="E327" i="24"/>
  <c r="E326" i="24"/>
  <c r="E325" i="24"/>
  <c r="E324" i="24"/>
  <c r="E323" i="24"/>
  <c r="E322" i="24"/>
  <c r="E321" i="24"/>
  <c r="E320" i="24"/>
  <c r="E319" i="24"/>
  <c r="D318" i="24"/>
  <c r="D317" i="24" s="1"/>
  <c r="C318" i="24"/>
  <c r="C317" i="24" s="1"/>
  <c r="E317" i="24"/>
  <c r="E315" i="24"/>
  <c r="D314" i="24"/>
  <c r="C314" i="24"/>
  <c r="E313" i="24"/>
  <c r="D312" i="24"/>
  <c r="C312" i="24"/>
  <c r="E310" i="24"/>
  <c r="D309" i="24"/>
  <c r="C309" i="24"/>
  <c r="E309" i="24" s="1"/>
  <c r="E308" i="24"/>
  <c r="E307" i="24"/>
  <c r="E306" i="24"/>
  <c r="E305" i="24"/>
  <c r="E304" i="24"/>
  <c r="E303" i="24"/>
  <c r="E302" i="24"/>
  <c r="E301" i="24"/>
  <c r="D300" i="24"/>
  <c r="C300" i="24"/>
  <c r="E299" i="24"/>
  <c r="E298" i="24"/>
  <c r="E297" i="24"/>
  <c r="E296" i="24"/>
  <c r="E295" i="24"/>
  <c r="E294" i="24"/>
  <c r="E293" i="24"/>
  <c r="D292" i="24"/>
  <c r="C292" i="24"/>
  <c r="E292" i="24" s="1"/>
  <c r="E291" i="24"/>
  <c r="E290" i="24"/>
  <c r="E289" i="24"/>
  <c r="E288" i="24"/>
  <c r="E287" i="24"/>
  <c r="E286" i="24"/>
  <c r="E285" i="24"/>
  <c r="E284" i="24"/>
  <c r="E283" i="24"/>
  <c r="E282" i="24"/>
  <c r="E281" i="24"/>
  <c r="E280" i="24"/>
  <c r="E279" i="24"/>
  <c r="E278" i="24"/>
  <c r="E277" i="24"/>
  <c r="E276" i="24"/>
  <c r="D275" i="24"/>
  <c r="C275" i="24"/>
  <c r="E274" i="24"/>
  <c r="E273" i="24"/>
  <c r="E272" i="24"/>
  <c r="E271" i="24"/>
  <c r="E270" i="24"/>
  <c r="E269" i="24"/>
  <c r="E268" i="24"/>
  <c r="E267" i="24"/>
  <c r="E266" i="24"/>
  <c r="E265" i="24"/>
  <c r="E264" i="24"/>
  <c r="E263" i="24"/>
  <c r="E262" i="24"/>
  <c r="E261" i="24"/>
  <c r="D260" i="24"/>
  <c r="C260" i="24"/>
  <c r="E259" i="24"/>
  <c r="E258" i="24"/>
  <c r="E257" i="24"/>
  <c r="E256" i="24"/>
  <c r="E255" i="24"/>
  <c r="E254" i="24"/>
  <c r="E253" i="24"/>
  <c r="E252" i="24"/>
  <c r="E251" i="24"/>
  <c r="E250" i="24"/>
  <c r="E249" i="24"/>
  <c r="E248" i="24"/>
  <c r="E247" i="24"/>
  <c r="E246" i="24"/>
  <c r="D245" i="24"/>
  <c r="C245" i="24"/>
  <c r="E243" i="24"/>
  <c r="E242" i="24"/>
  <c r="E241" i="24"/>
  <c r="E240" i="24"/>
  <c r="E239" i="24"/>
  <c r="E238" i="24"/>
  <c r="E237" i="24"/>
  <c r="E236" i="24"/>
  <c r="E235" i="24"/>
  <c r="E234" i="24"/>
  <c r="E233" i="24"/>
  <c r="E232" i="24"/>
  <c r="E231" i="24"/>
  <c r="E230" i="24"/>
  <c r="E229" i="24"/>
  <c r="E228" i="24"/>
  <c r="E227" i="24"/>
  <c r="E226" i="24"/>
  <c r="E225" i="24"/>
  <c r="E224" i="24"/>
  <c r="E223" i="24"/>
  <c r="E222" i="24"/>
  <c r="E221" i="24"/>
  <c r="E220" i="24"/>
  <c r="E219" i="24"/>
  <c r="E218" i="24"/>
  <c r="E217" i="24"/>
  <c r="D216" i="24"/>
  <c r="C216" i="24"/>
  <c r="E216" i="24" s="1"/>
  <c r="E214" i="24"/>
  <c r="D213" i="24"/>
  <c r="C213" i="24"/>
  <c r="E213" i="24" s="1"/>
  <c r="E212" i="24"/>
  <c r="E211" i="24"/>
  <c r="E210" i="24"/>
  <c r="D209" i="24"/>
  <c r="C209" i="24"/>
  <c r="E208" i="24"/>
  <c r="E207" i="24"/>
  <c r="E206" i="24"/>
  <c r="E205" i="24"/>
  <c r="D204" i="24"/>
  <c r="C204" i="24"/>
  <c r="E199" i="24"/>
  <c r="E198" i="24"/>
  <c r="E197" i="24"/>
  <c r="D196" i="24"/>
  <c r="D195" i="24" s="1"/>
  <c r="D194" i="24" s="1"/>
  <c r="C196" i="24"/>
  <c r="C195" i="24"/>
  <c r="C194" i="24" s="1"/>
  <c r="E193" i="24"/>
  <c r="D192" i="24"/>
  <c r="C192" i="24"/>
  <c r="D191" i="24"/>
  <c r="E190" i="24"/>
  <c r="E189" i="24"/>
  <c r="E188" i="24"/>
  <c r="E187" i="24"/>
  <c r="E186" i="24"/>
  <c r="E185" i="24"/>
  <c r="D184" i="24"/>
  <c r="D178" i="24" s="1"/>
  <c r="C184" i="24"/>
  <c r="E183" i="24"/>
  <c r="E182" i="24"/>
  <c r="E181" i="24"/>
  <c r="E180" i="24"/>
  <c r="D179" i="24"/>
  <c r="C179" i="24"/>
  <c r="E179" i="24" s="1"/>
  <c r="E177" i="24"/>
  <c r="E176" i="24"/>
  <c r="E175" i="24"/>
  <c r="D174" i="24"/>
  <c r="C174" i="24"/>
  <c r="C171" i="24" s="1"/>
  <c r="E173" i="24"/>
  <c r="E172" i="24"/>
  <c r="E167" i="24"/>
  <c r="D166" i="24"/>
  <c r="C166" i="24"/>
  <c r="E166" i="24" s="1"/>
  <c r="E165" i="24"/>
  <c r="D164" i="24"/>
  <c r="C164" i="24"/>
  <c r="E164" i="24" s="1"/>
  <c r="D163" i="24"/>
  <c r="D162" i="24" s="1"/>
  <c r="E161" i="24"/>
  <c r="E160" i="24"/>
  <c r="E159" i="24"/>
  <c r="D158" i="24"/>
  <c r="C158" i="24"/>
  <c r="E157" i="24"/>
  <c r="D156" i="24"/>
  <c r="C156" i="24"/>
  <c r="E151" i="24"/>
  <c r="D150" i="24"/>
  <c r="D149" i="24" s="1"/>
  <c r="C150" i="24"/>
  <c r="C149" i="24" s="1"/>
  <c r="E149" i="24" s="1"/>
  <c r="E148" i="24"/>
  <c r="E147" i="24"/>
  <c r="D146" i="24"/>
  <c r="D145" i="24" s="1"/>
  <c r="C146" i="24"/>
  <c r="C145" i="24" s="1"/>
  <c r="E143" i="24"/>
  <c r="E142" i="24"/>
  <c r="E141" i="24"/>
  <c r="D140" i="24"/>
  <c r="C140" i="24"/>
  <c r="E140" i="24" s="1"/>
  <c r="E139" i="24"/>
  <c r="E138" i="24"/>
  <c r="D137" i="24"/>
  <c r="C137" i="24"/>
  <c r="E137" i="24" s="1"/>
  <c r="E136" i="24"/>
  <c r="E135" i="24"/>
  <c r="D134" i="24"/>
  <c r="C134" i="24"/>
  <c r="E134" i="24" s="1"/>
  <c r="E133" i="24"/>
  <c r="E132" i="24"/>
  <c r="D131" i="24"/>
  <c r="C131" i="24"/>
  <c r="E131" i="24" s="1"/>
  <c r="E130" i="24"/>
  <c r="D129" i="24"/>
  <c r="C129" i="24"/>
  <c r="E129" i="24" s="1"/>
  <c r="E125" i="24"/>
  <c r="D124" i="24"/>
  <c r="D123" i="24" s="1"/>
  <c r="D122" i="24" s="1"/>
  <c r="C124" i="24"/>
  <c r="C123" i="24" s="1"/>
  <c r="C122" i="24" s="1"/>
  <c r="E122" i="24" s="1"/>
  <c r="E121" i="24"/>
  <c r="E120" i="24"/>
  <c r="D119" i="24"/>
  <c r="D118" i="24" s="1"/>
  <c r="C119" i="24"/>
  <c r="E119" i="24" s="1"/>
  <c r="E117" i="24"/>
  <c r="D116" i="24"/>
  <c r="D115" i="24" s="1"/>
  <c r="C116" i="24"/>
  <c r="E114" i="24"/>
  <c r="D113" i="24"/>
  <c r="D112" i="24" s="1"/>
  <c r="C113" i="24"/>
  <c r="C112" i="24" s="1"/>
  <c r="E112" i="24" s="1"/>
  <c r="E111" i="24"/>
  <c r="D110" i="24"/>
  <c r="C110" i="24"/>
  <c r="E110" i="24" s="1"/>
  <c r="D109" i="24"/>
  <c r="C109" i="24"/>
  <c r="E106" i="24"/>
  <c r="D105" i="24"/>
  <c r="D104" i="24" s="1"/>
  <c r="C105" i="24"/>
  <c r="C104" i="24" s="1"/>
  <c r="E103" i="24"/>
  <c r="D102" i="24"/>
  <c r="D101" i="24" s="1"/>
  <c r="C102" i="24"/>
  <c r="C101" i="24" s="1"/>
  <c r="E100" i="24"/>
  <c r="D99" i="24"/>
  <c r="C99" i="24"/>
  <c r="E99" i="24" s="1"/>
  <c r="E98" i="24"/>
  <c r="D97" i="24"/>
  <c r="D94" i="24" s="1"/>
  <c r="D93" i="24" s="1"/>
  <c r="C97" i="24"/>
  <c r="E96" i="24"/>
  <c r="D95" i="24"/>
  <c r="C95" i="24"/>
  <c r="E91" i="24"/>
  <c r="D90" i="24"/>
  <c r="D89" i="24" s="1"/>
  <c r="C90" i="24"/>
  <c r="C89" i="24" s="1"/>
  <c r="E89" i="24" s="1"/>
  <c r="E88" i="24"/>
  <c r="D87" i="24"/>
  <c r="C87" i="24"/>
  <c r="E87" i="24" s="1"/>
  <c r="E86" i="24"/>
  <c r="D85" i="24"/>
  <c r="C85" i="24"/>
  <c r="C84" i="24" s="1"/>
  <c r="E81" i="24"/>
  <c r="E80" i="24"/>
  <c r="D79" i="24"/>
  <c r="C79" i="24"/>
  <c r="C78" i="24" s="1"/>
  <c r="E78" i="24" s="1"/>
  <c r="D78" i="24"/>
  <c r="E77" i="24"/>
  <c r="E76" i="24"/>
  <c r="D75" i="24"/>
  <c r="D74" i="24" s="1"/>
  <c r="C75" i="24"/>
  <c r="C74" i="24" s="1"/>
  <c r="C71" i="24" s="1"/>
  <c r="E73" i="24"/>
  <c r="D72" i="24"/>
  <c r="C72" i="24"/>
  <c r="E70" i="24"/>
  <c r="E69" i="24"/>
  <c r="D68" i="24"/>
  <c r="D67" i="24" s="1"/>
  <c r="C68" i="24"/>
  <c r="C67" i="24" s="1"/>
  <c r="E65" i="24"/>
  <c r="D64" i="24"/>
  <c r="C64" i="24"/>
  <c r="E63" i="24"/>
  <c r="D62" i="24"/>
  <c r="C62" i="24"/>
  <c r="E62" i="24" s="1"/>
  <c r="E61" i="24"/>
  <c r="D60" i="24"/>
  <c r="C60" i="24"/>
  <c r="E59" i="24"/>
  <c r="E57" i="24"/>
  <c r="E56" i="24"/>
  <c r="E55" i="24"/>
  <c r="D54" i="24"/>
  <c r="D53" i="24" s="1"/>
  <c r="C54" i="24"/>
  <c r="C53" i="24" s="1"/>
  <c r="E52" i="24"/>
  <c r="E51" i="24"/>
  <c r="D50" i="24"/>
  <c r="D49" i="24" s="1"/>
  <c r="D48" i="24" s="1"/>
  <c r="C50" i="24"/>
  <c r="E46" i="24"/>
  <c r="D45" i="24"/>
  <c r="C45" i="24"/>
  <c r="D44" i="24"/>
  <c r="C44" i="24"/>
  <c r="E44" i="24" s="1"/>
  <c r="E43" i="24"/>
  <c r="E42" i="24"/>
  <c r="D41" i="24"/>
  <c r="D40" i="24" s="1"/>
  <c r="D39" i="24" s="1"/>
  <c r="C41" i="24"/>
  <c r="C40" i="24" s="1"/>
  <c r="C39" i="24" s="1"/>
  <c r="E37" i="24"/>
  <c r="E36" i="24"/>
  <c r="D35" i="24"/>
  <c r="C35" i="24"/>
  <c r="E34" i="24"/>
  <c r="D33" i="24"/>
  <c r="C33" i="24"/>
  <c r="E33" i="24" s="1"/>
  <c r="D32" i="24"/>
  <c r="D31" i="24" s="1"/>
  <c r="C32" i="24"/>
  <c r="C31" i="24" s="1"/>
  <c r="E30" i="24"/>
  <c r="D29" i="24"/>
  <c r="C29" i="24"/>
  <c r="E28" i="24"/>
  <c r="D27" i="24"/>
  <c r="C27" i="24"/>
  <c r="E27" i="24" s="1"/>
  <c r="E26" i="24"/>
  <c r="E25" i="24"/>
  <c r="E24" i="24"/>
  <c r="E23" i="24"/>
  <c r="D22" i="24"/>
  <c r="C22" i="24"/>
  <c r="E21" i="24"/>
  <c r="E20" i="24"/>
  <c r="E19" i="24"/>
  <c r="E18" i="24"/>
  <c r="D17" i="24"/>
  <c r="C17" i="24"/>
  <c r="E17" i="24" s="1"/>
  <c r="E16" i="24"/>
  <c r="E15" i="24"/>
  <c r="D14" i="24"/>
  <c r="C14" i="24"/>
  <c r="E14" i="24" s="1"/>
  <c r="E13" i="24"/>
  <c r="E12" i="24"/>
  <c r="D11" i="24"/>
  <c r="C11" i="24"/>
  <c r="E31" i="24" l="1"/>
  <c r="E355" i="24"/>
  <c r="E45" i="24"/>
  <c r="E260" i="24"/>
  <c r="E348" i="24"/>
  <c r="E454" i="24"/>
  <c r="E464" i="24"/>
  <c r="D244" i="24"/>
  <c r="D215" i="24" s="1"/>
  <c r="E215" i="24" s="1"/>
  <c r="E35" i="24"/>
  <c r="E79" i="24"/>
  <c r="C144" i="24"/>
  <c r="E144" i="24" s="1"/>
  <c r="E192" i="24"/>
  <c r="E475" i="24"/>
  <c r="D498" i="24"/>
  <c r="D483" i="24" s="1"/>
  <c r="D482" i="24" s="1"/>
  <c r="D58" i="24"/>
  <c r="D47" i="24" s="1"/>
  <c r="D144" i="24"/>
  <c r="E456" i="24"/>
  <c r="E50" i="24"/>
  <c r="E72" i="24"/>
  <c r="E90" i="24"/>
  <c r="E101" i="24"/>
  <c r="E503" i="24"/>
  <c r="C523" i="24"/>
  <c r="E523" i="24" s="1"/>
  <c r="E29" i="24"/>
  <c r="E428" i="24"/>
  <c r="D38" i="24"/>
  <c r="E85" i="24"/>
  <c r="E95" i="24"/>
  <c r="E196" i="24"/>
  <c r="E300" i="24"/>
  <c r="E353" i="24"/>
  <c r="E517" i="24"/>
  <c r="E194" i="24"/>
  <c r="E53" i="24"/>
  <c r="E64" i="24"/>
  <c r="E105" i="24"/>
  <c r="E116" i="24"/>
  <c r="E150" i="24"/>
  <c r="C163" i="24"/>
  <c r="C162" i="24" s="1"/>
  <c r="E162" i="24" s="1"/>
  <c r="E345" i="24"/>
  <c r="E412" i="24"/>
  <c r="E421" i="24"/>
  <c r="E506" i="24"/>
  <c r="C66" i="24"/>
  <c r="D170" i="24"/>
  <c r="D516" i="24"/>
  <c r="D515" i="24" s="1"/>
  <c r="C339" i="24"/>
  <c r="C331" i="24" s="1"/>
  <c r="D406" i="24"/>
  <c r="D405" i="24" s="1"/>
  <c r="E396" i="24"/>
  <c r="C10" i="24"/>
  <c r="E104" i="24"/>
  <c r="C244" i="24"/>
  <c r="C215" i="24" s="1"/>
  <c r="C516" i="24"/>
  <c r="D108" i="24"/>
  <c r="D107" i="24" s="1"/>
  <c r="D83" i="24"/>
  <c r="D82" i="24" s="1"/>
  <c r="D10" i="24"/>
  <c r="D9" i="24" s="1"/>
  <c r="D8" i="24" s="1"/>
  <c r="D71" i="24"/>
  <c r="D66" i="24" s="1"/>
  <c r="E397" i="24"/>
  <c r="E410" i="24"/>
  <c r="D92" i="24"/>
  <c r="E429" i="24"/>
  <c r="E350" i="24"/>
  <c r="C427" i="24"/>
  <c r="D339" i="24"/>
  <c r="D331" i="24" s="1"/>
  <c r="D316" i="24" s="1"/>
  <c r="D427" i="24"/>
  <c r="E22" i="24"/>
  <c r="C115" i="24"/>
  <c r="E115" i="24" s="1"/>
  <c r="D128" i="24"/>
  <c r="D127" i="24" s="1"/>
  <c r="D126" i="24" s="1"/>
  <c r="C377" i="24"/>
  <c r="E377" i="24" s="1"/>
  <c r="D414" i="24"/>
  <c r="E275" i="24"/>
  <c r="D203" i="24"/>
  <c r="D202" i="24" s="1"/>
  <c r="D201" i="24" s="1"/>
  <c r="C94" i="24"/>
  <c r="E94" i="24" s="1"/>
  <c r="C49" i="24"/>
  <c r="E68" i="24"/>
  <c r="D84" i="24"/>
  <c r="E84" i="24" s="1"/>
  <c r="E97" i="24"/>
  <c r="E124" i="24"/>
  <c r="E145" i="24"/>
  <c r="E158" i="24"/>
  <c r="C191" i="24"/>
  <c r="E191" i="24" s="1"/>
  <c r="E204" i="24"/>
  <c r="C311" i="24"/>
  <c r="D438" i="24"/>
  <c r="C9" i="24"/>
  <c r="E10" i="24"/>
  <c r="E366" i="24"/>
  <c r="E184" i="24"/>
  <c r="C178" i="24"/>
  <c r="E178" i="24" s="1"/>
  <c r="C128" i="24"/>
  <c r="E314" i="24"/>
  <c r="E343" i="24"/>
  <c r="E113" i="24"/>
  <c r="E11" i="24"/>
  <c r="C83" i="24"/>
  <c r="E195" i="24"/>
  <c r="C38" i="24"/>
  <c r="C58" i="24"/>
  <c r="C155" i="24"/>
  <c r="E163" i="24"/>
  <c r="E245" i="24"/>
  <c r="C414" i="24"/>
  <c r="E414" i="24" s="1"/>
  <c r="C498" i="24"/>
  <c r="E498" i="24" s="1"/>
  <c r="E435" i="24"/>
  <c r="E54" i="24"/>
  <c r="E75" i="24"/>
  <c r="E109" i="24"/>
  <c r="C438" i="24"/>
  <c r="E484" i="24"/>
  <c r="E521" i="24"/>
  <c r="E123" i="24"/>
  <c r="E431" i="24"/>
  <c r="E39" i="24"/>
  <c r="D311" i="24"/>
  <c r="C406" i="24"/>
  <c r="E71" i="24"/>
  <c r="E32" i="24"/>
  <c r="E40" i="24"/>
  <c r="E60" i="24"/>
  <c r="E67" i="24"/>
  <c r="E156" i="24"/>
  <c r="E312" i="24"/>
  <c r="E356" i="24"/>
  <c r="E501" i="24"/>
  <c r="D481" i="24"/>
  <c r="E41" i="24"/>
  <c r="E174" i="24"/>
  <c r="E102" i="24"/>
  <c r="E146" i="24"/>
  <c r="E318" i="24"/>
  <c r="C118" i="24"/>
  <c r="D155" i="24"/>
  <c r="D154" i="24" s="1"/>
  <c r="D153" i="24" s="1"/>
  <c r="D152" i="24" s="1"/>
  <c r="E74" i="24"/>
  <c r="E171" i="24"/>
  <c r="E209" i="24"/>
  <c r="C203" i="24"/>
  <c r="E367" i="24"/>
  <c r="E407" i="24"/>
  <c r="E415" i="24"/>
  <c r="E434" i="24"/>
  <c r="E58" i="24" l="1"/>
  <c r="E38" i="24"/>
  <c r="C515" i="24"/>
  <c r="E311" i="24"/>
  <c r="C483" i="24"/>
  <c r="E49" i="24"/>
  <c r="C48" i="24"/>
  <c r="E48" i="24" s="1"/>
  <c r="E516" i="24"/>
  <c r="E427" i="24"/>
  <c r="D404" i="24"/>
  <c r="E339" i="24"/>
  <c r="D7" i="24"/>
  <c r="E331" i="24"/>
  <c r="C93" i="24"/>
  <c r="E93" i="24" s="1"/>
  <c r="E515" i="24"/>
  <c r="E438" i="24"/>
  <c r="E244" i="24"/>
  <c r="E66" i="24"/>
  <c r="E203" i="24"/>
  <c r="C202" i="24"/>
  <c r="D200" i="24"/>
  <c r="D169" i="24" s="1"/>
  <c r="D168" i="24" s="1"/>
  <c r="D6" i="24" s="1"/>
  <c r="C47" i="24"/>
  <c r="E47" i="24" s="1"/>
  <c r="E9" i="24"/>
  <c r="C8" i="24"/>
  <c r="E83" i="24"/>
  <c r="C82" i="24"/>
  <c r="E82" i="24" s="1"/>
  <c r="E406" i="24"/>
  <c r="C405" i="24"/>
  <c r="C170" i="24"/>
  <c r="C482" i="24"/>
  <c r="E483" i="24"/>
  <c r="E118" i="24"/>
  <c r="C108" i="24"/>
  <c r="C316" i="24"/>
  <c r="E316" i="24" s="1"/>
  <c r="E155" i="24"/>
  <c r="C154" i="24"/>
  <c r="C127" i="24"/>
  <c r="E128" i="24"/>
  <c r="C92" i="24" l="1"/>
  <c r="E92" i="24" s="1"/>
  <c r="E405" i="24"/>
  <c r="C404" i="24"/>
  <c r="E404" i="24" s="1"/>
  <c r="E8" i="24"/>
  <c r="C107" i="24"/>
  <c r="E107" i="24" s="1"/>
  <c r="E108" i="24"/>
  <c r="C201" i="24"/>
  <c r="E202" i="24"/>
  <c r="E170" i="24"/>
  <c r="C126" i="24"/>
  <c r="E126" i="24" s="1"/>
  <c r="E127" i="24"/>
  <c r="E154" i="24"/>
  <c r="C153" i="24"/>
  <c r="E482" i="24"/>
  <c r="C481" i="24"/>
  <c r="E481" i="24" s="1"/>
  <c r="C200" i="24" l="1"/>
  <c r="E201" i="24"/>
  <c r="E153" i="24"/>
  <c r="C152" i="24"/>
  <c r="E152" i="24" s="1"/>
  <c r="C7" i="24" l="1"/>
  <c r="E200" i="24"/>
  <c r="C169" i="24"/>
  <c r="C168" i="24" l="1"/>
  <c r="E168" i="24" s="1"/>
  <c r="E169" i="24"/>
  <c r="E7" i="24"/>
  <c r="C6" i="24" l="1"/>
  <c r="E6" i="24"/>
  <c r="A3" i="17" l="1"/>
  <c r="A3" i="18" s="1"/>
  <c r="A3" i="19" s="1"/>
  <c r="A3" i="20" s="1"/>
  <c r="A3" i="21" s="1"/>
  <c r="A3" i="22" s="1"/>
  <c r="A3" i="14" s="1"/>
  <c r="A4" i="15" s="1"/>
  <c r="A3" i="23" s="1"/>
  <c r="A3" i="8" s="1"/>
  <c r="A3" i="7" s="1"/>
  <c r="A4" i="13" s="1"/>
  <c r="A3" i="24" s="1"/>
  <c r="A3" i="25" s="1"/>
  <c r="D21" i="23"/>
  <c r="G21" i="23" s="1"/>
  <c r="H21" i="23" s="1"/>
  <c r="D20" i="23"/>
  <c r="G20" i="23" s="1"/>
  <c r="D19" i="23"/>
  <c r="G19" i="23" s="1"/>
  <c r="D18" i="23"/>
  <c r="G18" i="23" s="1"/>
  <c r="D17" i="23"/>
  <c r="G17" i="23" s="1"/>
  <c r="D16" i="23"/>
  <c r="G16" i="23" s="1"/>
  <c r="D15" i="23"/>
  <c r="G15" i="23" s="1"/>
  <c r="H15" i="23" s="1"/>
  <c r="D14" i="23"/>
  <c r="G14" i="23" s="1"/>
  <c r="H14" i="23" s="1"/>
  <c r="D13" i="23"/>
  <c r="G13" i="23" s="1"/>
  <c r="H13" i="23" s="1"/>
  <c r="D12" i="23"/>
  <c r="G12" i="23" s="1"/>
  <c r="H12" i="23" s="1"/>
  <c r="D11" i="23"/>
  <c r="G11" i="23" s="1"/>
  <c r="H11" i="23" s="1"/>
  <c r="D10" i="23"/>
  <c r="G10" i="23" s="1"/>
  <c r="H10" i="23" s="1"/>
  <c r="D9" i="23"/>
  <c r="F8" i="23"/>
  <c r="E8" i="23"/>
  <c r="C8" i="23"/>
  <c r="N1667" i="22"/>
  <c r="K1667" i="22"/>
  <c r="N1665" i="22"/>
  <c r="K1665" i="22"/>
  <c r="N1664" i="22"/>
  <c r="K1664" i="22"/>
  <c r="N1663" i="22"/>
  <c r="K1663" i="22"/>
  <c r="N1662" i="22"/>
  <c r="K1662" i="22"/>
  <c r="M1661" i="22"/>
  <c r="K1661" i="22"/>
  <c r="M1660" i="22"/>
  <c r="K1660" i="22"/>
  <c r="N1655" i="22"/>
  <c r="K1655" i="22"/>
  <c r="N1649" i="22"/>
  <c r="K1649" i="22"/>
  <c r="N1648" i="22"/>
  <c r="K1648" i="22"/>
  <c r="M1647" i="22"/>
  <c r="K1647" i="22"/>
  <c r="N1646" i="22"/>
  <c r="K1646" i="22"/>
  <c r="M1645" i="22"/>
  <c r="K1645" i="22"/>
  <c r="M1644" i="22"/>
  <c r="K1644" i="22"/>
  <c r="N1643" i="22"/>
  <c r="K1643" i="22"/>
  <c r="N1641" i="22"/>
  <c r="K1641" i="22"/>
  <c r="N1639" i="22"/>
  <c r="K1639" i="22"/>
  <c r="N1638" i="22"/>
  <c r="K1638" i="22"/>
  <c r="N1637" i="22"/>
  <c r="K1637" i="22"/>
  <c r="N1634" i="22"/>
  <c r="K1634" i="22"/>
  <c r="N1632" i="22"/>
  <c r="K1632" i="22"/>
  <c r="N1631" i="22"/>
  <c r="K1631" i="22"/>
  <c r="N1630" i="22"/>
  <c r="K1630" i="22"/>
  <c r="N1629" i="22"/>
  <c r="K1629" i="22"/>
  <c r="N1628" i="22"/>
  <c r="K1628" i="22"/>
  <c r="N1625" i="22"/>
  <c r="K1625" i="22"/>
  <c r="N1624" i="22"/>
  <c r="K1624" i="22"/>
  <c r="N1623" i="22"/>
  <c r="K1623" i="22"/>
  <c r="N1622" i="22"/>
  <c r="K1622" i="22"/>
  <c r="N1621" i="22"/>
  <c r="K1621" i="22"/>
  <c r="N1618" i="22"/>
  <c r="K1618" i="22"/>
  <c r="N1617" i="22"/>
  <c r="K1617" i="22"/>
  <c r="N1616" i="22"/>
  <c r="K1616" i="22"/>
  <c r="N1615" i="22"/>
  <c r="K1615" i="22"/>
  <c r="N1614" i="22"/>
  <c r="K1614" i="22"/>
  <c r="N1613" i="22"/>
  <c r="K1613" i="22"/>
  <c r="N1612" i="22"/>
  <c r="K1612" i="22"/>
  <c r="N1611" i="22"/>
  <c r="K1611" i="22"/>
  <c r="M1610" i="22"/>
  <c r="K1610" i="22"/>
  <c r="M1609" i="22"/>
  <c r="K1609" i="22"/>
  <c r="M1608" i="22"/>
  <c r="K1608" i="22"/>
  <c r="N1603" i="22"/>
  <c r="K1603" i="22"/>
  <c r="N1602" i="22"/>
  <c r="K1602" i="22"/>
  <c r="N1601" i="22"/>
  <c r="K1601" i="22"/>
  <c r="N1600" i="22"/>
  <c r="K1600" i="22"/>
  <c r="N1599" i="22"/>
  <c r="K1599" i="22"/>
  <c r="N1597" i="22"/>
  <c r="K1597" i="22"/>
  <c r="N1596" i="22"/>
  <c r="K1596" i="22"/>
  <c r="N1590" i="22"/>
  <c r="K1590" i="22"/>
  <c r="N1588" i="22"/>
  <c r="K1588" i="22"/>
  <c r="N1587" i="22"/>
  <c r="K1587" i="22"/>
  <c r="N1583" i="22"/>
  <c r="K1583" i="22"/>
  <c r="N1582" i="22"/>
  <c r="K1582" i="22"/>
  <c r="N1581" i="22"/>
  <c r="K1581" i="22"/>
  <c r="N1579" i="22"/>
  <c r="K1579" i="22"/>
  <c r="N1578" i="22"/>
  <c r="K1578" i="22"/>
  <c r="N1577" i="22"/>
  <c r="K1577" i="22"/>
  <c r="N1576" i="22"/>
  <c r="K1576" i="22"/>
  <c r="N1575" i="22"/>
  <c r="K1575" i="22"/>
  <c r="N1565" i="22"/>
  <c r="K1565" i="22"/>
  <c r="N1564" i="22"/>
  <c r="K1564" i="22"/>
  <c r="N1563" i="22"/>
  <c r="K1563" i="22"/>
  <c r="N1562" i="22"/>
  <c r="K1562" i="22"/>
  <c r="M1561" i="22"/>
  <c r="K1561" i="22"/>
  <c r="M1559" i="22"/>
  <c r="K1559" i="22"/>
  <c r="M1558" i="22"/>
  <c r="K1558" i="22"/>
  <c r="N1552" i="22"/>
  <c r="K1552" i="22"/>
  <c r="N1549" i="22"/>
  <c r="K1549" i="22"/>
  <c r="N1547" i="22"/>
  <c r="K1547" i="22"/>
  <c r="N1546" i="22"/>
  <c r="K1546" i="22"/>
  <c r="N1545" i="22"/>
  <c r="K1545" i="22"/>
  <c r="N1544" i="22"/>
  <c r="K1544" i="22"/>
  <c r="N1543" i="22"/>
  <c r="K1543" i="22"/>
  <c r="N1542" i="22"/>
  <c r="K1542" i="22"/>
  <c r="N1541" i="22"/>
  <c r="K1541" i="22"/>
  <c r="N1540" i="22"/>
  <c r="K1540" i="22"/>
  <c r="N1538" i="22"/>
  <c r="K1538" i="22"/>
  <c r="N1537" i="22"/>
  <c r="K1537" i="22"/>
  <c r="N1536" i="22"/>
  <c r="K1536" i="22"/>
  <c r="N1535" i="22"/>
  <c r="K1535" i="22"/>
  <c r="N1534" i="22"/>
  <c r="K1534" i="22"/>
  <c r="N1533" i="22"/>
  <c r="K1533" i="22"/>
  <c r="N1532" i="22"/>
  <c r="K1532" i="22"/>
  <c r="N1531" i="22"/>
  <c r="K1531" i="22"/>
  <c r="N1530" i="22"/>
  <c r="K1530" i="22"/>
  <c r="N1528" i="22"/>
  <c r="K1528" i="22"/>
  <c r="N1527" i="22"/>
  <c r="K1527" i="22"/>
  <c r="N1526" i="22"/>
  <c r="K1526" i="22"/>
  <c r="N1523" i="22"/>
  <c r="K1523" i="22"/>
  <c r="N1522" i="22"/>
  <c r="K1522" i="22"/>
  <c r="N1521" i="22"/>
  <c r="K1521" i="22"/>
  <c r="N1520" i="22"/>
  <c r="K1520" i="22"/>
  <c r="N1519" i="22"/>
  <c r="K1519" i="22"/>
  <c r="N1517" i="22"/>
  <c r="K1517" i="22"/>
  <c r="N1515" i="22"/>
  <c r="K1515" i="22"/>
  <c r="N1514" i="22"/>
  <c r="K1514" i="22"/>
  <c r="N1512" i="22"/>
  <c r="K1512" i="22"/>
  <c r="N1511" i="22"/>
  <c r="K1511" i="22"/>
  <c r="N1510" i="22"/>
  <c r="K1510" i="22"/>
  <c r="N1509" i="22"/>
  <c r="K1509" i="22"/>
  <c r="N1508" i="22"/>
  <c r="K1508" i="22"/>
  <c r="N1507" i="22"/>
  <c r="K1507" i="22"/>
  <c r="N1506" i="22"/>
  <c r="K1506" i="22"/>
  <c r="N1505" i="22"/>
  <c r="K1505" i="22"/>
  <c r="N1504" i="22"/>
  <c r="K1504" i="22"/>
  <c r="N1502" i="22"/>
  <c r="K1502" i="22"/>
  <c r="N1500" i="22"/>
  <c r="K1500" i="22"/>
  <c r="N1499" i="22"/>
  <c r="K1499" i="22"/>
  <c r="N1498" i="22"/>
  <c r="K1498" i="22"/>
  <c r="N1497" i="22"/>
  <c r="K1497" i="22"/>
  <c r="N1496" i="22"/>
  <c r="K1496" i="22"/>
  <c r="N1495" i="22"/>
  <c r="K1495" i="22"/>
  <c r="N1493" i="22"/>
  <c r="K1493" i="22"/>
  <c r="N1492" i="22"/>
  <c r="K1492" i="22"/>
  <c r="N1491" i="22"/>
  <c r="K1491" i="22"/>
  <c r="N1490" i="22"/>
  <c r="K1490" i="22"/>
  <c r="N1489" i="22"/>
  <c r="K1489" i="22"/>
  <c r="N1488" i="22"/>
  <c r="K1488" i="22"/>
  <c r="N1487" i="22"/>
  <c r="K1487" i="22"/>
  <c r="N1486" i="22"/>
  <c r="K1486" i="22"/>
  <c r="N1482" i="22"/>
  <c r="K1482" i="22"/>
  <c r="N1481" i="22"/>
  <c r="K1481" i="22"/>
  <c r="N1480" i="22"/>
  <c r="K1480" i="22"/>
  <c r="N1479" i="22"/>
  <c r="K1479" i="22"/>
  <c r="N1475" i="22"/>
  <c r="K1475" i="22"/>
  <c r="N1474" i="22"/>
  <c r="K1474" i="22"/>
  <c r="N1473" i="22"/>
  <c r="K1473" i="22"/>
  <c r="N1471" i="22"/>
  <c r="K1471" i="22"/>
  <c r="N1469" i="22"/>
  <c r="K1469" i="22"/>
  <c r="N1468" i="22"/>
  <c r="K1468" i="22"/>
  <c r="N1467" i="22"/>
  <c r="K1467" i="22"/>
  <c r="N1466" i="22"/>
  <c r="K1466" i="22"/>
  <c r="N1465" i="22"/>
  <c r="K1465" i="22"/>
  <c r="N1464" i="22"/>
  <c r="K1464" i="22"/>
  <c r="N1462" i="22"/>
  <c r="K1462" i="22"/>
  <c r="N1461" i="22"/>
  <c r="K1461" i="22"/>
  <c r="N1458" i="22"/>
  <c r="K1458" i="22"/>
  <c r="N1457" i="22"/>
  <c r="K1457" i="22"/>
  <c r="N1456" i="22"/>
  <c r="K1456" i="22"/>
  <c r="N1455" i="22"/>
  <c r="K1455" i="22"/>
  <c r="N1454" i="22"/>
  <c r="K1454" i="22"/>
  <c r="N1453" i="22"/>
  <c r="K1453" i="22"/>
  <c r="N1452" i="22"/>
  <c r="K1452" i="22"/>
  <c r="N1450" i="22"/>
  <c r="K1450" i="22"/>
  <c r="N1449" i="22"/>
  <c r="K1449" i="22"/>
  <c r="N1447" i="22"/>
  <c r="K1447" i="22"/>
  <c r="N1446" i="22"/>
  <c r="K1446" i="22"/>
  <c r="N1445" i="22"/>
  <c r="K1445" i="22"/>
  <c r="N1444" i="22"/>
  <c r="K1444" i="22"/>
  <c r="N1443" i="22"/>
  <c r="K1443" i="22"/>
  <c r="N1442" i="22"/>
  <c r="K1442" i="22"/>
  <c r="N1441" i="22"/>
  <c r="K1441" i="22"/>
  <c r="N1440" i="22"/>
  <c r="K1440" i="22"/>
  <c r="N1439" i="22"/>
  <c r="K1439" i="22"/>
  <c r="N1438" i="22"/>
  <c r="K1438" i="22"/>
  <c r="N1437" i="22"/>
  <c r="K1437" i="22"/>
  <c r="N1436" i="22"/>
  <c r="K1436" i="22"/>
  <c r="N1435" i="22"/>
  <c r="K1435" i="22"/>
  <c r="N1434" i="22"/>
  <c r="K1434" i="22"/>
  <c r="N1432" i="22"/>
  <c r="K1432" i="22"/>
  <c r="N1431" i="22"/>
  <c r="K1431" i="22"/>
  <c r="N1428" i="22"/>
  <c r="K1428" i="22"/>
  <c r="N1427" i="22"/>
  <c r="K1427" i="22"/>
  <c r="N1426" i="22"/>
  <c r="K1426" i="22"/>
  <c r="N1425" i="22"/>
  <c r="K1425" i="22"/>
  <c r="N1424" i="22"/>
  <c r="K1424" i="22"/>
  <c r="N1423" i="22"/>
  <c r="K1423" i="22"/>
  <c r="N1422" i="22"/>
  <c r="K1422" i="22"/>
  <c r="N1421" i="22"/>
  <c r="K1421" i="22"/>
  <c r="N1420" i="22"/>
  <c r="K1420" i="22"/>
  <c r="N1419" i="22"/>
  <c r="K1419" i="22"/>
  <c r="N1418" i="22"/>
  <c r="K1418" i="22"/>
  <c r="N1417" i="22"/>
  <c r="K1417" i="22"/>
  <c r="N1416" i="22"/>
  <c r="K1416" i="22"/>
  <c r="N1415" i="22"/>
  <c r="K1415" i="22"/>
  <c r="N1414" i="22"/>
  <c r="K1414" i="22"/>
  <c r="N1413" i="22"/>
  <c r="K1413" i="22"/>
  <c r="N1411" i="22"/>
  <c r="K1411" i="22"/>
  <c r="N1410" i="22"/>
  <c r="K1410" i="22"/>
  <c r="N1409" i="22"/>
  <c r="K1409" i="22"/>
  <c r="N1408" i="22"/>
  <c r="K1408" i="22"/>
  <c r="N1407" i="22"/>
  <c r="K1407" i="22"/>
  <c r="N1406" i="22"/>
  <c r="K1406" i="22"/>
  <c r="N1405" i="22"/>
  <c r="K1405" i="22"/>
  <c r="N1404" i="22"/>
  <c r="K1404" i="22"/>
  <c r="N1402" i="22"/>
  <c r="K1402" i="22"/>
  <c r="N1401" i="22"/>
  <c r="K1401" i="22"/>
  <c r="N1400" i="22"/>
  <c r="K1400" i="22"/>
  <c r="N1399" i="22"/>
  <c r="K1399" i="22"/>
  <c r="N1398" i="22"/>
  <c r="K1398" i="22"/>
  <c r="N1397" i="22"/>
  <c r="K1397" i="22"/>
  <c r="N1395" i="22"/>
  <c r="K1395" i="22"/>
  <c r="N1394" i="22"/>
  <c r="K1394" i="22"/>
  <c r="N1393" i="22"/>
  <c r="K1393" i="22"/>
  <c r="N1392" i="22"/>
  <c r="K1392" i="22"/>
  <c r="N1391" i="22"/>
  <c r="K1391" i="22"/>
  <c r="N1389" i="22"/>
  <c r="K1389" i="22"/>
  <c r="N1388" i="22"/>
  <c r="K1388" i="22"/>
  <c r="N1387" i="22"/>
  <c r="K1387" i="22"/>
  <c r="N1386" i="22"/>
  <c r="K1386" i="22"/>
  <c r="N1384" i="22"/>
  <c r="K1384" i="22"/>
  <c r="N1383" i="22"/>
  <c r="K1383" i="22"/>
  <c r="N1382" i="22"/>
  <c r="K1382" i="22"/>
  <c r="N1381" i="22"/>
  <c r="K1381" i="22"/>
  <c r="N1380" i="22"/>
  <c r="K1380" i="22"/>
  <c r="N1379" i="22"/>
  <c r="K1379" i="22"/>
  <c r="N1378" i="22"/>
  <c r="K1378" i="22"/>
  <c r="N1377" i="22"/>
  <c r="K1377" i="22"/>
  <c r="N1376" i="22"/>
  <c r="K1376" i="22"/>
  <c r="N1375" i="22"/>
  <c r="K1375" i="22"/>
  <c r="N1374" i="22"/>
  <c r="K1374" i="22"/>
  <c r="N1372" i="22"/>
  <c r="K1372" i="22"/>
  <c r="N1371" i="22"/>
  <c r="K1371" i="22"/>
  <c r="N1368" i="22"/>
  <c r="K1368" i="22"/>
  <c r="N1366" i="22"/>
  <c r="K1366" i="22"/>
  <c r="N1364" i="22"/>
  <c r="K1364" i="22"/>
  <c r="N1363" i="22"/>
  <c r="K1363" i="22"/>
  <c r="N1362" i="22"/>
  <c r="K1362" i="22"/>
  <c r="N1360" i="22"/>
  <c r="K1360" i="22"/>
  <c r="N1358" i="22"/>
  <c r="K1358" i="22"/>
  <c r="N1357" i="22"/>
  <c r="K1357" i="22"/>
  <c r="N1356" i="22"/>
  <c r="K1356" i="22"/>
  <c r="N1351" i="22"/>
  <c r="K1351" i="22"/>
  <c r="N1350" i="22"/>
  <c r="K1350" i="22"/>
  <c r="N1349" i="22"/>
  <c r="K1349" i="22"/>
  <c r="N1348" i="22"/>
  <c r="K1348" i="22"/>
  <c r="N1344" i="22"/>
  <c r="K1344" i="22"/>
  <c r="N1340" i="22"/>
  <c r="K1340" i="22"/>
  <c r="N1339" i="22"/>
  <c r="K1339" i="22"/>
  <c r="N1338" i="22"/>
  <c r="K1338" i="22"/>
  <c r="N1337" i="22"/>
  <c r="K1337" i="22"/>
  <c r="N1336" i="22"/>
  <c r="K1336" i="22"/>
  <c r="N1335" i="22"/>
  <c r="K1335" i="22"/>
  <c r="N1334" i="22"/>
  <c r="K1334" i="22"/>
  <c r="N1333" i="22"/>
  <c r="K1333" i="22"/>
  <c r="L1332" i="22"/>
  <c r="K1332" i="22"/>
  <c r="M1328" i="22"/>
  <c r="K1328" i="22"/>
  <c r="N1326" i="22"/>
  <c r="K1326" i="22"/>
  <c r="N1325" i="22"/>
  <c r="K1325" i="22"/>
  <c r="N1324" i="22"/>
  <c r="K1324" i="22"/>
  <c r="N1323" i="22"/>
  <c r="K1323" i="22"/>
  <c r="N1322" i="22"/>
  <c r="K1322" i="22"/>
  <c r="N1321" i="22"/>
  <c r="K1321" i="22"/>
  <c r="N1320" i="22"/>
  <c r="K1320" i="22"/>
  <c r="N1319" i="22"/>
  <c r="K1319" i="22"/>
  <c r="N1317" i="22"/>
  <c r="K1317" i="22"/>
  <c r="N1314" i="22"/>
  <c r="K1314" i="22"/>
  <c r="N1313" i="22"/>
  <c r="K1313" i="22"/>
  <c r="N1312" i="22"/>
  <c r="K1312" i="22"/>
  <c r="N1311" i="22"/>
  <c r="K1311" i="22"/>
  <c r="N1300" i="22"/>
  <c r="K1300" i="22"/>
  <c r="N1299" i="22"/>
  <c r="K1299" i="22"/>
  <c r="N1298" i="22"/>
  <c r="K1298" i="22"/>
  <c r="N1297" i="22"/>
  <c r="K1297" i="22"/>
  <c r="N1296" i="22"/>
  <c r="K1296" i="22"/>
  <c r="N1295" i="22"/>
  <c r="K1295" i="22"/>
  <c r="N1294" i="22"/>
  <c r="K1294" i="22"/>
  <c r="N1293" i="22"/>
  <c r="K1293" i="22"/>
  <c r="N1292" i="22"/>
  <c r="K1292" i="22"/>
  <c r="N1291" i="22"/>
  <c r="K1291" i="22"/>
  <c r="N1289" i="22"/>
  <c r="K1289" i="22"/>
  <c r="N1287" i="22"/>
  <c r="K1287" i="22"/>
  <c r="N1285" i="22"/>
  <c r="K1285" i="22"/>
  <c r="N1282" i="22"/>
  <c r="K1282" i="22"/>
  <c r="N1280" i="22"/>
  <c r="K1280" i="22"/>
  <c r="N1279" i="22"/>
  <c r="K1279" i="22"/>
  <c r="N1278" i="22"/>
  <c r="K1278" i="22"/>
  <c r="N1277" i="22"/>
  <c r="K1277" i="22"/>
  <c r="N1276" i="22"/>
  <c r="K1276" i="22"/>
  <c r="N1275" i="22"/>
  <c r="K1275" i="22"/>
  <c r="N1274" i="22"/>
  <c r="K1274" i="22"/>
  <c r="N1273" i="22"/>
  <c r="K1273" i="22"/>
  <c r="N1271" i="22"/>
  <c r="K1271" i="22"/>
  <c r="N1270" i="22"/>
  <c r="K1270" i="22"/>
  <c r="N1269" i="22"/>
  <c r="K1269" i="22"/>
  <c r="N1268" i="22"/>
  <c r="K1268" i="22"/>
  <c r="N1267" i="22"/>
  <c r="K1267" i="22"/>
  <c r="N1266" i="22"/>
  <c r="K1266" i="22"/>
  <c r="N1265" i="22"/>
  <c r="K1265" i="22"/>
  <c r="N1264" i="22"/>
  <c r="K1264" i="22"/>
  <c r="N1263" i="22"/>
  <c r="K1263" i="22"/>
  <c r="N1261" i="22"/>
  <c r="K1261" i="22"/>
  <c r="N1260" i="22"/>
  <c r="K1260" i="22"/>
  <c r="N1259" i="22"/>
  <c r="K1259" i="22"/>
  <c r="N1258" i="22"/>
  <c r="K1258" i="22"/>
  <c r="N1257" i="22"/>
  <c r="K1257" i="22"/>
  <c r="N1256" i="22"/>
  <c r="K1256" i="22"/>
  <c r="N1255" i="22"/>
  <c r="K1255" i="22"/>
  <c r="N1254" i="22"/>
  <c r="K1254" i="22"/>
  <c r="N1253" i="22"/>
  <c r="K1253" i="22"/>
  <c r="N1252" i="22"/>
  <c r="K1252" i="22"/>
  <c r="N1251" i="22"/>
  <c r="K1251" i="22"/>
  <c r="N1250" i="22"/>
  <c r="K1250" i="22"/>
  <c r="N1249" i="22"/>
  <c r="K1249" i="22"/>
  <c r="N1248" i="22"/>
  <c r="K1248" i="22"/>
  <c r="N1247" i="22"/>
  <c r="K1247" i="22"/>
  <c r="N1246" i="22"/>
  <c r="K1246" i="22"/>
  <c r="N1244" i="22"/>
  <c r="K1244" i="22"/>
  <c r="N1243" i="22"/>
  <c r="K1243" i="22"/>
  <c r="N1242" i="22"/>
  <c r="K1242" i="22"/>
  <c r="N1241" i="22"/>
  <c r="K1241" i="22"/>
  <c r="N1240" i="22"/>
  <c r="K1240" i="22"/>
  <c r="N1238" i="22"/>
  <c r="K1238" i="22"/>
  <c r="N1237" i="22"/>
  <c r="K1237" i="22"/>
  <c r="N1236" i="22"/>
  <c r="K1236" i="22"/>
  <c r="N1235" i="22"/>
  <c r="K1235" i="22"/>
  <c r="N1234" i="22"/>
  <c r="K1234" i="22"/>
  <c r="N1233" i="22"/>
  <c r="K1233" i="22"/>
  <c r="N1232" i="22"/>
  <c r="K1232" i="22"/>
  <c r="N1231" i="22"/>
  <c r="K1231" i="22"/>
  <c r="N1230" i="22"/>
  <c r="K1230" i="22"/>
  <c r="N1229" i="22"/>
  <c r="K1229" i="22"/>
  <c r="N1228" i="22"/>
  <c r="K1228" i="22"/>
  <c r="N1227" i="22"/>
  <c r="K1227" i="22"/>
  <c r="N1226" i="22"/>
  <c r="K1226" i="22"/>
  <c r="N1225" i="22"/>
  <c r="K1225" i="22"/>
  <c r="N1224" i="22"/>
  <c r="K1224" i="22"/>
  <c r="N1223" i="22"/>
  <c r="K1223" i="22"/>
  <c r="N1222" i="22"/>
  <c r="K1222" i="22"/>
  <c r="N1221" i="22"/>
  <c r="K1221" i="22"/>
  <c r="N1220" i="22"/>
  <c r="K1220" i="22"/>
  <c r="N1219" i="22"/>
  <c r="K1219" i="22"/>
  <c r="N1218" i="22"/>
  <c r="K1218" i="22"/>
  <c r="N1217" i="22"/>
  <c r="K1217" i="22"/>
  <c r="N1216" i="22"/>
  <c r="K1216" i="22"/>
  <c r="N1215" i="22"/>
  <c r="K1215" i="22"/>
  <c r="N1214" i="22"/>
  <c r="K1214" i="22"/>
  <c r="N1213" i="22"/>
  <c r="K1213" i="22"/>
  <c r="N1212" i="22"/>
  <c r="K1212" i="22"/>
  <c r="N1211" i="22"/>
  <c r="K1211" i="22"/>
  <c r="N1210" i="22"/>
  <c r="K1210" i="22"/>
  <c r="N1209" i="22"/>
  <c r="K1209" i="22"/>
  <c r="N1208" i="22"/>
  <c r="K1208" i="22"/>
  <c r="N1207" i="22"/>
  <c r="K1207" i="22"/>
  <c r="N1206" i="22"/>
  <c r="K1206" i="22"/>
  <c r="N1205" i="22"/>
  <c r="K1205" i="22"/>
  <c r="N1204" i="22"/>
  <c r="K1204" i="22"/>
  <c r="N1203" i="22"/>
  <c r="K1203" i="22"/>
  <c r="N1202" i="22"/>
  <c r="K1202" i="22"/>
  <c r="N1201" i="22"/>
  <c r="K1201" i="22"/>
  <c r="N1200" i="22"/>
  <c r="K1200" i="22"/>
  <c r="N1199" i="22"/>
  <c r="K1199" i="22"/>
  <c r="N1196" i="22"/>
  <c r="K1196" i="22"/>
  <c r="N1195" i="22"/>
  <c r="K1195" i="22"/>
  <c r="N1194" i="22"/>
  <c r="K1194" i="22"/>
  <c r="N1193" i="22"/>
  <c r="K1193" i="22"/>
  <c r="N1192" i="22"/>
  <c r="K1192" i="22"/>
  <c r="N1191" i="22"/>
  <c r="K1191" i="22"/>
  <c r="N1190" i="22"/>
  <c r="K1190" i="22"/>
  <c r="N1189" i="22"/>
  <c r="K1189" i="22"/>
  <c r="N1188" i="22"/>
  <c r="K1188" i="22"/>
  <c r="N1187" i="22"/>
  <c r="K1187" i="22"/>
  <c r="N1186" i="22"/>
  <c r="K1186" i="22"/>
  <c r="N1185" i="22"/>
  <c r="K1185" i="22"/>
  <c r="N1184" i="22"/>
  <c r="K1184" i="22"/>
  <c r="N1183" i="22"/>
  <c r="K1183" i="22"/>
  <c r="N1182" i="22"/>
  <c r="K1182" i="22"/>
  <c r="N1181" i="22"/>
  <c r="K1181" i="22"/>
  <c r="N1180" i="22"/>
  <c r="K1180" i="22"/>
  <c r="N1179" i="22"/>
  <c r="K1179" i="22"/>
  <c r="N1178" i="22"/>
  <c r="K1178" i="22"/>
  <c r="N1177" i="22"/>
  <c r="K1177" i="22"/>
  <c r="N1176" i="22"/>
  <c r="K1176" i="22"/>
  <c r="N1175" i="22"/>
  <c r="K1175" i="22"/>
  <c r="N1174" i="22"/>
  <c r="K1174" i="22"/>
  <c r="N1173" i="22"/>
  <c r="K1173" i="22"/>
  <c r="N1172" i="22"/>
  <c r="K1172" i="22"/>
  <c r="N1171" i="22"/>
  <c r="K1171" i="22"/>
  <c r="N1170" i="22"/>
  <c r="K1170" i="22"/>
  <c r="N1169" i="22"/>
  <c r="K1169" i="22"/>
  <c r="N1168" i="22"/>
  <c r="K1168" i="22"/>
  <c r="N1167" i="22"/>
  <c r="K1167" i="22"/>
  <c r="N1166" i="22"/>
  <c r="K1166" i="22"/>
  <c r="N1165" i="22"/>
  <c r="K1165" i="22"/>
  <c r="N1164" i="22"/>
  <c r="K1164" i="22"/>
  <c r="N1163" i="22"/>
  <c r="K1163" i="22"/>
  <c r="N1162" i="22"/>
  <c r="K1162" i="22"/>
  <c r="N1161" i="22"/>
  <c r="K1161" i="22"/>
  <c r="N1160" i="22"/>
  <c r="K1160" i="22"/>
  <c r="N1159" i="22"/>
  <c r="K1159" i="22"/>
  <c r="N1158" i="22"/>
  <c r="K1158" i="22"/>
  <c r="N1157" i="22"/>
  <c r="K1157" i="22"/>
  <c r="N1156" i="22"/>
  <c r="K1156" i="22"/>
  <c r="N1155" i="22"/>
  <c r="K1155" i="22"/>
  <c r="N1154" i="22"/>
  <c r="K1154" i="22"/>
  <c r="N1152" i="22"/>
  <c r="K1152" i="22"/>
  <c r="N1151" i="22"/>
  <c r="K1151" i="22"/>
  <c r="N1150" i="22"/>
  <c r="K1150" i="22"/>
  <c r="N1149" i="22"/>
  <c r="K1149" i="22"/>
  <c r="N1148" i="22"/>
  <c r="K1148" i="22"/>
  <c r="N1147" i="22"/>
  <c r="K1147" i="22"/>
  <c r="N1146" i="22"/>
  <c r="K1146" i="22"/>
  <c r="N1145" i="22"/>
  <c r="K1145" i="22"/>
  <c r="N1144" i="22"/>
  <c r="K1144" i="22"/>
  <c r="N1143" i="22"/>
  <c r="K1143" i="22"/>
  <c r="N1142" i="22"/>
  <c r="K1142" i="22"/>
  <c r="N1141" i="22"/>
  <c r="K1141" i="22"/>
  <c r="N1140" i="22"/>
  <c r="K1140" i="22"/>
  <c r="N1139" i="22"/>
  <c r="K1139" i="22"/>
  <c r="N1138" i="22"/>
  <c r="K1138" i="22"/>
  <c r="N1137" i="22"/>
  <c r="K1137" i="22"/>
  <c r="N1136" i="22"/>
  <c r="K1136" i="22"/>
  <c r="N1135" i="22"/>
  <c r="K1135" i="22"/>
  <c r="N1134" i="22"/>
  <c r="K1134" i="22"/>
  <c r="N1133" i="22"/>
  <c r="K1133" i="22"/>
  <c r="N1132" i="22"/>
  <c r="K1132" i="22"/>
  <c r="N1131" i="22"/>
  <c r="K1131" i="22"/>
  <c r="N1130" i="22"/>
  <c r="K1130" i="22"/>
  <c r="N1129" i="22"/>
  <c r="K1129" i="22"/>
  <c r="N1128" i="22"/>
  <c r="K1128" i="22"/>
  <c r="N1127" i="22"/>
  <c r="K1127" i="22"/>
  <c r="N1126" i="22"/>
  <c r="K1126" i="22"/>
  <c r="N1125" i="22"/>
  <c r="K1125" i="22"/>
  <c r="N1124" i="22"/>
  <c r="K1124" i="22"/>
  <c r="N1123" i="22"/>
  <c r="K1123" i="22"/>
  <c r="N1122" i="22"/>
  <c r="K1122" i="22"/>
  <c r="N1121" i="22"/>
  <c r="K1121" i="22"/>
  <c r="N1120" i="22"/>
  <c r="K1120" i="22"/>
  <c r="N1119" i="22"/>
  <c r="K1119" i="22"/>
  <c r="N1118" i="22"/>
  <c r="K1118" i="22"/>
  <c r="N1117" i="22"/>
  <c r="K1117" i="22"/>
  <c r="N1116" i="22"/>
  <c r="K1116" i="22"/>
  <c r="N1114" i="22"/>
  <c r="K1114" i="22"/>
  <c r="N1113" i="22"/>
  <c r="K1113" i="22"/>
  <c r="N1112" i="22"/>
  <c r="K1112" i="22"/>
  <c r="N1111" i="22"/>
  <c r="K1111" i="22"/>
  <c r="N1110" i="22"/>
  <c r="K1110" i="22"/>
  <c r="N1109" i="22"/>
  <c r="K1109" i="22"/>
  <c r="N1108" i="22"/>
  <c r="K1108" i="22"/>
  <c r="N1107" i="22"/>
  <c r="K1107" i="22"/>
  <c r="N1106" i="22"/>
  <c r="K1106" i="22"/>
  <c r="N1105" i="22"/>
  <c r="K1105" i="22"/>
  <c r="N1104" i="22"/>
  <c r="K1104" i="22"/>
  <c r="N1103" i="22"/>
  <c r="K1103" i="22"/>
  <c r="N1101" i="22"/>
  <c r="K1101" i="22"/>
  <c r="N1100" i="22"/>
  <c r="K1100" i="22"/>
  <c r="N1099" i="22"/>
  <c r="K1099" i="22"/>
  <c r="N1098" i="22"/>
  <c r="K1098" i="22"/>
  <c r="N1097" i="22"/>
  <c r="K1097" i="22"/>
  <c r="N1096" i="22"/>
  <c r="K1096" i="22"/>
  <c r="N1095" i="22"/>
  <c r="K1095" i="22"/>
  <c r="N1094" i="22"/>
  <c r="K1094" i="22"/>
  <c r="N1093" i="22"/>
  <c r="K1093" i="22"/>
  <c r="N1092" i="22"/>
  <c r="K1092" i="22"/>
  <c r="N1091" i="22"/>
  <c r="K1091" i="22"/>
  <c r="N1090" i="22"/>
  <c r="K1090" i="22"/>
  <c r="N1089" i="22"/>
  <c r="K1089" i="22"/>
  <c r="N1088" i="22"/>
  <c r="K1088" i="22"/>
  <c r="N1087" i="22"/>
  <c r="K1087" i="22"/>
  <c r="N1086" i="22"/>
  <c r="K1086" i="22"/>
  <c r="N1085" i="22"/>
  <c r="K1085" i="22"/>
  <c r="N1084" i="22"/>
  <c r="K1084" i="22"/>
  <c r="N1082" i="22"/>
  <c r="K1082" i="22"/>
  <c r="N1081" i="22"/>
  <c r="K1081" i="22"/>
  <c r="N1079" i="22"/>
  <c r="K1079" i="22"/>
  <c r="N1078" i="22"/>
  <c r="K1078" i="22"/>
  <c r="N1077" i="22"/>
  <c r="K1077" i="22"/>
  <c r="N1076" i="22"/>
  <c r="K1076" i="22"/>
  <c r="N1075" i="22"/>
  <c r="K1075" i="22"/>
  <c r="N1073" i="22"/>
  <c r="K1073" i="22"/>
  <c r="N1072" i="22"/>
  <c r="K1072" i="22"/>
  <c r="N1071" i="22"/>
  <c r="K1071" i="22"/>
  <c r="N1070" i="22"/>
  <c r="K1070" i="22"/>
  <c r="N1069" i="22"/>
  <c r="K1069" i="22"/>
  <c r="N1068" i="22"/>
  <c r="K1068" i="22"/>
  <c r="N1067" i="22"/>
  <c r="K1067" i="22"/>
  <c r="N1066" i="22"/>
  <c r="K1066" i="22"/>
  <c r="N1065" i="22"/>
  <c r="K1065" i="22"/>
  <c r="N1064" i="22"/>
  <c r="K1064" i="22"/>
  <c r="N1063" i="22"/>
  <c r="K1063" i="22"/>
  <c r="N1062" i="22"/>
  <c r="K1062" i="22"/>
  <c r="N1061" i="22"/>
  <c r="K1061" i="22"/>
  <c r="N1060" i="22"/>
  <c r="K1060" i="22"/>
  <c r="N1059" i="22"/>
  <c r="K1059" i="22"/>
  <c r="N1057" i="22"/>
  <c r="K1057" i="22"/>
  <c r="N1056" i="22"/>
  <c r="K1056" i="22"/>
  <c r="N1055" i="22"/>
  <c r="K1055" i="22"/>
  <c r="N1054" i="22"/>
  <c r="K1054" i="22"/>
  <c r="N1053" i="22"/>
  <c r="K1053" i="22"/>
  <c r="N1052" i="22"/>
  <c r="K1052" i="22"/>
  <c r="N1051" i="22"/>
  <c r="K1051" i="22"/>
  <c r="N1050" i="22"/>
  <c r="K1050" i="22"/>
  <c r="N1049" i="22"/>
  <c r="K1049" i="22"/>
  <c r="N1048" i="22"/>
  <c r="K1048" i="22"/>
  <c r="N1047" i="22"/>
  <c r="K1047" i="22"/>
  <c r="N1046" i="22"/>
  <c r="K1046" i="22"/>
  <c r="N1045" i="22"/>
  <c r="K1045" i="22"/>
  <c r="N1044" i="22"/>
  <c r="K1044" i="22"/>
  <c r="N1043" i="22"/>
  <c r="K1043" i="22"/>
  <c r="N1042" i="22"/>
  <c r="K1042" i="22"/>
  <c r="N1041" i="22"/>
  <c r="K1041" i="22"/>
  <c r="N1040" i="22"/>
  <c r="K1040" i="22"/>
  <c r="N1039" i="22"/>
  <c r="K1039" i="22"/>
  <c r="N1038" i="22"/>
  <c r="K1038" i="22"/>
  <c r="N1037" i="22"/>
  <c r="K1037" i="22"/>
  <c r="N1036" i="22"/>
  <c r="K1036" i="22"/>
  <c r="N1035" i="22"/>
  <c r="K1035" i="22"/>
  <c r="N1034" i="22"/>
  <c r="K1034" i="22"/>
  <c r="N1033" i="22"/>
  <c r="K1033" i="22"/>
  <c r="N1032" i="22"/>
  <c r="K1032" i="22"/>
  <c r="N1031" i="22"/>
  <c r="K1031" i="22"/>
  <c r="N1030" i="22"/>
  <c r="K1030" i="22"/>
  <c r="N1029" i="22"/>
  <c r="K1029" i="22"/>
  <c r="N1027" i="22"/>
  <c r="K1027" i="22"/>
  <c r="N1026" i="22"/>
  <c r="K1026" i="22"/>
  <c r="N1025" i="22"/>
  <c r="K1025" i="22"/>
  <c r="N1024" i="22"/>
  <c r="K1024" i="22"/>
  <c r="N1023" i="22"/>
  <c r="K1023" i="22"/>
  <c r="N1022" i="22"/>
  <c r="K1022" i="22"/>
  <c r="N1020" i="22"/>
  <c r="K1020" i="22"/>
  <c r="N1019" i="22"/>
  <c r="K1019" i="22"/>
  <c r="N1017" i="22"/>
  <c r="K1017" i="22"/>
  <c r="N1016" i="22"/>
  <c r="K1016" i="22"/>
  <c r="N1014" i="22"/>
  <c r="K1014" i="22"/>
  <c r="N1013" i="22"/>
  <c r="K1013" i="22"/>
  <c r="N1012" i="22"/>
  <c r="K1012" i="22"/>
  <c r="N1011" i="22"/>
  <c r="K1011" i="22"/>
  <c r="N1009" i="22"/>
  <c r="K1009" i="22"/>
  <c r="N1008" i="22"/>
  <c r="K1008" i="22"/>
  <c r="N1007" i="22"/>
  <c r="K1007" i="22"/>
  <c r="N1006" i="22"/>
  <c r="K1006" i="22"/>
  <c r="N1005" i="22"/>
  <c r="K1005" i="22"/>
  <c r="N1004" i="22"/>
  <c r="K1004" i="22"/>
  <c r="N1002" i="22"/>
  <c r="K1002" i="22"/>
  <c r="N1001" i="22"/>
  <c r="K1001" i="22"/>
  <c r="N999" i="22"/>
  <c r="K999" i="22"/>
  <c r="N998" i="22"/>
  <c r="K998" i="22"/>
  <c r="N996" i="22"/>
  <c r="K996" i="22"/>
  <c r="N994" i="22"/>
  <c r="K994" i="22"/>
  <c r="N993" i="22"/>
  <c r="K993" i="22"/>
  <c r="N992" i="22"/>
  <c r="K992" i="22"/>
  <c r="N991" i="22"/>
  <c r="K991" i="22"/>
  <c r="N990" i="22"/>
  <c r="K990" i="22"/>
  <c r="N988" i="22"/>
  <c r="K988" i="22"/>
  <c r="N987" i="22"/>
  <c r="K987" i="22"/>
  <c r="N986" i="22"/>
  <c r="K986" i="22"/>
  <c r="N985" i="22"/>
  <c r="K985" i="22"/>
  <c r="N984" i="22"/>
  <c r="K984" i="22"/>
  <c r="N983" i="22"/>
  <c r="K983" i="22"/>
  <c r="N982" i="22"/>
  <c r="K982" i="22"/>
  <c r="N981" i="22"/>
  <c r="K981" i="22"/>
  <c r="N980" i="22"/>
  <c r="K980" i="22"/>
  <c r="N979" i="22"/>
  <c r="K979" i="22"/>
  <c r="N978" i="22"/>
  <c r="K978" i="22"/>
  <c r="N977" i="22"/>
  <c r="K977" i="22"/>
  <c r="N976" i="22"/>
  <c r="K976" i="22"/>
  <c r="N975" i="22"/>
  <c r="K975" i="22"/>
  <c r="N973" i="22"/>
  <c r="K973" i="22"/>
  <c r="N972" i="22"/>
  <c r="K972" i="22"/>
  <c r="N971" i="22"/>
  <c r="K971" i="22"/>
  <c r="N969" i="22"/>
  <c r="K969" i="22"/>
  <c r="N968" i="22"/>
  <c r="K968" i="22"/>
  <c r="N966" i="22"/>
  <c r="K966" i="22"/>
  <c r="N965" i="22"/>
  <c r="K965" i="22"/>
  <c r="N964" i="22"/>
  <c r="K964" i="22"/>
  <c r="N963" i="22"/>
  <c r="K963" i="22"/>
  <c r="N960" i="22"/>
  <c r="K960" i="22"/>
  <c r="N958" i="22"/>
  <c r="K958" i="22"/>
  <c r="N957" i="22"/>
  <c r="K957" i="22"/>
  <c r="N956" i="22"/>
  <c r="K956" i="22"/>
  <c r="N955" i="22"/>
  <c r="K955" i="22"/>
  <c r="N954" i="22"/>
  <c r="K954" i="22"/>
  <c r="N953" i="22"/>
  <c r="K953" i="22"/>
  <c r="N949" i="22"/>
  <c r="K949" i="22"/>
  <c r="N946" i="22"/>
  <c r="K946" i="22"/>
  <c r="N945" i="22"/>
  <c r="K945" i="22"/>
  <c r="N942" i="22"/>
  <c r="K942" i="22"/>
  <c r="N941" i="22"/>
  <c r="K941" i="22"/>
  <c r="N940" i="22"/>
  <c r="K940" i="22"/>
  <c r="N939" i="22"/>
  <c r="K939" i="22"/>
  <c r="N938" i="22"/>
  <c r="K938" i="22"/>
  <c r="N937" i="22"/>
  <c r="K937" i="22"/>
  <c r="N936" i="22"/>
  <c r="K936" i="22"/>
  <c r="N935" i="22"/>
  <c r="K935" i="22"/>
  <c r="N934" i="22"/>
  <c r="K934" i="22"/>
  <c r="N933" i="22"/>
  <c r="K933" i="22"/>
  <c r="N932" i="22"/>
  <c r="K932" i="22"/>
  <c r="N931" i="22"/>
  <c r="K931" i="22"/>
  <c r="N930" i="22"/>
  <c r="K930" i="22"/>
  <c r="N929" i="22"/>
  <c r="K929" i="22"/>
  <c r="N928" i="22"/>
  <c r="K928" i="22"/>
  <c r="N927" i="22"/>
  <c r="K927" i="22"/>
  <c r="N926" i="22"/>
  <c r="K926" i="22"/>
  <c r="N925" i="22"/>
  <c r="K925" i="22"/>
  <c r="N924" i="22"/>
  <c r="K924" i="22"/>
  <c r="N923" i="22"/>
  <c r="K923" i="22"/>
  <c r="N922" i="22"/>
  <c r="K922" i="22"/>
  <c r="N921" i="22"/>
  <c r="K921" i="22"/>
  <c r="N920" i="22"/>
  <c r="K920" i="22"/>
  <c r="N919" i="22"/>
  <c r="K919" i="22"/>
  <c r="N918" i="22"/>
  <c r="K918" i="22"/>
  <c r="N917" i="22"/>
  <c r="K917" i="22"/>
  <c r="N916" i="22"/>
  <c r="K916" i="22"/>
  <c r="N915" i="22"/>
  <c r="K915" i="22"/>
  <c r="N914" i="22"/>
  <c r="K914" i="22"/>
  <c r="N913" i="22"/>
  <c r="K913" i="22"/>
  <c r="N911" i="22"/>
  <c r="K911" i="22"/>
  <c r="N910" i="22"/>
  <c r="K910" i="22"/>
  <c r="N907" i="22"/>
  <c r="K907" i="22"/>
  <c r="N906" i="22"/>
  <c r="K906" i="22"/>
  <c r="N905" i="22"/>
  <c r="K905" i="22"/>
  <c r="N904" i="22"/>
  <c r="K904" i="22"/>
  <c r="N903" i="22"/>
  <c r="K903" i="22"/>
  <c r="N902" i="22"/>
  <c r="K902" i="22"/>
  <c r="N901" i="22"/>
  <c r="K901" i="22"/>
  <c r="N900" i="22"/>
  <c r="K900" i="22"/>
  <c r="N899" i="22"/>
  <c r="K899" i="22"/>
  <c r="N898" i="22"/>
  <c r="K898" i="22"/>
  <c r="N897" i="22"/>
  <c r="K897" i="22"/>
  <c r="N896" i="22"/>
  <c r="K896" i="22"/>
  <c r="N893" i="22"/>
  <c r="K893" i="22"/>
  <c r="N892" i="22"/>
  <c r="K892" i="22"/>
  <c r="N890" i="22"/>
  <c r="K890" i="22"/>
  <c r="N887" i="22"/>
  <c r="K887" i="22"/>
  <c r="N886" i="22"/>
  <c r="K886" i="22"/>
  <c r="N885" i="22"/>
  <c r="K885" i="22"/>
  <c r="N884" i="22"/>
  <c r="K884" i="22"/>
  <c r="N883" i="22"/>
  <c r="K883" i="22"/>
  <c r="N882" i="22"/>
  <c r="K882" i="22"/>
  <c r="N881" i="22"/>
  <c r="K881" i="22"/>
  <c r="N880" i="22"/>
  <c r="K880" i="22"/>
  <c r="N878" i="22"/>
  <c r="K878" i="22"/>
  <c r="N876" i="22"/>
  <c r="K876" i="22"/>
  <c r="N874" i="22"/>
  <c r="K874" i="22"/>
  <c r="N870" i="22"/>
  <c r="K870" i="22"/>
  <c r="N869" i="22"/>
  <c r="K869" i="22"/>
  <c r="N868" i="22"/>
  <c r="K868" i="22"/>
  <c r="N867" i="22"/>
  <c r="K867" i="22"/>
  <c r="N866" i="22"/>
  <c r="K866" i="22"/>
  <c r="N865" i="22"/>
  <c r="K865" i="22"/>
  <c r="N864" i="22"/>
  <c r="K864" i="22"/>
  <c r="N863" i="22"/>
  <c r="K863" i="22"/>
  <c r="N862" i="22"/>
  <c r="K862" i="22"/>
  <c r="N861" i="22"/>
  <c r="K861" i="22"/>
  <c r="N860" i="22"/>
  <c r="K860" i="22"/>
  <c r="N859" i="22"/>
  <c r="K859" i="22"/>
  <c r="N858" i="22"/>
  <c r="K858" i="22"/>
  <c r="N857" i="22"/>
  <c r="K857" i="22"/>
  <c r="N856" i="22"/>
  <c r="K856" i="22"/>
  <c r="N855" i="22"/>
  <c r="K855" i="22"/>
  <c r="N854" i="22"/>
  <c r="K854" i="22"/>
  <c r="N853" i="22"/>
  <c r="K853" i="22"/>
  <c r="N852" i="22"/>
  <c r="K852" i="22"/>
  <c r="N851" i="22"/>
  <c r="K851" i="22"/>
  <c r="N850" i="22"/>
  <c r="K850" i="22"/>
  <c r="N849" i="22"/>
  <c r="K849" i="22"/>
  <c r="N848" i="22"/>
  <c r="K848" i="22"/>
  <c r="N847" i="22"/>
  <c r="K847" i="22"/>
  <c r="N846" i="22"/>
  <c r="K846" i="22"/>
  <c r="N845" i="22"/>
  <c r="K845" i="22"/>
  <c r="N844" i="22"/>
  <c r="K844" i="22"/>
  <c r="N843" i="22"/>
  <c r="K843" i="22"/>
  <c r="N842" i="22"/>
  <c r="K842" i="22"/>
  <c r="N841" i="22"/>
  <c r="K841" i="22"/>
  <c r="N839" i="22"/>
  <c r="K839" i="22"/>
  <c r="N838" i="22"/>
  <c r="K838" i="22"/>
  <c r="N837" i="22"/>
  <c r="K837" i="22"/>
  <c r="N836" i="22"/>
  <c r="K836" i="22"/>
  <c r="N835" i="22"/>
  <c r="K835" i="22"/>
  <c r="N834" i="22"/>
  <c r="K834" i="22"/>
  <c r="N833" i="22"/>
  <c r="K833" i="22"/>
  <c r="N832" i="22"/>
  <c r="K832" i="22"/>
  <c r="N831" i="22"/>
  <c r="K831" i="22"/>
  <c r="N830" i="22"/>
  <c r="K830" i="22"/>
  <c r="N829" i="22"/>
  <c r="K829" i="22"/>
  <c r="N828" i="22"/>
  <c r="K828" i="22"/>
  <c r="N825" i="22"/>
  <c r="K825" i="22"/>
  <c r="N824" i="22"/>
  <c r="K824" i="22"/>
  <c r="N823" i="22"/>
  <c r="K823" i="22"/>
  <c r="N822" i="22"/>
  <c r="K822" i="22"/>
  <c r="N821" i="22"/>
  <c r="K821" i="22"/>
  <c r="N819" i="22"/>
  <c r="K819" i="22"/>
  <c r="N817" i="22"/>
  <c r="K817" i="22"/>
  <c r="N816" i="22"/>
  <c r="K816" i="22"/>
  <c r="N815" i="22"/>
  <c r="K815" i="22"/>
  <c r="N814" i="22"/>
  <c r="K814" i="22"/>
  <c r="N813" i="22"/>
  <c r="K813" i="22"/>
  <c r="N812" i="22"/>
  <c r="K812" i="22"/>
  <c r="N810" i="22"/>
  <c r="K810" i="22"/>
  <c r="N809" i="22"/>
  <c r="K809" i="22"/>
  <c r="N808" i="22"/>
  <c r="K808" i="22"/>
  <c r="N807" i="22"/>
  <c r="K807" i="22"/>
  <c r="N805" i="22"/>
  <c r="K805" i="22"/>
  <c r="N804" i="22"/>
  <c r="K804" i="22"/>
  <c r="N803" i="22"/>
  <c r="K803" i="22"/>
  <c r="N802" i="22"/>
  <c r="K802" i="22"/>
  <c r="N801" i="22"/>
  <c r="K801" i="22"/>
  <c r="N800" i="22"/>
  <c r="K800" i="22"/>
  <c r="N799" i="22"/>
  <c r="K799" i="22"/>
  <c r="M796" i="22"/>
  <c r="K796" i="22"/>
  <c r="M795" i="22"/>
  <c r="K795" i="22"/>
  <c r="M794" i="22"/>
  <c r="K794" i="22"/>
  <c r="M793" i="22"/>
  <c r="K793" i="22"/>
  <c r="M792" i="22"/>
  <c r="K792" i="22"/>
  <c r="M791" i="22"/>
  <c r="K791" i="22"/>
  <c r="L790" i="22"/>
  <c r="K790" i="22"/>
  <c r="L789" i="22"/>
  <c r="K789" i="22"/>
  <c r="L788" i="22"/>
  <c r="K788" i="22"/>
  <c r="L787" i="22"/>
  <c r="K787" i="22"/>
  <c r="L786" i="22"/>
  <c r="K786" i="22"/>
  <c r="L785" i="22"/>
  <c r="K785" i="22"/>
  <c r="M779" i="22"/>
  <c r="K779" i="22"/>
  <c r="M777" i="22"/>
  <c r="K777" i="22"/>
  <c r="M776" i="22"/>
  <c r="K776" i="22"/>
  <c r="M775" i="22"/>
  <c r="K775" i="22"/>
  <c r="M774" i="22"/>
  <c r="K774" i="22"/>
  <c r="M773" i="22"/>
  <c r="K773" i="22"/>
  <c r="M772" i="22"/>
  <c r="K772" i="22"/>
  <c r="M767" i="22"/>
  <c r="K767" i="22"/>
  <c r="M766" i="22"/>
  <c r="K766" i="22"/>
  <c r="M765" i="22"/>
  <c r="K765" i="22"/>
  <c r="M764" i="22"/>
  <c r="K764" i="22"/>
  <c r="M761" i="22"/>
  <c r="K761" i="22"/>
  <c r="M760" i="22"/>
  <c r="K760" i="22"/>
  <c r="N759" i="22"/>
  <c r="K759" i="22"/>
  <c r="N756" i="22"/>
  <c r="K756" i="22"/>
  <c r="N753" i="22"/>
  <c r="K753" i="22"/>
  <c r="N752" i="22"/>
  <c r="K752" i="22"/>
  <c r="N751" i="22"/>
  <c r="K751" i="22"/>
  <c r="N750" i="22"/>
  <c r="K750" i="22"/>
  <c r="N749" i="22"/>
  <c r="K749" i="22"/>
  <c r="N748" i="22"/>
  <c r="K748" i="22"/>
  <c r="N746" i="22"/>
  <c r="K746" i="22"/>
  <c r="N745" i="22"/>
  <c r="K745" i="22"/>
  <c r="N744" i="22"/>
  <c r="K744" i="22"/>
  <c r="N743" i="22"/>
  <c r="K743" i="22"/>
  <c r="N742" i="22"/>
  <c r="K742" i="22"/>
  <c r="N740" i="22"/>
  <c r="K740" i="22"/>
  <c r="N739" i="22"/>
  <c r="K739" i="22"/>
  <c r="N738" i="22"/>
  <c r="K738" i="22"/>
  <c r="N737" i="22"/>
  <c r="K737" i="22"/>
  <c r="N736" i="22"/>
  <c r="K736" i="22"/>
  <c r="N735" i="22"/>
  <c r="K735" i="22"/>
  <c r="N734" i="22"/>
  <c r="K734" i="22"/>
  <c r="N733" i="22"/>
  <c r="K733" i="22"/>
  <c r="N732" i="22"/>
  <c r="K732" i="22"/>
  <c r="N731" i="22"/>
  <c r="K731" i="22"/>
  <c r="N730" i="22"/>
  <c r="K730" i="22"/>
  <c r="N729" i="22"/>
  <c r="K729" i="22"/>
  <c r="N728" i="22"/>
  <c r="K728" i="22"/>
  <c r="N726" i="22"/>
  <c r="K726" i="22"/>
  <c r="N725" i="22"/>
  <c r="K725" i="22"/>
  <c r="N724" i="22"/>
  <c r="K724" i="22"/>
  <c r="N722" i="22"/>
  <c r="K722" i="22"/>
  <c r="N721" i="22"/>
  <c r="K721" i="22"/>
  <c r="N720" i="22"/>
  <c r="K720" i="22"/>
  <c r="N719" i="22"/>
  <c r="K719" i="22"/>
  <c r="N718" i="22"/>
  <c r="K718" i="22"/>
  <c r="N717" i="22"/>
  <c r="K717" i="22"/>
  <c r="N716" i="22"/>
  <c r="K716" i="22"/>
  <c r="N715" i="22"/>
  <c r="K715" i="22"/>
  <c r="N714" i="22"/>
  <c r="K714" i="22"/>
  <c r="N713" i="22"/>
  <c r="K713" i="22"/>
  <c r="N711" i="22"/>
  <c r="K711" i="22"/>
  <c r="N710" i="22"/>
  <c r="K710" i="22"/>
  <c r="N709" i="22"/>
  <c r="K709" i="22"/>
  <c r="N708" i="22"/>
  <c r="K708" i="22"/>
  <c r="N707" i="22"/>
  <c r="K707" i="22"/>
  <c r="N706" i="22"/>
  <c r="K706" i="22"/>
  <c r="N705" i="22"/>
  <c r="K705" i="22"/>
  <c r="N704" i="22"/>
  <c r="K704" i="22"/>
  <c r="N702" i="22"/>
  <c r="K702" i="22"/>
  <c r="N701" i="22"/>
  <c r="K701" i="22"/>
  <c r="N700" i="22"/>
  <c r="K700" i="22"/>
  <c r="N699" i="22"/>
  <c r="K699" i="22"/>
  <c r="N698" i="22"/>
  <c r="K698" i="22"/>
  <c r="N697" i="22"/>
  <c r="K697" i="22"/>
  <c r="N696" i="22"/>
  <c r="K696" i="22"/>
  <c r="N695" i="22"/>
  <c r="K695" i="22"/>
  <c r="N694" i="22"/>
  <c r="K694" i="22"/>
  <c r="N693" i="22"/>
  <c r="K693" i="22"/>
  <c r="N692" i="22"/>
  <c r="K692" i="22"/>
  <c r="N691" i="22"/>
  <c r="K691" i="22"/>
  <c r="N690" i="22"/>
  <c r="K690" i="22"/>
  <c r="N689" i="22"/>
  <c r="K689" i="22"/>
  <c r="N688" i="22"/>
  <c r="K688" i="22"/>
  <c r="N687" i="22"/>
  <c r="K687" i="22"/>
  <c r="N686" i="22"/>
  <c r="K686" i="22"/>
  <c r="N685" i="22"/>
  <c r="K685" i="22"/>
  <c r="N684" i="22"/>
  <c r="K684" i="22"/>
  <c r="N683" i="22"/>
  <c r="K683" i="22"/>
  <c r="N682" i="22"/>
  <c r="K682" i="22"/>
  <c r="N681" i="22"/>
  <c r="K681" i="22"/>
  <c r="N680" i="22"/>
  <c r="K680" i="22"/>
  <c r="N678" i="22"/>
  <c r="K678" i="22"/>
  <c r="N677" i="22"/>
  <c r="K677" i="22"/>
  <c r="N676" i="22"/>
  <c r="K676" i="22"/>
  <c r="N675" i="22"/>
  <c r="K675" i="22"/>
  <c r="N671" i="22"/>
  <c r="K671" i="22"/>
  <c r="N670" i="22"/>
  <c r="K670" i="22"/>
  <c r="N669" i="22"/>
  <c r="K669" i="22"/>
  <c r="N668" i="22"/>
  <c r="K668" i="22"/>
  <c r="N667" i="22"/>
  <c r="K667" i="22"/>
  <c r="N666" i="22"/>
  <c r="K666" i="22"/>
  <c r="N665" i="22"/>
  <c r="K665" i="22"/>
  <c r="N664" i="22"/>
  <c r="K664" i="22"/>
  <c r="N663" i="22"/>
  <c r="K663" i="22"/>
  <c r="N662" i="22"/>
  <c r="K662" i="22"/>
  <c r="N661" i="22"/>
  <c r="K661" i="22"/>
  <c r="N660" i="22"/>
  <c r="K660" i="22"/>
  <c r="N659" i="22"/>
  <c r="K659" i="22"/>
  <c r="N658" i="22"/>
  <c r="K658" i="22"/>
  <c r="N657" i="22"/>
  <c r="K657" i="22"/>
  <c r="N655" i="22"/>
  <c r="K655" i="22"/>
  <c r="N654" i="22"/>
  <c r="K654" i="22"/>
  <c r="N653" i="22"/>
  <c r="K653" i="22"/>
  <c r="N652" i="22"/>
  <c r="K652" i="22"/>
  <c r="N651" i="22"/>
  <c r="K651" i="22"/>
  <c r="N650" i="22"/>
  <c r="K650" i="22"/>
  <c r="N648" i="22"/>
  <c r="K648" i="22"/>
  <c r="N647" i="22"/>
  <c r="K647" i="22"/>
  <c r="N645" i="22"/>
  <c r="K645" i="22"/>
  <c r="N644" i="22"/>
  <c r="K644" i="22"/>
  <c r="N643" i="22"/>
  <c r="K643" i="22"/>
  <c r="N642" i="22"/>
  <c r="K642" i="22"/>
  <c r="N641" i="22"/>
  <c r="K641" i="22"/>
  <c r="N638" i="22"/>
  <c r="K638" i="22"/>
  <c r="N637" i="22"/>
  <c r="K637" i="22"/>
  <c r="N636" i="22"/>
  <c r="K636" i="22"/>
  <c r="N635" i="22"/>
  <c r="K635" i="22"/>
  <c r="N634" i="22"/>
  <c r="K634" i="22"/>
  <c r="N632" i="22"/>
  <c r="K632" i="22"/>
  <c r="N631" i="22"/>
  <c r="K631" i="22"/>
  <c r="N630" i="22"/>
  <c r="K630" i="22"/>
  <c r="N628" i="22"/>
  <c r="K628" i="22"/>
  <c r="N627" i="22"/>
  <c r="K627" i="22"/>
  <c r="N626" i="22"/>
  <c r="K626" i="22"/>
  <c r="N625" i="22"/>
  <c r="K625" i="22"/>
  <c r="N624" i="22"/>
  <c r="K624" i="22"/>
  <c r="N623" i="22"/>
  <c r="K623" i="22"/>
  <c r="N622" i="22"/>
  <c r="K622" i="22"/>
  <c r="N621" i="22"/>
  <c r="K621" i="22"/>
  <c r="N620" i="22"/>
  <c r="K620" i="22"/>
  <c r="N619" i="22"/>
  <c r="K619" i="22"/>
  <c r="N618" i="22"/>
  <c r="K618" i="22"/>
  <c r="N617" i="22"/>
  <c r="K617" i="22"/>
  <c r="N616" i="22"/>
  <c r="K616" i="22"/>
  <c r="N615" i="22"/>
  <c r="K615" i="22"/>
  <c r="N614" i="22"/>
  <c r="K614" i="22"/>
  <c r="N613" i="22"/>
  <c r="K613" i="22"/>
  <c r="N612" i="22"/>
  <c r="K612" i="22"/>
  <c r="N610" i="22"/>
  <c r="K610" i="22"/>
  <c r="N608" i="22"/>
  <c r="K608" i="22"/>
  <c r="N607" i="22"/>
  <c r="K607" i="22"/>
  <c r="N606" i="22"/>
  <c r="K606" i="22"/>
  <c r="N605" i="22"/>
  <c r="K605" i="22"/>
  <c r="N604" i="22"/>
  <c r="K604" i="22"/>
  <c r="N603" i="22"/>
  <c r="K603" i="22"/>
  <c r="N602" i="22"/>
  <c r="K602" i="22"/>
  <c r="N601" i="22"/>
  <c r="K601" i="22"/>
  <c r="N600" i="22"/>
  <c r="K600" i="22"/>
  <c r="N599" i="22"/>
  <c r="K599" i="22"/>
  <c r="N598" i="22"/>
  <c r="K598" i="22"/>
  <c r="N597" i="22"/>
  <c r="K597" i="22"/>
  <c r="N596" i="22"/>
  <c r="K596" i="22"/>
  <c r="N595" i="22"/>
  <c r="K595" i="22"/>
  <c r="N594" i="22"/>
  <c r="K594" i="22"/>
  <c r="N593" i="22"/>
  <c r="K593" i="22"/>
  <c r="N592" i="22"/>
  <c r="K592" i="22"/>
  <c r="N591" i="22"/>
  <c r="K591" i="22"/>
  <c r="N588" i="22"/>
  <c r="K588" i="22"/>
  <c r="N587" i="22"/>
  <c r="K587" i="22"/>
  <c r="N586" i="22"/>
  <c r="K586" i="22"/>
  <c r="N585" i="22"/>
  <c r="K585" i="22"/>
  <c r="N584" i="22"/>
  <c r="K584" i="22"/>
  <c r="N583" i="22"/>
  <c r="K583" i="22"/>
  <c r="N582" i="22"/>
  <c r="K582" i="22"/>
  <c r="N581" i="22"/>
  <c r="K581" i="22"/>
  <c r="N580" i="22"/>
  <c r="K580" i="22"/>
  <c r="N579" i="22"/>
  <c r="K579" i="22"/>
  <c r="N578" i="22"/>
  <c r="K578" i="22"/>
  <c r="N577" i="22"/>
  <c r="K577" i="22"/>
  <c r="N575" i="22"/>
  <c r="K575" i="22"/>
  <c r="N574" i="22"/>
  <c r="K574" i="22"/>
  <c r="N573" i="22"/>
  <c r="K573" i="22"/>
  <c r="N572" i="22"/>
  <c r="K572" i="22"/>
  <c r="N571" i="22"/>
  <c r="K571" i="22"/>
  <c r="N570" i="22"/>
  <c r="K570" i="22"/>
  <c r="N569" i="22"/>
  <c r="K569" i="22"/>
  <c r="N568" i="22"/>
  <c r="K568" i="22"/>
  <c r="N567" i="22"/>
  <c r="K567" i="22"/>
  <c r="N566" i="22"/>
  <c r="K566" i="22"/>
  <c r="N565" i="22"/>
  <c r="K565" i="22"/>
  <c r="N564" i="22"/>
  <c r="K564" i="22"/>
  <c r="N563" i="22"/>
  <c r="K563" i="22"/>
  <c r="N562" i="22"/>
  <c r="K562" i="22"/>
  <c r="N561" i="22"/>
  <c r="K561" i="22"/>
  <c r="N560" i="22"/>
  <c r="K560" i="22"/>
  <c r="N559" i="22"/>
  <c r="K559" i="22"/>
  <c r="N558" i="22"/>
  <c r="K558" i="22"/>
  <c r="N557" i="22"/>
  <c r="K557" i="22"/>
  <c r="N556" i="22"/>
  <c r="K556" i="22"/>
  <c r="N555" i="22"/>
  <c r="K555" i="22"/>
  <c r="N554" i="22"/>
  <c r="K554" i="22"/>
  <c r="N553" i="22"/>
  <c r="K553" i="22"/>
  <c r="N551" i="22"/>
  <c r="K551" i="22"/>
  <c r="N550" i="22"/>
  <c r="K550" i="22"/>
  <c r="N549" i="22"/>
  <c r="K549" i="22"/>
  <c r="N548" i="22"/>
  <c r="K548" i="22"/>
  <c r="N546" i="22"/>
  <c r="K546" i="22"/>
  <c r="N545" i="22"/>
  <c r="K545" i="22"/>
  <c r="N544" i="22"/>
  <c r="K544" i="22"/>
  <c r="N542" i="22"/>
  <c r="K542" i="22"/>
  <c r="N541" i="22"/>
  <c r="K541" i="22"/>
  <c r="N540" i="22"/>
  <c r="K540" i="22"/>
  <c r="N539" i="22"/>
  <c r="K539" i="22"/>
  <c r="N538" i="22"/>
  <c r="K538" i="22"/>
  <c r="N537" i="22"/>
  <c r="K537" i="22"/>
  <c r="N536" i="22"/>
  <c r="K536" i="22"/>
  <c r="N535" i="22"/>
  <c r="K535" i="22"/>
  <c r="N534" i="22"/>
  <c r="K534" i="22"/>
  <c r="N533" i="22"/>
  <c r="K533" i="22"/>
  <c r="N532" i="22"/>
  <c r="K532" i="22"/>
  <c r="N531" i="22"/>
  <c r="K531" i="22"/>
  <c r="N530" i="22"/>
  <c r="K530" i="22"/>
  <c r="N529" i="22"/>
  <c r="K529" i="22"/>
  <c r="N528" i="22"/>
  <c r="K528" i="22"/>
  <c r="N527" i="22"/>
  <c r="K527" i="22"/>
  <c r="N526" i="22"/>
  <c r="K526" i="22"/>
  <c r="N525" i="22"/>
  <c r="K525" i="22"/>
  <c r="N524" i="22"/>
  <c r="K524" i="22"/>
  <c r="N523" i="22"/>
  <c r="K523" i="22"/>
  <c r="N522" i="22"/>
  <c r="K522" i="22"/>
  <c r="N521" i="22"/>
  <c r="K521" i="22"/>
  <c r="N520" i="22"/>
  <c r="K520" i="22"/>
  <c r="N519" i="22"/>
  <c r="K519" i="22"/>
  <c r="N518" i="22"/>
  <c r="K518" i="22"/>
  <c r="N517" i="22"/>
  <c r="K517" i="22"/>
  <c r="N516" i="22"/>
  <c r="K516" i="22"/>
  <c r="N515" i="22"/>
  <c r="K515" i="22"/>
  <c r="N514" i="22"/>
  <c r="K514" i="22"/>
  <c r="N513" i="22"/>
  <c r="K513" i="22"/>
  <c r="N512" i="22"/>
  <c r="K512" i="22"/>
  <c r="N510" i="22"/>
  <c r="K510" i="22"/>
  <c r="N509" i="22"/>
  <c r="K509" i="22"/>
  <c r="N508" i="22"/>
  <c r="K508" i="22"/>
  <c r="N507" i="22"/>
  <c r="K507" i="22"/>
  <c r="N506" i="22"/>
  <c r="K506" i="22"/>
  <c r="N505" i="22"/>
  <c r="K505" i="22"/>
  <c r="N504" i="22"/>
  <c r="K504" i="22"/>
  <c r="N503" i="22"/>
  <c r="K503" i="22"/>
  <c r="N502" i="22"/>
  <c r="K502" i="22"/>
  <c r="N501" i="22"/>
  <c r="K501" i="22"/>
  <c r="N500" i="22"/>
  <c r="K500" i="22"/>
  <c r="N499" i="22"/>
  <c r="K499" i="22"/>
  <c r="N498" i="22"/>
  <c r="K498" i="22"/>
  <c r="N497" i="22"/>
  <c r="K497" i="22"/>
  <c r="N496" i="22"/>
  <c r="K496" i="22"/>
  <c r="N495" i="22"/>
  <c r="K495" i="22"/>
  <c r="N494" i="22"/>
  <c r="K494" i="22"/>
  <c r="N493" i="22"/>
  <c r="K493" i="22"/>
  <c r="N492" i="22"/>
  <c r="K492" i="22"/>
  <c r="N491" i="22"/>
  <c r="K491" i="22"/>
  <c r="N490" i="22"/>
  <c r="K490" i="22"/>
  <c r="N489" i="22"/>
  <c r="K489" i="22"/>
  <c r="N488" i="22"/>
  <c r="K488" i="22"/>
  <c r="N487" i="22"/>
  <c r="K487" i="22"/>
  <c r="N486" i="22"/>
  <c r="K486" i="22"/>
  <c r="N485" i="22"/>
  <c r="K485" i="22"/>
  <c r="N484" i="22"/>
  <c r="K484" i="22"/>
  <c r="N483" i="22"/>
  <c r="K483" i="22"/>
  <c r="N482" i="22"/>
  <c r="K482" i="22"/>
  <c r="N481" i="22"/>
  <c r="K481" i="22"/>
  <c r="N479" i="22"/>
  <c r="K479" i="22"/>
  <c r="N478" i="22"/>
  <c r="K478" i="22"/>
  <c r="N477" i="22"/>
  <c r="K477" i="22"/>
  <c r="N476" i="22"/>
  <c r="K476" i="22"/>
  <c r="N474" i="22"/>
  <c r="K474" i="22"/>
  <c r="N473" i="22"/>
  <c r="K473" i="22"/>
  <c r="N472" i="22"/>
  <c r="K472" i="22"/>
  <c r="N471" i="22"/>
  <c r="K471" i="22"/>
  <c r="N470" i="22"/>
  <c r="K470" i="22"/>
  <c r="N469" i="22"/>
  <c r="K469" i="22"/>
  <c r="N468" i="22"/>
  <c r="K468" i="22"/>
  <c r="N467" i="22"/>
  <c r="K467" i="22"/>
  <c r="N466" i="22"/>
  <c r="K466" i="22"/>
  <c r="N465" i="22"/>
  <c r="K465" i="22"/>
  <c r="N464" i="22"/>
  <c r="K464" i="22"/>
  <c r="N463" i="22"/>
  <c r="K463" i="22"/>
  <c r="N462" i="22"/>
  <c r="K462" i="22"/>
  <c r="N461" i="22"/>
  <c r="K461" i="22"/>
  <c r="N460" i="22"/>
  <c r="K460" i="22"/>
  <c r="N459" i="22"/>
  <c r="K459" i="22"/>
  <c r="N458" i="22"/>
  <c r="K458" i="22"/>
  <c r="N457" i="22"/>
  <c r="K457" i="22"/>
  <c r="N456" i="22"/>
  <c r="K456" i="22"/>
  <c r="N455" i="22"/>
  <c r="K455" i="22"/>
  <c r="N454" i="22"/>
  <c r="K454" i="22"/>
  <c r="N453" i="22"/>
  <c r="K453" i="22"/>
  <c r="N452" i="22"/>
  <c r="K452" i="22"/>
  <c r="N451" i="22"/>
  <c r="K451" i="22"/>
  <c r="N450" i="22"/>
  <c r="K450" i="22"/>
  <c r="N449" i="22"/>
  <c r="K449" i="22"/>
  <c r="N448" i="22"/>
  <c r="K448" i="22"/>
  <c r="N447" i="22"/>
  <c r="K447" i="22"/>
  <c r="N446" i="22"/>
  <c r="K446" i="22"/>
  <c r="N443" i="22"/>
  <c r="K443" i="22"/>
  <c r="N442" i="22"/>
  <c r="K442" i="22"/>
  <c r="N441" i="22"/>
  <c r="K441" i="22"/>
  <c r="N440" i="22"/>
  <c r="K440" i="22"/>
  <c r="N439" i="22"/>
  <c r="K439" i="22"/>
  <c r="N438" i="22"/>
  <c r="K438" i="22"/>
  <c r="N437" i="22"/>
  <c r="K437" i="22"/>
  <c r="N436" i="22"/>
  <c r="K436" i="22"/>
  <c r="N435" i="22"/>
  <c r="K435" i="22"/>
  <c r="N434" i="22"/>
  <c r="K434" i="22"/>
  <c r="N433" i="22"/>
  <c r="K433" i="22"/>
  <c r="N432" i="22"/>
  <c r="K432" i="22"/>
  <c r="N431" i="22"/>
  <c r="K431" i="22"/>
  <c r="N429" i="22"/>
  <c r="K429" i="22"/>
  <c r="N428" i="22"/>
  <c r="K428" i="22"/>
  <c r="N427" i="22"/>
  <c r="K427" i="22"/>
  <c r="N426" i="22"/>
  <c r="K426" i="22"/>
  <c r="N425" i="22"/>
  <c r="K425" i="22"/>
  <c r="N424" i="22"/>
  <c r="K424" i="22"/>
  <c r="N423" i="22"/>
  <c r="K423" i="22"/>
  <c r="N422" i="22"/>
  <c r="K422" i="22"/>
  <c r="N421" i="22"/>
  <c r="K421" i="22"/>
  <c r="N420" i="22"/>
  <c r="K420" i="22"/>
  <c r="N419" i="22"/>
  <c r="K419" i="22"/>
  <c r="N418" i="22"/>
  <c r="K418" i="22"/>
  <c r="N416" i="22"/>
  <c r="K416" i="22"/>
  <c r="N415" i="22"/>
  <c r="K415" i="22"/>
  <c r="N414" i="22"/>
  <c r="K414" i="22"/>
  <c r="N413" i="22"/>
  <c r="K413" i="22"/>
  <c r="N412" i="22"/>
  <c r="K412" i="22"/>
  <c r="N411" i="22"/>
  <c r="K411" i="22"/>
  <c r="N410" i="22"/>
  <c r="K410" i="22"/>
  <c r="N409" i="22"/>
  <c r="K409" i="22"/>
  <c r="N408" i="22"/>
  <c r="K408" i="22"/>
  <c r="N407" i="22"/>
  <c r="K407" i="22"/>
  <c r="N406" i="22"/>
  <c r="K406" i="22"/>
  <c r="N405" i="22"/>
  <c r="K405" i="22"/>
  <c r="N404" i="22"/>
  <c r="K404" i="22"/>
  <c r="N403" i="22"/>
  <c r="K403" i="22"/>
  <c r="N402" i="22"/>
  <c r="K402" i="22"/>
  <c r="N401" i="22"/>
  <c r="K401" i="22"/>
  <c r="N400" i="22"/>
  <c r="K400" i="22"/>
  <c r="N399" i="22"/>
  <c r="K399" i="22"/>
  <c r="N398" i="22"/>
  <c r="K398" i="22"/>
  <c r="N397" i="22"/>
  <c r="K397" i="22"/>
  <c r="N396" i="22"/>
  <c r="K396" i="22"/>
  <c r="N395" i="22"/>
  <c r="K395" i="22"/>
  <c r="N394" i="22"/>
  <c r="K394" i="22"/>
  <c r="N393" i="22"/>
  <c r="K393" i="22"/>
  <c r="N392" i="22"/>
  <c r="K392" i="22"/>
  <c r="N391" i="22"/>
  <c r="K391" i="22"/>
  <c r="N390" i="22"/>
  <c r="K390" i="22"/>
  <c r="N389" i="22"/>
  <c r="K389" i="22"/>
  <c r="N388" i="22"/>
  <c r="K388" i="22"/>
  <c r="N387" i="22"/>
  <c r="K387" i="22"/>
  <c r="N386" i="22"/>
  <c r="K386" i="22"/>
  <c r="N385" i="22"/>
  <c r="K385" i="22"/>
  <c r="N384" i="22"/>
  <c r="K384" i="22"/>
  <c r="N383" i="22"/>
  <c r="K383" i="22"/>
  <c r="N382" i="22"/>
  <c r="K382" i="22"/>
  <c r="N381" i="22"/>
  <c r="K381" i="22"/>
  <c r="N380" i="22"/>
  <c r="K380" i="22"/>
  <c r="N379" i="22"/>
  <c r="K379" i="22"/>
  <c r="N378" i="22"/>
  <c r="K378" i="22"/>
  <c r="N377" i="22"/>
  <c r="K377" i="22"/>
  <c r="N376" i="22"/>
  <c r="K376" i="22"/>
  <c r="N375" i="22"/>
  <c r="K375" i="22"/>
  <c r="N374" i="22"/>
  <c r="K374" i="22"/>
  <c r="N373" i="22"/>
  <c r="K373" i="22"/>
  <c r="N372" i="22"/>
  <c r="K372" i="22"/>
  <c r="N371" i="22"/>
  <c r="K371" i="22"/>
  <c r="N370" i="22"/>
  <c r="K370" i="22"/>
  <c r="N369" i="22"/>
  <c r="K369" i="22"/>
  <c r="N368" i="22"/>
  <c r="K368" i="22"/>
  <c r="N367" i="22"/>
  <c r="K367" i="22"/>
  <c r="N366" i="22"/>
  <c r="K366" i="22"/>
  <c r="N365" i="22"/>
  <c r="K365" i="22"/>
  <c r="N364" i="22"/>
  <c r="K364" i="22"/>
  <c r="N363" i="22"/>
  <c r="K363" i="22"/>
  <c r="N362" i="22"/>
  <c r="K362" i="22"/>
  <c r="N361" i="22"/>
  <c r="K361" i="22"/>
  <c r="N360" i="22"/>
  <c r="K360" i="22"/>
  <c r="N359" i="22"/>
  <c r="K359" i="22"/>
  <c r="N358" i="22"/>
  <c r="K358" i="22"/>
  <c r="N357" i="22"/>
  <c r="K357" i="22"/>
  <c r="N356" i="22"/>
  <c r="K356" i="22"/>
  <c r="N355" i="22"/>
  <c r="K355" i="22"/>
  <c r="N354" i="22"/>
  <c r="K354" i="22"/>
  <c r="N353" i="22"/>
  <c r="K353" i="22"/>
  <c r="N352" i="22"/>
  <c r="K352" i="22"/>
  <c r="N351" i="22"/>
  <c r="K351" i="22"/>
  <c r="N350" i="22"/>
  <c r="K350" i="22"/>
  <c r="N348" i="22"/>
  <c r="K348" i="22"/>
  <c r="N346" i="22"/>
  <c r="K346" i="22"/>
  <c r="N345" i="22"/>
  <c r="K345" i="22"/>
  <c r="N344" i="22"/>
  <c r="K344" i="22"/>
  <c r="N343" i="22"/>
  <c r="K343" i="22"/>
  <c r="N342" i="22"/>
  <c r="K342" i="22"/>
  <c r="N341" i="22"/>
  <c r="K341" i="22"/>
  <c r="N340" i="22"/>
  <c r="K340" i="22"/>
  <c r="N339" i="22"/>
  <c r="K339" i="22"/>
  <c r="N338" i="22"/>
  <c r="K338" i="22"/>
  <c r="N337" i="22"/>
  <c r="K337" i="22"/>
  <c r="N334" i="22"/>
  <c r="K334" i="22"/>
  <c r="N333" i="22"/>
  <c r="K333" i="22"/>
  <c r="N331" i="22"/>
  <c r="K331" i="22"/>
  <c r="N330" i="22"/>
  <c r="K330" i="22"/>
  <c r="N329" i="22"/>
  <c r="K329" i="22"/>
  <c r="N327" i="22"/>
  <c r="K327" i="22"/>
  <c r="N326" i="22"/>
  <c r="K326" i="22"/>
  <c r="N325" i="22"/>
  <c r="K325" i="22"/>
  <c r="N323" i="22"/>
  <c r="K323" i="22"/>
  <c r="N321" i="22"/>
  <c r="K321" i="22"/>
  <c r="N320" i="22"/>
  <c r="K320" i="22"/>
  <c r="N318" i="22"/>
  <c r="K318" i="22"/>
  <c r="N317" i="22"/>
  <c r="K317" i="22"/>
  <c r="N316" i="22"/>
  <c r="K316" i="22"/>
  <c r="N315" i="22"/>
  <c r="K315" i="22"/>
  <c r="N314" i="22"/>
  <c r="K314" i="22"/>
  <c r="N313" i="22"/>
  <c r="K313" i="22"/>
  <c r="N312" i="22"/>
  <c r="K312" i="22"/>
  <c r="N311" i="22"/>
  <c r="K311" i="22"/>
  <c r="N309" i="22"/>
  <c r="K309" i="22"/>
  <c r="N306" i="22"/>
  <c r="K306" i="22"/>
  <c r="N304" i="22"/>
  <c r="K304" i="22"/>
  <c r="N302" i="22"/>
  <c r="K302" i="22"/>
  <c r="N300" i="22"/>
  <c r="K300" i="22"/>
  <c r="N299" i="22"/>
  <c r="K299" i="22"/>
  <c r="N298" i="22"/>
  <c r="K298" i="22"/>
  <c r="N297" i="22"/>
  <c r="K297" i="22"/>
  <c r="N296" i="22"/>
  <c r="K296" i="22"/>
  <c r="N294" i="22"/>
  <c r="K294" i="22"/>
  <c r="N293" i="22"/>
  <c r="K293" i="22"/>
  <c r="N292" i="22"/>
  <c r="K292" i="22"/>
  <c r="N291" i="22"/>
  <c r="K291" i="22"/>
  <c r="N289" i="22"/>
  <c r="K289" i="22"/>
  <c r="N288" i="22"/>
  <c r="K288" i="22"/>
  <c r="N287" i="22"/>
  <c r="K287" i="22"/>
  <c r="N286" i="22"/>
  <c r="K286" i="22"/>
  <c r="N285" i="22"/>
  <c r="K285" i="22"/>
  <c r="N284" i="22"/>
  <c r="K284" i="22"/>
  <c r="N280" i="22"/>
  <c r="K280" i="22"/>
  <c r="N278" i="22"/>
  <c r="K278" i="22"/>
  <c r="N277" i="22"/>
  <c r="K277" i="22"/>
  <c r="N276" i="22"/>
  <c r="K276" i="22"/>
  <c r="N275" i="22"/>
  <c r="K275" i="22"/>
  <c r="N274" i="22"/>
  <c r="K274" i="22"/>
  <c r="N273" i="22"/>
  <c r="K273" i="22"/>
  <c r="N270" i="22"/>
  <c r="K270" i="22"/>
  <c r="N269" i="22"/>
  <c r="K269" i="22"/>
  <c r="N268" i="22"/>
  <c r="K268" i="22"/>
  <c r="N263" i="22"/>
  <c r="K263" i="22"/>
  <c r="N262" i="22"/>
  <c r="K262" i="22"/>
  <c r="N261" i="22"/>
  <c r="K261" i="22"/>
  <c r="N260" i="22"/>
  <c r="K260" i="22"/>
  <c r="N259" i="22"/>
  <c r="K259" i="22"/>
  <c r="N257" i="22"/>
  <c r="K257" i="22"/>
  <c r="N256" i="22"/>
  <c r="K256" i="22"/>
  <c r="N255" i="22"/>
  <c r="K255" i="22"/>
  <c r="N254" i="22"/>
  <c r="K254" i="22"/>
  <c r="N253" i="22"/>
  <c r="K253" i="22"/>
  <c r="N251" i="22"/>
  <c r="K251" i="22"/>
  <c r="N250" i="22"/>
  <c r="K250" i="22"/>
  <c r="N249" i="22"/>
  <c r="K249" i="22"/>
  <c r="N247" i="22"/>
  <c r="K247" i="22"/>
  <c r="N244" i="22"/>
  <c r="K244" i="22"/>
  <c r="N243" i="22"/>
  <c r="K243" i="22"/>
  <c r="N241" i="22"/>
  <c r="K241" i="22"/>
  <c r="N240" i="22"/>
  <c r="K240" i="22"/>
  <c r="N239" i="22"/>
  <c r="K239" i="22"/>
  <c r="N238" i="22"/>
  <c r="K238" i="22"/>
  <c r="N237" i="22"/>
  <c r="K237" i="22"/>
  <c r="N236" i="22"/>
  <c r="K236" i="22"/>
  <c r="N235" i="22"/>
  <c r="K235" i="22"/>
  <c r="N234" i="22"/>
  <c r="K234" i="22"/>
  <c r="N233" i="22"/>
  <c r="K233" i="22"/>
  <c r="N232" i="22"/>
  <c r="K232" i="22"/>
  <c r="N231" i="22"/>
  <c r="K231" i="22"/>
  <c r="N230" i="22"/>
  <c r="K230" i="22"/>
  <c r="N229" i="22"/>
  <c r="K229" i="22"/>
  <c r="N228" i="22"/>
  <c r="K228" i="22"/>
  <c r="N227" i="22"/>
  <c r="K227" i="22"/>
  <c r="N226" i="22"/>
  <c r="K226" i="22"/>
  <c r="N225" i="22"/>
  <c r="K225" i="22"/>
  <c r="N224" i="22"/>
  <c r="K224" i="22"/>
  <c r="N223" i="22"/>
  <c r="K223" i="22"/>
  <c r="N222" i="22"/>
  <c r="K222" i="22"/>
  <c r="N221" i="22"/>
  <c r="K221" i="22"/>
  <c r="N220" i="22"/>
  <c r="K220" i="22"/>
  <c r="N219" i="22"/>
  <c r="K219" i="22"/>
  <c r="N218" i="22"/>
  <c r="K218" i="22"/>
  <c r="N217" i="22"/>
  <c r="K217" i="22"/>
  <c r="N215" i="22"/>
  <c r="K215" i="22"/>
  <c r="N214" i="22"/>
  <c r="K214" i="22"/>
  <c r="N213" i="22"/>
  <c r="K213" i="22"/>
  <c r="N211" i="22"/>
  <c r="K211" i="22"/>
  <c r="N209" i="22"/>
  <c r="K209" i="22"/>
  <c r="N206" i="22"/>
  <c r="K206" i="22"/>
  <c r="N205" i="22"/>
  <c r="K205" i="22"/>
  <c r="N204" i="22"/>
  <c r="K204" i="22"/>
  <c r="N203" i="22"/>
  <c r="K203" i="22"/>
  <c r="N201" i="22"/>
  <c r="K201" i="22"/>
  <c r="N200" i="22"/>
  <c r="K200" i="22"/>
  <c r="N199" i="22"/>
  <c r="K199" i="22"/>
  <c r="N198" i="22"/>
  <c r="K198" i="22"/>
  <c r="N197" i="22"/>
  <c r="K197" i="22"/>
  <c r="N196" i="22"/>
  <c r="K196" i="22"/>
  <c r="N195" i="22"/>
  <c r="K195" i="22"/>
  <c r="N194" i="22"/>
  <c r="K194" i="22"/>
  <c r="N193" i="22"/>
  <c r="K193" i="22"/>
  <c r="N192" i="22"/>
  <c r="K192" i="22"/>
  <c r="N191" i="22"/>
  <c r="K191" i="22"/>
  <c r="N190" i="22"/>
  <c r="K190" i="22"/>
  <c r="N189" i="22"/>
  <c r="K189" i="22"/>
  <c r="N188" i="22"/>
  <c r="K188" i="22"/>
  <c r="N187" i="22"/>
  <c r="K187" i="22"/>
  <c r="N186" i="22"/>
  <c r="K186" i="22"/>
  <c r="N185" i="22"/>
  <c r="K185" i="22"/>
  <c r="N184" i="22"/>
  <c r="K184" i="22"/>
  <c r="N183" i="22"/>
  <c r="K183" i="22"/>
  <c r="N182" i="22"/>
  <c r="K182" i="22"/>
  <c r="N181" i="22"/>
  <c r="K181" i="22"/>
  <c r="N180" i="22"/>
  <c r="K180" i="22"/>
  <c r="N179" i="22"/>
  <c r="K179" i="22"/>
  <c r="N178" i="22"/>
  <c r="K178" i="22"/>
  <c r="N177" i="22"/>
  <c r="K177" i="22"/>
  <c r="N176" i="22"/>
  <c r="K176" i="22"/>
  <c r="N175" i="22"/>
  <c r="K175" i="22"/>
  <c r="N174" i="22"/>
  <c r="K174" i="22"/>
  <c r="N173" i="22"/>
  <c r="K173" i="22"/>
  <c r="N172" i="22"/>
  <c r="K172" i="22"/>
  <c r="N171" i="22"/>
  <c r="K171" i="22"/>
  <c r="N170" i="22"/>
  <c r="K170" i="22"/>
  <c r="N169" i="22"/>
  <c r="K169" i="22"/>
  <c r="N168" i="22"/>
  <c r="K168" i="22"/>
  <c r="N167" i="22"/>
  <c r="K167" i="22"/>
  <c r="N166" i="22"/>
  <c r="K166" i="22"/>
  <c r="N165" i="22"/>
  <c r="K165" i="22"/>
  <c r="N164" i="22"/>
  <c r="K164" i="22"/>
  <c r="N163" i="22"/>
  <c r="K163" i="22"/>
  <c r="N162" i="22"/>
  <c r="K162" i="22"/>
  <c r="N161" i="22"/>
  <c r="K161" i="22"/>
  <c r="N160" i="22"/>
  <c r="K160" i="22"/>
  <c r="N159" i="22"/>
  <c r="K159" i="22"/>
  <c r="N158" i="22"/>
  <c r="K158" i="22"/>
  <c r="N157" i="22"/>
  <c r="K157" i="22"/>
  <c r="N156" i="22"/>
  <c r="K156" i="22"/>
  <c r="N155" i="22"/>
  <c r="K155" i="22"/>
  <c r="N154" i="22"/>
  <c r="K154" i="22"/>
  <c r="N152" i="22"/>
  <c r="K152" i="22"/>
  <c r="N151" i="22"/>
  <c r="K151" i="22"/>
  <c r="N150" i="22"/>
  <c r="K150" i="22"/>
  <c r="N149" i="22"/>
  <c r="K149" i="22"/>
  <c r="N148" i="22"/>
  <c r="K148" i="22"/>
  <c r="N147" i="22"/>
  <c r="K147" i="22"/>
  <c r="N146" i="22"/>
  <c r="K146" i="22"/>
  <c r="N145" i="22"/>
  <c r="K145" i="22"/>
  <c r="N144" i="22"/>
  <c r="K144" i="22"/>
  <c r="N143" i="22"/>
  <c r="K143" i="22"/>
  <c r="N142" i="22"/>
  <c r="K142" i="22"/>
  <c r="N141" i="22"/>
  <c r="K141" i="22"/>
  <c r="N140" i="22"/>
  <c r="K140" i="22"/>
  <c r="N139" i="22"/>
  <c r="K139" i="22"/>
  <c r="N138" i="22"/>
  <c r="K138" i="22"/>
  <c r="N137" i="22"/>
  <c r="K137" i="22"/>
  <c r="N136" i="22"/>
  <c r="K136" i="22"/>
  <c r="N135" i="22"/>
  <c r="K135" i="22"/>
  <c r="N134" i="22"/>
  <c r="K134" i="22"/>
  <c r="N133" i="22"/>
  <c r="K133" i="22"/>
  <c r="N128" i="22"/>
  <c r="K128" i="22"/>
  <c r="N127" i="22"/>
  <c r="K127" i="22"/>
  <c r="N126" i="22"/>
  <c r="K126" i="22"/>
  <c r="N125" i="22"/>
  <c r="K125" i="22"/>
  <c r="N124" i="22"/>
  <c r="K124" i="22"/>
  <c r="N123" i="22"/>
  <c r="K123" i="22"/>
  <c r="N122" i="22"/>
  <c r="K122" i="22"/>
  <c r="N121" i="22"/>
  <c r="K121" i="22"/>
  <c r="N120" i="22"/>
  <c r="K120" i="22"/>
  <c r="N119" i="22"/>
  <c r="K119" i="22"/>
  <c r="N118" i="22"/>
  <c r="K118" i="22"/>
  <c r="N117" i="22"/>
  <c r="K117" i="22"/>
  <c r="N116" i="22"/>
  <c r="K116" i="22"/>
  <c r="N115" i="22"/>
  <c r="K115" i="22"/>
  <c r="N114" i="22"/>
  <c r="K114" i="22"/>
  <c r="N113" i="22"/>
  <c r="K113" i="22"/>
  <c r="N112" i="22"/>
  <c r="K112" i="22"/>
  <c r="N111" i="22"/>
  <c r="K111" i="22"/>
  <c r="N110" i="22"/>
  <c r="K110" i="22"/>
  <c r="N109" i="22"/>
  <c r="K109" i="22"/>
  <c r="N108" i="22"/>
  <c r="K108" i="22"/>
  <c r="N107" i="22"/>
  <c r="K107" i="22"/>
  <c r="N106" i="22"/>
  <c r="K106" i="22"/>
  <c r="N105" i="22"/>
  <c r="K105" i="22"/>
  <c r="N104" i="22"/>
  <c r="K104" i="22"/>
  <c r="N103" i="22"/>
  <c r="K103" i="22"/>
  <c r="N102" i="22"/>
  <c r="K102" i="22"/>
  <c r="N101" i="22"/>
  <c r="K101" i="22"/>
  <c r="N100" i="22"/>
  <c r="K100" i="22"/>
  <c r="N99" i="22"/>
  <c r="K99" i="22"/>
  <c r="N98" i="22"/>
  <c r="K98" i="22"/>
  <c r="N97" i="22"/>
  <c r="K97" i="22"/>
  <c r="N96" i="22"/>
  <c r="K96" i="22"/>
  <c r="N95" i="22"/>
  <c r="K95" i="22"/>
  <c r="N94" i="22"/>
  <c r="K94" i="22"/>
  <c r="N93" i="22"/>
  <c r="K93" i="22"/>
  <c r="N92" i="22"/>
  <c r="K92" i="22"/>
  <c r="N91" i="22"/>
  <c r="K91" i="22"/>
  <c r="N90" i="22"/>
  <c r="K90" i="22"/>
  <c r="N89" i="22"/>
  <c r="K89" i="22"/>
  <c r="N88" i="22"/>
  <c r="K88" i="22"/>
  <c r="N87" i="22"/>
  <c r="K87" i="22"/>
  <c r="N86" i="22"/>
  <c r="K86" i="22"/>
  <c r="N83" i="22"/>
  <c r="K83" i="22"/>
  <c r="N82" i="22"/>
  <c r="K82" i="22"/>
  <c r="N81" i="22"/>
  <c r="K81" i="22"/>
  <c r="N80" i="22"/>
  <c r="K80" i="22"/>
  <c r="N79" i="22"/>
  <c r="K79" i="22"/>
  <c r="N77" i="22"/>
  <c r="K77" i="22"/>
  <c r="N76" i="22"/>
  <c r="K76" i="22"/>
  <c r="N75" i="22"/>
  <c r="K75" i="22"/>
  <c r="N74" i="22"/>
  <c r="K74" i="22"/>
  <c r="N73" i="22"/>
  <c r="K73" i="22"/>
  <c r="N72" i="22"/>
  <c r="K72" i="22"/>
  <c r="N71" i="22"/>
  <c r="K71" i="22"/>
  <c r="N70" i="22"/>
  <c r="K70" i="22"/>
  <c r="N69" i="22"/>
  <c r="K69" i="22"/>
  <c r="N68" i="22"/>
  <c r="K68" i="22"/>
  <c r="N67" i="22"/>
  <c r="K67" i="22"/>
  <c r="N66" i="22"/>
  <c r="K66" i="22"/>
  <c r="N65" i="22"/>
  <c r="K65" i="22"/>
  <c r="N64" i="22"/>
  <c r="K64" i="22"/>
  <c r="N63" i="22"/>
  <c r="K63" i="22"/>
  <c r="N62" i="22"/>
  <c r="K62" i="22"/>
  <c r="N61" i="22"/>
  <c r="K61" i="22"/>
  <c r="N60" i="22"/>
  <c r="K60" i="22"/>
  <c r="N59" i="22"/>
  <c r="K59" i="22"/>
  <c r="N57" i="22"/>
  <c r="K57" i="22"/>
  <c r="N56" i="22"/>
  <c r="K56" i="22"/>
  <c r="N55" i="22"/>
  <c r="K55" i="22"/>
  <c r="N54" i="22"/>
  <c r="K54" i="22"/>
  <c r="N53" i="22"/>
  <c r="K53" i="22"/>
  <c r="N52" i="22"/>
  <c r="K52" i="22"/>
  <c r="N51" i="22"/>
  <c r="K51" i="22"/>
  <c r="N50" i="22"/>
  <c r="K50" i="22"/>
  <c r="M49" i="22"/>
  <c r="K49" i="22"/>
  <c r="M48" i="22"/>
  <c r="K48" i="22"/>
  <c r="M47" i="22"/>
  <c r="K47" i="22"/>
  <c r="M46" i="22"/>
  <c r="K46" i="22"/>
  <c r="M45" i="22"/>
  <c r="K45" i="22"/>
  <c r="M42" i="22"/>
  <c r="K42" i="22"/>
  <c r="M41" i="22"/>
  <c r="K41" i="22"/>
  <c r="M39" i="22"/>
  <c r="K39" i="22"/>
  <c r="M38" i="22"/>
  <c r="K38" i="22"/>
  <c r="M34" i="22"/>
  <c r="K34" i="22"/>
  <c r="M33" i="22"/>
  <c r="K33" i="22"/>
  <c r="M32" i="22"/>
  <c r="K32" i="22"/>
  <c r="N31" i="22"/>
  <c r="K31" i="22"/>
  <c r="N29" i="22"/>
  <c r="K29" i="22"/>
  <c r="N28" i="22"/>
  <c r="K28" i="22"/>
  <c r="N27" i="22"/>
  <c r="K27" i="22"/>
  <c r="N26" i="22"/>
  <c r="K26" i="22"/>
  <c r="N25" i="22"/>
  <c r="K25" i="22"/>
  <c r="N24" i="22"/>
  <c r="K24" i="22"/>
  <c r="N23" i="22"/>
  <c r="K23" i="22"/>
  <c r="N20" i="22"/>
  <c r="K20" i="22"/>
  <c r="N19" i="22"/>
  <c r="K19" i="22"/>
  <c r="N18" i="22"/>
  <c r="K18" i="22"/>
  <c r="N17" i="22"/>
  <c r="K17" i="22"/>
  <c r="N16" i="22"/>
  <c r="K16" i="22"/>
  <c r="N15" i="22"/>
  <c r="K15" i="22"/>
  <c r="N14" i="22"/>
  <c r="K14" i="22"/>
  <c r="N13" i="22"/>
  <c r="K13" i="22"/>
  <c r="N11" i="22"/>
  <c r="K11" i="22"/>
  <c r="A12" i="22"/>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116" i="22" s="1"/>
  <c r="A117" i="22" s="1"/>
  <c r="A118" i="22" s="1"/>
  <c r="A119" i="22" s="1"/>
  <c r="A120" i="22" s="1"/>
  <c r="A121" i="22" s="1"/>
  <c r="A122" i="22" s="1"/>
  <c r="A123" i="22" s="1"/>
  <c r="A124" i="22" s="1"/>
  <c r="A125" i="22" s="1"/>
  <c r="A126" i="22" s="1"/>
  <c r="A127" i="22" s="1"/>
  <c r="A128" i="22" s="1"/>
  <c r="A129" i="22" s="1"/>
  <c r="A130" i="22" s="1"/>
  <c r="A131" i="22" s="1"/>
  <c r="A132" i="22" s="1"/>
  <c r="A133" i="22" s="1"/>
  <c r="A134" i="22" s="1"/>
  <c r="A135" i="22" s="1"/>
  <c r="A136" i="22" s="1"/>
  <c r="A137" i="22" s="1"/>
  <c r="A138" i="22" s="1"/>
  <c r="A139" i="22" s="1"/>
  <c r="A140" i="22" s="1"/>
  <c r="A141" i="22" s="1"/>
  <c r="A142" i="22" s="1"/>
  <c r="A143" i="22" s="1"/>
  <c r="A144" i="22" s="1"/>
  <c r="A145" i="22" s="1"/>
  <c r="A146" i="22" s="1"/>
  <c r="A147" i="22" s="1"/>
  <c r="A148" i="22" s="1"/>
  <c r="A149" i="22" s="1"/>
  <c r="A150" i="22" s="1"/>
  <c r="A151" i="22" s="1"/>
  <c r="A152" i="22" s="1"/>
  <c r="A153" i="22" s="1"/>
  <c r="A154" i="22" s="1"/>
  <c r="A155" i="22" s="1"/>
  <c r="A156" i="22" s="1"/>
  <c r="A157" i="22" s="1"/>
  <c r="A158" i="22" s="1"/>
  <c r="A159" i="22" s="1"/>
  <c r="A160" i="22" s="1"/>
  <c r="A161" i="22" s="1"/>
  <c r="A162" i="22" s="1"/>
  <c r="A163" i="22" s="1"/>
  <c r="A164" i="22" s="1"/>
  <c r="A165" i="22" s="1"/>
  <c r="A166" i="22" s="1"/>
  <c r="A167" i="22" s="1"/>
  <c r="A168" i="22" s="1"/>
  <c r="A169" i="22" s="1"/>
  <c r="A170" i="22" s="1"/>
  <c r="A171" i="22" s="1"/>
  <c r="A172" i="22" s="1"/>
  <c r="A173" i="22" s="1"/>
  <c r="A174" i="22" s="1"/>
  <c r="A175" i="22" s="1"/>
  <c r="A176" i="22" s="1"/>
  <c r="A177" i="22" s="1"/>
  <c r="A178" i="22" s="1"/>
  <c r="A179" i="22" s="1"/>
  <c r="A180" i="22" s="1"/>
  <c r="A181" i="22" s="1"/>
  <c r="A182" i="22" s="1"/>
  <c r="A183" i="22" s="1"/>
  <c r="A184" i="22" s="1"/>
  <c r="A185" i="22" s="1"/>
  <c r="A186" i="22" s="1"/>
  <c r="A187" i="22" s="1"/>
  <c r="A188" i="22" s="1"/>
  <c r="A189" i="22" s="1"/>
  <c r="A190" i="22" s="1"/>
  <c r="A191" i="22" s="1"/>
  <c r="A192" i="22" s="1"/>
  <c r="A193" i="22" s="1"/>
  <c r="A194" i="22" s="1"/>
  <c r="A195" i="22" s="1"/>
  <c r="A196" i="22" s="1"/>
  <c r="A197" i="22" s="1"/>
  <c r="A198" i="22" s="1"/>
  <c r="A199" i="22" s="1"/>
  <c r="A200" i="22" s="1"/>
  <c r="A201" i="22" s="1"/>
  <c r="A202" i="22" s="1"/>
  <c r="A203" i="22" s="1"/>
  <c r="A204" i="22" s="1"/>
  <c r="A205" i="22" s="1"/>
  <c r="A206" i="22" s="1"/>
  <c r="A207" i="22" s="1"/>
  <c r="A208" i="22" s="1"/>
  <c r="A209" i="22" s="1"/>
  <c r="A210" i="22" s="1"/>
  <c r="A211" i="22" s="1"/>
  <c r="A212" i="22" s="1"/>
  <c r="A213" i="22" s="1"/>
  <c r="A214" i="22" s="1"/>
  <c r="A215" i="22" s="1"/>
  <c r="A216" i="22" s="1"/>
  <c r="A217" i="22" s="1"/>
  <c r="A218" i="22" s="1"/>
  <c r="A219" i="22" s="1"/>
  <c r="A220" i="22" s="1"/>
  <c r="A221" i="22" s="1"/>
  <c r="A222" i="22" s="1"/>
  <c r="A223" i="22" s="1"/>
  <c r="A224" i="22" s="1"/>
  <c r="A225" i="22" s="1"/>
  <c r="A226" i="22" s="1"/>
  <c r="A227" i="22" s="1"/>
  <c r="A228" i="22" s="1"/>
  <c r="A229" i="22" s="1"/>
  <c r="A230" i="22" s="1"/>
  <c r="A231" i="22" s="1"/>
  <c r="A232" i="22" s="1"/>
  <c r="A233" i="22" s="1"/>
  <c r="A234" i="22" s="1"/>
  <c r="A235" i="22" s="1"/>
  <c r="A236" i="22" s="1"/>
  <c r="A237" i="22" s="1"/>
  <c r="A238" i="22" s="1"/>
  <c r="A239" i="22" s="1"/>
  <c r="A240" i="22" s="1"/>
  <c r="A241" i="22" s="1"/>
  <c r="A242" i="22" s="1"/>
  <c r="A243" i="22" s="1"/>
  <c r="A244" i="22" s="1"/>
  <c r="A245" i="22" s="1"/>
  <c r="A246" i="22" s="1"/>
  <c r="A247" i="22" s="1"/>
  <c r="A248" i="22" s="1"/>
  <c r="A249" i="22" s="1"/>
  <c r="A250" i="22" s="1"/>
  <c r="A251" i="22" s="1"/>
  <c r="A252" i="22" s="1"/>
  <c r="A253" i="22" s="1"/>
  <c r="A254" i="22" s="1"/>
  <c r="A255" i="22" s="1"/>
  <c r="A256" i="22" s="1"/>
  <c r="A257" i="22" s="1"/>
  <c r="A258" i="22" s="1"/>
  <c r="A259" i="22" s="1"/>
  <c r="A260" i="22" s="1"/>
  <c r="A261" i="22" s="1"/>
  <c r="A262" i="22" s="1"/>
  <c r="A263" i="22" s="1"/>
  <c r="A264" i="22" s="1"/>
  <c r="A265" i="22" s="1"/>
  <c r="A266" i="22" s="1"/>
  <c r="A267" i="22" s="1"/>
  <c r="A268" i="22" s="1"/>
  <c r="A269" i="22" s="1"/>
  <c r="A270" i="22" s="1"/>
  <c r="A271" i="22" s="1"/>
  <c r="A272" i="22" s="1"/>
  <c r="A273" i="22" s="1"/>
  <c r="A274" i="22" s="1"/>
  <c r="A275" i="22" s="1"/>
  <c r="A276" i="22" s="1"/>
  <c r="A277" i="22" s="1"/>
  <c r="A278" i="22" s="1"/>
  <c r="A279" i="22" s="1"/>
  <c r="A280" i="22" s="1"/>
  <c r="A281" i="22" s="1"/>
  <c r="A282" i="22" s="1"/>
  <c r="A283" i="22" s="1"/>
  <c r="A284" i="22" s="1"/>
  <c r="A285" i="22" s="1"/>
  <c r="A286" i="22" s="1"/>
  <c r="A287" i="22" s="1"/>
  <c r="A288" i="22" s="1"/>
  <c r="A289" i="22" s="1"/>
  <c r="A290" i="22" s="1"/>
  <c r="A291" i="22" s="1"/>
  <c r="A292" i="22" s="1"/>
  <c r="A293" i="22" s="1"/>
  <c r="A294" i="22" s="1"/>
  <c r="A295" i="22" s="1"/>
  <c r="A296" i="22" s="1"/>
  <c r="A297" i="22" s="1"/>
  <c r="A298" i="22" s="1"/>
  <c r="A299" i="22" s="1"/>
  <c r="A300" i="22" s="1"/>
  <c r="A301" i="22" s="1"/>
  <c r="A302" i="22" s="1"/>
  <c r="A303" i="22" s="1"/>
  <c r="A304" i="22" s="1"/>
  <c r="A305" i="22" s="1"/>
  <c r="A306" i="22" s="1"/>
  <c r="A307" i="22" s="1"/>
  <c r="A308" i="22" s="1"/>
  <c r="A309" i="22" s="1"/>
  <c r="A310" i="22" s="1"/>
  <c r="A311" i="22" s="1"/>
  <c r="A312" i="22" s="1"/>
  <c r="A313" i="22" s="1"/>
  <c r="A314" i="22" s="1"/>
  <c r="A315" i="22" s="1"/>
  <c r="A316" i="22" s="1"/>
  <c r="A317" i="22" s="1"/>
  <c r="A318" i="22" s="1"/>
  <c r="A319" i="22" s="1"/>
  <c r="A320" i="22" s="1"/>
  <c r="A321" i="22" s="1"/>
  <c r="A322" i="22" s="1"/>
  <c r="A323" i="22" s="1"/>
  <c r="A324" i="22" s="1"/>
  <c r="A325" i="22" s="1"/>
  <c r="A326" i="22" s="1"/>
  <c r="A327" i="22" s="1"/>
  <c r="A328" i="22" s="1"/>
  <c r="A329" i="22" s="1"/>
  <c r="A330" i="22" s="1"/>
  <c r="A331" i="22" s="1"/>
  <c r="A332" i="22" s="1"/>
  <c r="A333" i="22" s="1"/>
  <c r="A334" i="22" s="1"/>
  <c r="A335" i="22" s="1"/>
  <c r="A336" i="22" s="1"/>
  <c r="A337" i="22" s="1"/>
  <c r="A338" i="22" s="1"/>
  <c r="A339" i="22" s="1"/>
  <c r="A340" i="22" s="1"/>
  <c r="A341" i="22" s="1"/>
  <c r="A342" i="22" s="1"/>
  <c r="A343" i="22" s="1"/>
  <c r="A344" i="22" s="1"/>
  <c r="A345" i="22" s="1"/>
  <c r="A346" i="22" s="1"/>
  <c r="A347" i="22" s="1"/>
  <c r="A348" i="22" s="1"/>
  <c r="A349" i="22" s="1"/>
  <c r="A350" i="22" s="1"/>
  <c r="A351" i="22" s="1"/>
  <c r="A352" i="22" s="1"/>
  <c r="A353" i="22" s="1"/>
  <c r="A354" i="22" s="1"/>
  <c r="A355" i="22" s="1"/>
  <c r="A356" i="22" s="1"/>
  <c r="A357" i="22" s="1"/>
  <c r="A358" i="22" s="1"/>
  <c r="A359" i="22" s="1"/>
  <c r="A360" i="22" s="1"/>
  <c r="A361" i="22" s="1"/>
  <c r="A362" i="22" s="1"/>
  <c r="A363" i="22" s="1"/>
  <c r="A364" i="22" s="1"/>
  <c r="A365" i="22" s="1"/>
  <c r="A366" i="22" s="1"/>
  <c r="A367" i="22" s="1"/>
  <c r="A368" i="22" s="1"/>
  <c r="A369" i="22" s="1"/>
  <c r="A370" i="22" s="1"/>
  <c r="A371" i="22" s="1"/>
  <c r="A372" i="22" s="1"/>
  <c r="A373" i="22" s="1"/>
  <c r="A374" i="22" s="1"/>
  <c r="A375" i="22" s="1"/>
  <c r="A376" i="22" s="1"/>
  <c r="A377" i="22" s="1"/>
  <c r="A378" i="22" s="1"/>
  <c r="A379" i="22" s="1"/>
  <c r="A380" i="22" s="1"/>
  <c r="A381" i="22" s="1"/>
  <c r="A382" i="22" s="1"/>
  <c r="A383" i="22" s="1"/>
  <c r="A384" i="22" s="1"/>
  <c r="A385" i="22" s="1"/>
  <c r="A386" i="22" s="1"/>
  <c r="A387" i="22" s="1"/>
  <c r="A388" i="22" s="1"/>
  <c r="A389" i="22" s="1"/>
  <c r="A390" i="22" s="1"/>
  <c r="A391" i="22" s="1"/>
  <c r="A392" i="22" s="1"/>
  <c r="A393" i="22" s="1"/>
  <c r="A394" i="22" s="1"/>
  <c r="A395" i="22" s="1"/>
  <c r="A396" i="22" s="1"/>
  <c r="A397" i="22" s="1"/>
  <c r="A398" i="22" s="1"/>
  <c r="A399" i="22" s="1"/>
  <c r="A400" i="22" s="1"/>
  <c r="A401" i="22" s="1"/>
  <c r="A402" i="22" s="1"/>
  <c r="A403" i="22" s="1"/>
  <c r="A404" i="22" s="1"/>
  <c r="A405" i="22" s="1"/>
  <c r="A406" i="22" s="1"/>
  <c r="A407" i="22" s="1"/>
  <c r="A408" i="22" s="1"/>
  <c r="A409" i="22" s="1"/>
  <c r="A410" i="22" s="1"/>
  <c r="A411" i="22" s="1"/>
  <c r="A412" i="22" s="1"/>
  <c r="A413" i="22" s="1"/>
  <c r="A414" i="22" s="1"/>
  <c r="A415" i="22" s="1"/>
  <c r="A416" i="22" s="1"/>
  <c r="A417" i="22" s="1"/>
  <c r="A418" i="22" s="1"/>
  <c r="A419" i="22" s="1"/>
  <c r="A420" i="22" s="1"/>
  <c r="A421" i="22" s="1"/>
  <c r="A422" i="22" s="1"/>
  <c r="A423" i="22" s="1"/>
  <c r="A424" i="22" s="1"/>
  <c r="A425" i="22" s="1"/>
  <c r="A426" i="22" s="1"/>
  <c r="A427" i="22" s="1"/>
  <c r="A428" i="22" s="1"/>
  <c r="A429" i="22" s="1"/>
  <c r="A430" i="22" s="1"/>
  <c r="A431" i="22" s="1"/>
  <c r="A432" i="22" s="1"/>
  <c r="A433" i="22" s="1"/>
  <c r="A434" i="22" s="1"/>
  <c r="A435" i="22" s="1"/>
  <c r="A436" i="22" s="1"/>
  <c r="A437" i="22" s="1"/>
  <c r="A438" i="22" s="1"/>
  <c r="A439" i="22" s="1"/>
  <c r="A440" i="22" s="1"/>
  <c r="A441" i="22" s="1"/>
  <c r="A442" i="22" s="1"/>
  <c r="A443" i="22" s="1"/>
  <c r="A444" i="22" s="1"/>
  <c r="A445" i="22" s="1"/>
  <c r="A446" i="22" s="1"/>
  <c r="A447" i="22" s="1"/>
  <c r="A448" i="22" s="1"/>
  <c r="A449" i="22" s="1"/>
  <c r="A450" i="22" s="1"/>
  <c r="A451" i="22" s="1"/>
  <c r="A452" i="22" s="1"/>
  <c r="A453" i="22" s="1"/>
  <c r="A454" i="22" s="1"/>
  <c r="A455" i="22" s="1"/>
  <c r="A456" i="22" s="1"/>
  <c r="A457" i="22" s="1"/>
  <c r="A458" i="22" s="1"/>
  <c r="A459" i="22" s="1"/>
  <c r="A460" i="22" s="1"/>
  <c r="A461" i="22" s="1"/>
  <c r="A462" i="22" s="1"/>
  <c r="A463" i="22" s="1"/>
  <c r="A464" i="22" s="1"/>
  <c r="A465" i="22" s="1"/>
  <c r="A466" i="22" s="1"/>
  <c r="A467" i="22" s="1"/>
  <c r="A468" i="22" s="1"/>
  <c r="A469" i="22" s="1"/>
  <c r="A470" i="22" s="1"/>
  <c r="A471" i="22" s="1"/>
  <c r="A472" i="22" s="1"/>
  <c r="A473" i="22" s="1"/>
  <c r="A474" i="22" s="1"/>
  <c r="A475" i="22" s="1"/>
  <c r="A476" i="22" s="1"/>
  <c r="A477" i="22" s="1"/>
  <c r="A478" i="22" s="1"/>
  <c r="A479" i="22" s="1"/>
  <c r="A480" i="22" s="1"/>
  <c r="A481" i="22" s="1"/>
  <c r="A482" i="22" s="1"/>
  <c r="A483" i="22" s="1"/>
  <c r="A484" i="22" s="1"/>
  <c r="A485" i="22" s="1"/>
  <c r="A486" i="22" s="1"/>
  <c r="A487" i="22" s="1"/>
  <c r="A488" i="22" s="1"/>
  <c r="A489" i="22" s="1"/>
  <c r="A490" i="22" s="1"/>
  <c r="A491" i="22" s="1"/>
  <c r="A492" i="22" s="1"/>
  <c r="A493" i="22" s="1"/>
  <c r="A494" i="22" s="1"/>
  <c r="A495" i="22" s="1"/>
  <c r="A496" i="22" s="1"/>
  <c r="A497" i="22" s="1"/>
  <c r="A498" i="22" s="1"/>
  <c r="A499" i="22" s="1"/>
  <c r="A500" i="22" s="1"/>
  <c r="A501" i="22" s="1"/>
  <c r="A502" i="22" s="1"/>
  <c r="A503" i="22" s="1"/>
  <c r="A504" i="22" s="1"/>
  <c r="A505" i="22" s="1"/>
  <c r="A506" i="22" s="1"/>
  <c r="A507" i="22" s="1"/>
  <c r="A508" i="22" s="1"/>
  <c r="A509" i="22" s="1"/>
  <c r="A510" i="22" s="1"/>
  <c r="A511" i="22" s="1"/>
  <c r="A512" i="22" s="1"/>
  <c r="A513" i="22" s="1"/>
  <c r="A514" i="22" s="1"/>
  <c r="A515" i="22" s="1"/>
  <c r="A516" i="22" s="1"/>
  <c r="A517" i="22" s="1"/>
  <c r="A518" i="22" s="1"/>
  <c r="A519" i="22" s="1"/>
  <c r="A520" i="22" s="1"/>
  <c r="A521" i="22" s="1"/>
  <c r="A522" i="22" s="1"/>
  <c r="A523" i="22" s="1"/>
  <c r="A524" i="22" s="1"/>
  <c r="A525" i="22" s="1"/>
  <c r="A526" i="22" s="1"/>
  <c r="A527" i="22" s="1"/>
  <c r="A528" i="22" s="1"/>
  <c r="A529" i="22" s="1"/>
  <c r="A530" i="22" s="1"/>
  <c r="A531" i="22" s="1"/>
  <c r="A532" i="22" s="1"/>
  <c r="A533" i="22" s="1"/>
  <c r="A534" i="22" s="1"/>
  <c r="A535" i="22" s="1"/>
  <c r="A536" i="22" s="1"/>
  <c r="A537" i="22" s="1"/>
  <c r="A538" i="22" s="1"/>
  <c r="A539" i="22" s="1"/>
  <c r="A540" i="22" s="1"/>
  <c r="A541" i="22" s="1"/>
  <c r="A542" i="22" s="1"/>
  <c r="A543" i="22" s="1"/>
  <c r="A544" i="22" s="1"/>
  <c r="A545" i="22" s="1"/>
  <c r="A546" i="22" s="1"/>
  <c r="A547" i="22" s="1"/>
  <c r="A548" i="22" s="1"/>
  <c r="A549" i="22" s="1"/>
  <c r="A550" i="22" s="1"/>
  <c r="A551" i="22" s="1"/>
  <c r="A552" i="22" s="1"/>
  <c r="A553" i="22" s="1"/>
  <c r="A554" i="22" s="1"/>
  <c r="A555" i="22" s="1"/>
  <c r="A556" i="22" s="1"/>
  <c r="A557" i="22" s="1"/>
  <c r="A558" i="22" s="1"/>
  <c r="A559" i="22" s="1"/>
  <c r="A560" i="22" s="1"/>
  <c r="A561" i="22" s="1"/>
  <c r="A562" i="22" s="1"/>
  <c r="A563" i="22" s="1"/>
  <c r="A564" i="22" s="1"/>
  <c r="A565" i="22" s="1"/>
  <c r="A566" i="22" s="1"/>
  <c r="A567" i="22" s="1"/>
  <c r="A568" i="22" s="1"/>
  <c r="A569" i="22" s="1"/>
  <c r="A570" i="22" s="1"/>
  <c r="A571" i="22" s="1"/>
  <c r="A572" i="22" s="1"/>
  <c r="A573" i="22" s="1"/>
  <c r="A574" i="22" s="1"/>
  <c r="A575" i="22" s="1"/>
  <c r="A576" i="22" s="1"/>
  <c r="A577" i="22" s="1"/>
  <c r="A578" i="22" s="1"/>
  <c r="A579" i="22" s="1"/>
  <c r="A580" i="22" s="1"/>
  <c r="A581" i="22" s="1"/>
  <c r="A582" i="22" s="1"/>
  <c r="A583" i="22" s="1"/>
  <c r="A584" i="22" s="1"/>
  <c r="A585" i="22" s="1"/>
  <c r="A586" i="22" s="1"/>
  <c r="A587" i="22" s="1"/>
  <c r="A588" i="22" s="1"/>
  <c r="A589" i="22" s="1"/>
  <c r="A590" i="22" s="1"/>
  <c r="A591" i="22" s="1"/>
  <c r="A592" i="22" s="1"/>
  <c r="A593" i="22" s="1"/>
  <c r="A594" i="22" s="1"/>
  <c r="A595" i="22" s="1"/>
  <c r="A596" i="22" s="1"/>
  <c r="A597" i="22" s="1"/>
  <c r="A598" i="22" s="1"/>
  <c r="A599" i="22" s="1"/>
  <c r="A600" i="22" s="1"/>
  <c r="A601" i="22" s="1"/>
  <c r="A602" i="22" s="1"/>
  <c r="A603" i="22" s="1"/>
  <c r="A604" i="22" s="1"/>
  <c r="A605" i="22" s="1"/>
  <c r="A606" i="22" s="1"/>
  <c r="A607" i="22" s="1"/>
  <c r="A608" i="22" s="1"/>
  <c r="A609" i="22" s="1"/>
  <c r="A610" i="22" s="1"/>
  <c r="A611" i="22" s="1"/>
  <c r="A612" i="22" s="1"/>
  <c r="A613" i="22" s="1"/>
  <c r="A614" i="22" s="1"/>
  <c r="A615" i="22" s="1"/>
  <c r="A616" i="22" s="1"/>
  <c r="A617" i="22" s="1"/>
  <c r="A618" i="22" s="1"/>
  <c r="A619" i="22" s="1"/>
  <c r="A620" i="22" s="1"/>
  <c r="A621" i="22" s="1"/>
  <c r="A622" i="22" s="1"/>
  <c r="A623" i="22" s="1"/>
  <c r="A624" i="22" s="1"/>
  <c r="A625" i="22" s="1"/>
  <c r="A626" i="22" s="1"/>
  <c r="A627" i="22" s="1"/>
  <c r="A628" i="22" s="1"/>
  <c r="A629" i="22" s="1"/>
  <c r="A630" i="22" s="1"/>
  <c r="A631" i="22" s="1"/>
  <c r="A632" i="22" s="1"/>
  <c r="A633" i="22" s="1"/>
  <c r="A634" i="22" s="1"/>
  <c r="A635" i="22" s="1"/>
  <c r="A636" i="22" s="1"/>
  <c r="A637" i="22" s="1"/>
  <c r="A638" i="22" s="1"/>
  <c r="A639" i="22" s="1"/>
  <c r="A640" i="22" s="1"/>
  <c r="A641" i="22" s="1"/>
  <c r="A642" i="22" s="1"/>
  <c r="A643" i="22" s="1"/>
  <c r="A644" i="22" s="1"/>
  <c r="A645" i="22" s="1"/>
  <c r="A646" i="22" s="1"/>
  <c r="A647" i="22" s="1"/>
  <c r="A648" i="22" s="1"/>
  <c r="A649" i="22" s="1"/>
  <c r="A650" i="22" s="1"/>
  <c r="A651" i="22" s="1"/>
  <c r="A652" i="22" s="1"/>
  <c r="A653" i="22" s="1"/>
  <c r="A654" i="22" s="1"/>
  <c r="A655" i="22" s="1"/>
  <c r="A656" i="22" s="1"/>
  <c r="A657" i="22" s="1"/>
  <c r="A658" i="22" s="1"/>
  <c r="A659" i="22" s="1"/>
  <c r="A660" i="22" s="1"/>
  <c r="A661" i="22" s="1"/>
  <c r="A662" i="22" s="1"/>
  <c r="A663" i="22" s="1"/>
  <c r="A664" i="22" s="1"/>
  <c r="A665" i="22" s="1"/>
  <c r="A666" i="22" s="1"/>
  <c r="A667" i="22" s="1"/>
  <c r="A668" i="22" s="1"/>
  <c r="A669" i="22" s="1"/>
  <c r="A670" i="22" s="1"/>
  <c r="A671" i="22" s="1"/>
  <c r="A672" i="22" s="1"/>
  <c r="A673" i="22" s="1"/>
  <c r="A674" i="22" s="1"/>
  <c r="A675" i="22" s="1"/>
  <c r="A676" i="22" s="1"/>
  <c r="A677" i="22" s="1"/>
  <c r="A678" i="22" s="1"/>
  <c r="A679" i="22" s="1"/>
  <c r="A680" i="22" s="1"/>
  <c r="A681" i="22" s="1"/>
  <c r="A682" i="22" s="1"/>
  <c r="A683" i="22" s="1"/>
  <c r="A684" i="22" s="1"/>
  <c r="A685" i="22" s="1"/>
  <c r="A686" i="22" s="1"/>
  <c r="A687" i="22" s="1"/>
  <c r="A688" i="22" s="1"/>
  <c r="A689" i="22" s="1"/>
  <c r="A690" i="22" s="1"/>
  <c r="A691" i="22" s="1"/>
  <c r="A692" i="22" s="1"/>
  <c r="A693" i="22" s="1"/>
  <c r="A694" i="22" s="1"/>
  <c r="A695" i="22" s="1"/>
  <c r="A696" i="22" s="1"/>
  <c r="A697" i="22" s="1"/>
  <c r="A698" i="22" s="1"/>
  <c r="A699" i="22" s="1"/>
  <c r="A700" i="22" s="1"/>
  <c r="A701" i="22" s="1"/>
  <c r="A702" i="22" s="1"/>
  <c r="A703" i="22" s="1"/>
  <c r="A704" i="22" s="1"/>
  <c r="A705" i="22" s="1"/>
  <c r="A706" i="22" s="1"/>
  <c r="A707" i="22" s="1"/>
  <c r="A708" i="22" s="1"/>
  <c r="A709" i="22" s="1"/>
  <c r="A710" i="22" s="1"/>
  <c r="A711" i="22" s="1"/>
  <c r="A712" i="22" s="1"/>
  <c r="A713" i="22" s="1"/>
  <c r="A714" i="22" s="1"/>
  <c r="A715" i="22" s="1"/>
  <c r="A716" i="22" s="1"/>
  <c r="A717" i="22" s="1"/>
  <c r="A718" i="22" s="1"/>
  <c r="A719" i="22" s="1"/>
  <c r="A720" i="22" s="1"/>
  <c r="A721" i="22" s="1"/>
  <c r="A722" i="22" s="1"/>
  <c r="A723" i="22" s="1"/>
  <c r="A724" i="22" s="1"/>
  <c r="A725" i="22" s="1"/>
  <c r="A726" i="22" s="1"/>
  <c r="A727" i="22" s="1"/>
  <c r="A728" i="22" s="1"/>
  <c r="A729" i="22" s="1"/>
  <c r="A730" i="22" s="1"/>
  <c r="A731" i="22" s="1"/>
  <c r="A732" i="22" s="1"/>
  <c r="A733" i="22" s="1"/>
  <c r="A734" i="22" s="1"/>
  <c r="A735" i="22" s="1"/>
  <c r="A736" i="22" s="1"/>
  <c r="A737" i="22" s="1"/>
  <c r="A738" i="22" s="1"/>
  <c r="A739" i="22" s="1"/>
  <c r="A740" i="22" s="1"/>
  <c r="A741" i="22" s="1"/>
  <c r="A742" i="22" s="1"/>
  <c r="A743" i="22" s="1"/>
  <c r="A744" i="22" s="1"/>
  <c r="A745" i="22" s="1"/>
  <c r="A746" i="22" s="1"/>
  <c r="A747" i="22" s="1"/>
  <c r="A748" i="22" s="1"/>
  <c r="A749" i="22" s="1"/>
  <c r="A750" i="22" s="1"/>
  <c r="A751" i="22" s="1"/>
  <c r="A752" i="22" s="1"/>
  <c r="A753" i="22" s="1"/>
  <c r="A754" i="22" s="1"/>
  <c r="A755" i="22" s="1"/>
  <c r="A756" i="22" s="1"/>
  <c r="A757" i="22" s="1"/>
  <c r="A758" i="22" s="1"/>
  <c r="A759" i="22" s="1"/>
  <c r="A760" i="22" s="1"/>
  <c r="A761" i="22" s="1"/>
  <c r="A762" i="22" s="1"/>
  <c r="A763" i="22" s="1"/>
  <c r="A764" i="22" s="1"/>
  <c r="A765" i="22" s="1"/>
  <c r="A766" i="22" s="1"/>
  <c r="A767" i="22" s="1"/>
  <c r="A768" i="22" s="1"/>
  <c r="A769" i="22" s="1"/>
  <c r="A770" i="22" s="1"/>
  <c r="A771" i="22" s="1"/>
  <c r="A772" i="22" s="1"/>
  <c r="A773" i="22" s="1"/>
  <c r="A774" i="22" s="1"/>
  <c r="A775" i="22" s="1"/>
  <c r="A776" i="22" s="1"/>
  <c r="A777" i="22" s="1"/>
  <c r="A778" i="22" s="1"/>
  <c r="A779" i="22" s="1"/>
  <c r="A780" i="22" s="1"/>
  <c r="A781" i="22" s="1"/>
  <c r="A782" i="22" s="1"/>
  <c r="A783" i="22" s="1"/>
  <c r="A784" i="22" s="1"/>
  <c r="A785" i="22" s="1"/>
  <c r="A786" i="22" s="1"/>
  <c r="A787" i="22" s="1"/>
  <c r="A788" i="22" s="1"/>
  <c r="A789" i="22" s="1"/>
  <c r="A790" i="22" s="1"/>
  <c r="A791" i="22" s="1"/>
  <c r="A792" i="22" s="1"/>
  <c r="A793" i="22" s="1"/>
  <c r="A794" i="22" s="1"/>
  <c r="A795" i="22" s="1"/>
  <c r="A796" i="22" s="1"/>
  <c r="A797" i="22" s="1"/>
  <c r="A798" i="22" s="1"/>
  <c r="A799" i="22" s="1"/>
  <c r="A800" i="22" s="1"/>
  <c r="A801" i="22" s="1"/>
  <c r="A802" i="22" s="1"/>
  <c r="A803" i="22" s="1"/>
  <c r="A804" i="22" s="1"/>
  <c r="A805" i="22" s="1"/>
  <c r="A806" i="22" s="1"/>
  <c r="A807" i="22" s="1"/>
  <c r="A808" i="22" s="1"/>
  <c r="A809" i="22" s="1"/>
  <c r="A810" i="22" s="1"/>
  <c r="A811" i="22" s="1"/>
  <c r="A812" i="22" s="1"/>
  <c r="A813" i="22" s="1"/>
  <c r="A814" i="22" s="1"/>
  <c r="A815" i="22" s="1"/>
  <c r="A816" i="22" s="1"/>
  <c r="A817" i="22" s="1"/>
  <c r="A818" i="22" s="1"/>
  <c r="A819" i="22" s="1"/>
  <c r="A820" i="22" s="1"/>
  <c r="A821" i="22" s="1"/>
  <c r="A822" i="22" s="1"/>
  <c r="A823" i="22" s="1"/>
  <c r="A824" i="22" s="1"/>
  <c r="A825" i="22" s="1"/>
  <c r="A826" i="22" s="1"/>
  <c r="A827" i="22" s="1"/>
  <c r="A828" i="22" s="1"/>
  <c r="A829" i="22" s="1"/>
  <c r="A830" i="22" s="1"/>
  <c r="A831" i="22" s="1"/>
  <c r="A832" i="22" s="1"/>
  <c r="A833" i="22" s="1"/>
  <c r="A834" i="22" s="1"/>
  <c r="A835" i="22" s="1"/>
  <c r="A836" i="22" s="1"/>
  <c r="A837" i="22" s="1"/>
  <c r="A838" i="22" s="1"/>
  <c r="A839" i="22" s="1"/>
  <c r="A840" i="22" s="1"/>
  <c r="A841" i="22" s="1"/>
  <c r="A842" i="22" s="1"/>
  <c r="A843" i="22" s="1"/>
  <c r="A844" i="22" s="1"/>
  <c r="A845" i="22" s="1"/>
  <c r="A846" i="22" s="1"/>
  <c r="A847" i="22" s="1"/>
  <c r="A848" i="22" s="1"/>
  <c r="A849" i="22" s="1"/>
  <c r="A850" i="22" s="1"/>
  <c r="A851" i="22" s="1"/>
  <c r="A852" i="22" s="1"/>
  <c r="A853" i="22" s="1"/>
  <c r="A854" i="22" s="1"/>
  <c r="A855" i="22" s="1"/>
  <c r="A856" i="22" s="1"/>
  <c r="A857" i="22" s="1"/>
  <c r="A858" i="22" s="1"/>
  <c r="A859" i="22" s="1"/>
  <c r="A860" i="22" s="1"/>
  <c r="A861" i="22" s="1"/>
  <c r="A862" i="22" s="1"/>
  <c r="A863" i="22" s="1"/>
  <c r="A864" i="22" s="1"/>
  <c r="A865" i="22" s="1"/>
  <c r="A866" i="22" s="1"/>
  <c r="A867" i="22" s="1"/>
  <c r="A868" i="22" s="1"/>
  <c r="A869" i="22" s="1"/>
  <c r="A870" i="22" s="1"/>
  <c r="A871" i="22" s="1"/>
  <c r="A872" i="22" s="1"/>
  <c r="A873" i="22" s="1"/>
  <c r="A874" i="22" s="1"/>
  <c r="A875" i="22" s="1"/>
  <c r="A876" i="22" s="1"/>
  <c r="A877" i="22" s="1"/>
  <c r="A878" i="22" s="1"/>
  <c r="A879" i="22" s="1"/>
  <c r="A880" i="22" s="1"/>
  <c r="A881" i="22" s="1"/>
  <c r="A882" i="22" s="1"/>
  <c r="A883" i="22" s="1"/>
  <c r="A884" i="22" s="1"/>
  <c r="A885" i="22" s="1"/>
  <c r="A886" i="22" s="1"/>
  <c r="A887" i="22" s="1"/>
  <c r="A888" i="22" s="1"/>
  <c r="A889" i="22" s="1"/>
  <c r="A890" i="22" s="1"/>
  <c r="A891" i="22" s="1"/>
  <c r="A892" i="22" s="1"/>
  <c r="A893" i="22" s="1"/>
  <c r="A894" i="22" s="1"/>
  <c r="A895" i="22" s="1"/>
  <c r="A896" i="22" s="1"/>
  <c r="A897" i="22" s="1"/>
  <c r="A898" i="22" s="1"/>
  <c r="A899" i="22" s="1"/>
  <c r="A900" i="22" s="1"/>
  <c r="A901" i="22" s="1"/>
  <c r="A902" i="22" s="1"/>
  <c r="A903" i="22" s="1"/>
  <c r="A904" i="22" s="1"/>
  <c r="A905" i="22" s="1"/>
  <c r="A906" i="22" s="1"/>
  <c r="A907" i="22" s="1"/>
  <c r="A908" i="22" s="1"/>
  <c r="A909" i="22" s="1"/>
  <c r="A910" i="22" s="1"/>
  <c r="A911" i="22" s="1"/>
  <c r="A912" i="22" s="1"/>
  <c r="A913" i="22" s="1"/>
  <c r="A914" i="22" s="1"/>
  <c r="A915" i="22" s="1"/>
  <c r="A916" i="22" s="1"/>
  <c r="A917" i="22" s="1"/>
  <c r="A918" i="22" s="1"/>
  <c r="A919" i="22" s="1"/>
  <c r="A920" i="22" s="1"/>
  <c r="A921" i="22" s="1"/>
  <c r="A922" i="22" s="1"/>
  <c r="A923" i="22" s="1"/>
  <c r="A924" i="22" s="1"/>
  <c r="A925" i="22" s="1"/>
  <c r="A926" i="22" s="1"/>
  <c r="A927" i="22" s="1"/>
  <c r="A928" i="22" s="1"/>
  <c r="A929" i="22" s="1"/>
  <c r="A930" i="22" s="1"/>
  <c r="A931" i="22" s="1"/>
  <c r="A932" i="22" s="1"/>
  <c r="A933" i="22" s="1"/>
  <c r="A934" i="22" s="1"/>
  <c r="A935" i="22" s="1"/>
  <c r="A936" i="22" s="1"/>
  <c r="A937" i="22" s="1"/>
  <c r="A938" i="22" s="1"/>
  <c r="A939" i="22" s="1"/>
  <c r="A940" i="22" s="1"/>
  <c r="A941" i="22" s="1"/>
  <c r="A942" i="22" s="1"/>
  <c r="A943" i="22" s="1"/>
  <c r="A944" i="22" s="1"/>
  <c r="A945" i="22" s="1"/>
  <c r="A946" i="22" s="1"/>
  <c r="A947" i="22" s="1"/>
  <c r="A948" i="22" s="1"/>
  <c r="A949" i="22" s="1"/>
  <c r="A950" i="22" s="1"/>
  <c r="A951" i="22" s="1"/>
  <c r="A952" i="22" s="1"/>
  <c r="A953" i="22" s="1"/>
  <c r="A954" i="22" s="1"/>
  <c r="A955" i="22" s="1"/>
  <c r="A956" i="22" s="1"/>
  <c r="A957" i="22" s="1"/>
  <c r="A958" i="22" s="1"/>
  <c r="A959" i="22" s="1"/>
  <c r="A960" i="22" s="1"/>
  <c r="A961" i="22" s="1"/>
  <c r="A962" i="22" s="1"/>
  <c r="A963" i="22" s="1"/>
  <c r="A964" i="22" s="1"/>
  <c r="A965" i="22" s="1"/>
  <c r="A966" i="22" s="1"/>
  <c r="A967" i="22" s="1"/>
  <c r="A968" i="22" s="1"/>
  <c r="A969" i="22" s="1"/>
  <c r="A970" i="22" s="1"/>
  <c r="A971" i="22" s="1"/>
  <c r="A972" i="22" s="1"/>
  <c r="A973" i="22" s="1"/>
  <c r="A974" i="22" s="1"/>
  <c r="A975" i="22" s="1"/>
  <c r="A976" i="22" s="1"/>
  <c r="A977" i="22" s="1"/>
  <c r="A978" i="22" s="1"/>
  <c r="A979" i="22" s="1"/>
  <c r="A980" i="22" s="1"/>
  <c r="A981" i="22" s="1"/>
  <c r="A982" i="22" s="1"/>
  <c r="A983" i="22" s="1"/>
  <c r="A984" i="22" s="1"/>
  <c r="A985" i="22" s="1"/>
  <c r="A986" i="22" s="1"/>
  <c r="A987" i="22" s="1"/>
  <c r="A988" i="22" s="1"/>
  <c r="A989" i="22" s="1"/>
  <c r="A990" i="22" s="1"/>
  <c r="A991" i="22" s="1"/>
  <c r="A992" i="22" s="1"/>
  <c r="A993" i="22" s="1"/>
  <c r="A994" i="22" s="1"/>
  <c r="A995" i="22" s="1"/>
  <c r="A996" i="22" s="1"/>
  <c r="A997" i="22" s="1"/>
  <c r="A998" i="22" s="1"/>
  <c r="A999" i="22" s="1"/>
  <c r="A1000" i="22" s="1"/>
  <c r="A1001" i="22" s="1"/>
  <c r="A1002" i="22" s="1"/>
  <c r="A1003" i="22" s="1"/>
  <c r="A1004" i="22" s="1"/>
  <c r="A1005" i="22" s="1"/>
  <c r="A1006" i="22" s="1"/>
  <c r="A1007" i="22" s="1"/>
  <c r="A1008" i="22" s="1"/>
  <c r="A1009" i="22" s="1"/>
  <c r="A1010" i="22" s="1"/>
  <c r="A1011" i="22" s="1"/>
  <c r="A1012" i="22" s="1"/>
  <c r="A1013" i="22" s="1"/>
  <c r="A1014" i="22" s="1"/>
  <c r="A1015" i="22" s="1"/>
  <c r="A1016" i="22" s="1"/>
  <c r="A1017" i="22" s="1"/>
  <c r="A1018" i="22" s="1"/>
  <c r="A1019" i="22" s="1"/>
  <c r="A1020" i="22" s="1"/>
  <c r="A1021" i="22" s="1"/>
  <c r="A1022" i="22" s="1"/>
  <c r="A1023" i="22" s="1"/>
  <c r="A1024" i="22" s="1"/>
  <c r="A1025" i="22" s="1"/>
  <c r="A1026" i="22" s="1"/>
  <c r="A1027" i="22" s="1"/>
  <c r="A1028" i="22" s="1"/>
  <c r="A1029" i="22" s="1"/>
  <c r="A1030" i="22" s="1"/>
  <c r="A1031" i="22" s="1"/>
  <c r="A1032" i="22" s="1"/>
  <c r="A1033" i="22" s="1"/>
  <c r="A1034" i="22" s="1"/>
  <c r="A1035" i="22" s="1"/>
  <c r="A1036" i="22" s="1"/>
  <c r="A1037" i="22" s="1"/>
  <c r="A1038" i="22" s="1"/>
  <c r="A1039" i="22" s="1"/>
  <c r="A1040" i="22" s="1"/>
  <c r="A1041" i="22" s="1"/>
  <c r="A1042" i="22" s="1"/>
  <c r="A1043" i="22" s="1"/>
  <c r="A1044" i="22" s="1"/>
  <c r="A1045" i="22" s="1"/>
  <c r="A1046" i="22" s="1"/>
  <c r="A1047" i="22" s="1"/>
  <c r="A1048" i="22" s="1"/>
  <c r="A1049" i="22" s="1"/>
  <c r="A1050" i="22" s="1"/>
  <c r="A1051" i="22" s="1"/>
  <c r="A1052" i="22" s="1"/>
  <c r="A1053" i="22" s="1"/>
  <c r="A1054" i="22" s="1"/>
  <c r="A1055" i="22" s="1"/>
  <c r="A1056" i="22" s="1"/>
  <c r="A1057" i="22" s="1"/>
  <c r="A1058" i="22" s="1"/>
  <c r="A1059" i="22" s="1"/>
  <c r="A1060" i="22" s="1"/>
  <c r="A1061" i="22" s="1"/>
  <c r="A1062" i="22" s="1"/>
  <c r="A1063" i="22" s="1"/>
  <c r="A1064" i="22" s="1"/>
  <c r="A1065" i="22" s="1"/>
  <c r="A1066" i="22" s="1"/>
  <c r="A1067" i="22" s="1"/>
  <c r="A1068" i="22" s="1"/>
  <c r="A1069" i="22" s="1"/>
  <c r="A1070" i="22" s="1"/>
  <c r="A1071" i="22" s="1"/>
  <c r="A1072" i="22" s="1"/>
  <c r="A1073" i="22" s="1"/>
  <c r="A1074" i="22" s="1"/>
  <c r="A1075" i="22" s="1"/>
  <c r="A1076" i="22" s="1"/>
  <c r="A1077" i="22" s="1"/>
  <c r="A1078" i="22" s="1"/>
  <c r="A1079" i="22" s="1"/>
  <c r="A1080" i="22" s="1"/>
  <c r="A1081" i="22" s="1"/>
  <c r="A1082" i="22" s="1"/>
  <c r="A1083" i="22" s="1"/>
  <c r="A1084" i="22" s="1"/>
  <c r="A1085" i="22" s="1"/>
  <c r="A1086" i="22" s="1"/>
  <c r="A1087" i="22" s="1"/>
  <c r="A1088" i="22" s="1"/>
  <c r="A1089" i="22" s="1"/>
  <c r="A1090" i="22" s="1"/>
  <c r="A1091" i="22" s="1"/>
  <c r="A1092" i="22" s="1"/>
  <c r="A1093" i="22" s="1"/>
  <c r="A1094" i="22" s="1"/>
  <c r="A1095" i="22" s="1"/>
  <c r="A1096" i="22" s="1"/>
  <c r="A1097" i="22" s="1"/>
  <c r="A1098" i="22" s="1"/>
  <c r="A1099" i="22" s="1"/>
  <c r="A1100" i="22" s="1"/>
  <c r="A1101" i="22" s="1"/>
  <c r="A1102" i="22" s="1"/>
  <c r="A1103" i="22" s="1"/>
  <c r="A1104" i="22" s="1"/>
  <c r="A1105" i="22" s="1"/>
  <c r="A1106" i="22" s="1"/>
  <c r="A1107" i="22" s="1"/>
  <c r="A1108" i="22" s="1"/>
  <c r="A1109" i="22" s="1"/>
  <c r="A1110" i="22" s="1"/>
  <c r="A1111" i="22" s="1"/>
  <c r="A1112" i="22" s="1"/>
  <c r="A1113" i="22" s="1"/>
  <c r="A1114" i="22" s="1"/>
  <c r="A1115" i="22" s="1"/>
  <c r="A1116" i="22" s="1"/>
  <c r="A1117" i="22" s="1"/>
  <c r="A1118" i="22" s="1"/>
  <c r="A1119" i="22" s="1"/>
  <c r="A1120" i="22" s="1"/>
  <c r="A1121" i="22" s="1"/>
  <c r="A1122" i="22" s="1"/>
  <c r="A1123" i="22" s="1"/>
  <c r="A1124" i="22" s="1"/>
  <c r="A1125" i="22" s="1"/>
  <c r="A1126" i="22" s="1"/>
  <c r="A1127" i="22" s="1"/>
  <c r="A1128" i="22" s="1"/>
  <c r="A1129" i="22" s="1"/>
  <c r="A1130" i="22" s="1"/>
  <c r="A1131" i="22" s="1"/>
  <c r="A1132" i="22" s="1"/>
  <c r="A1133" i="22" s="1"/>
  <c r="A1134" i="22" s="1"/>
  <c r="A1135" i="22" s="1"/>
  <c r="A1136" i="22" s="1"/>
  <c r="A1137" i="22" s="1"/>
  <c r="A1138" i="22" s="1"/>
  <c r="A1139" i="22" s="1"/>
  <c r="A1140" i="22" s="1"/>
  <c r="A1141" i="22" s="1"/>
  <c r="A1142" i="22" s="1"/>
  <c r="A1143" i="22" s="1"/>
  <c r="A1144" i="22" s="1"/>
  <c r="A1145" i="22" s="1"/>
  <c r="A1146" i="22" s="1"/>
  <c r="A1147" i="22" s="1"/>
  <c r="A1148" i="22" s="1"/>
  <c r="A1149" i="22" s="1"/>
  <c r="A1150" i="22" s="1"/>
  <c r="A1151" i="22" s="1"/>
  <c r="A1152" i="22" s="1"/>
  <c r="A1153" i="22" s="1"/>
  <c r="A1154" i="22" s="1"/>
  <c r="A1155" i="22" s="1"/>
  <c r="A1156" i="22" s="1"/>
  <c r="A1157" i="22" s="1"/>
  <c r="A1158" i="22" s="1"/>
  <c r="A1159" i="22" s="1"/>
  <c r="A1160" i="22" s="1"/>
  <c r="A1161" i="22" s="1"/>
  <c r="A1162" i="22" s="1"/>
  <c r="A1163" i="22" s="1"/>
  <c r="A1164" i="22" s="1"/>
  <c r="A1165" i="22" s="1"/>
  <c r="A1166" i="22" s="1"/>
  <c r="A1167" i="22" s="1"/>
  <c r="A1168" i="22" s="1"/>
  <c r="A1169" i="22" s="1"/>
  <c r="A1170" i="22" s="1"/>
  <c r="A1171" i="22" s="1"/>
  <c r="A1172" i="22" s="1"/>
  <c r="A1173" i="22" s="1"/>
  <c r="A1174" i="22" s="1"/>
  <c r="A1175" i="22" s="1"/>
  <c r="A1176" i="22" s="1"/>
  <c r="A1177" i="22" s="1"/>
  <c r="A1178" i="22" s="1"/>
  <c r="A1179" i="22" s="1"/>
  <c r="A1180" i="22" s="1"/>
  <c r="A1181" i="22" s="1"/>
  <c r="A1182" i="22" s="1"/>
  <c r="A1183" i="22" s="1"/>
  <c r="A1184" i="22" s="1"/>
  <c r="A1185" i="22" s="1"/>
  <c r="A1186" i="22" s="1"/>
  <c r="A1187" i="22" s="1"/>
  <c r="A1188" i="22" s="1"/>
  <c r="A1189" i="22" s="1"/>
  <c r="A1190" i="22" s="1"/>
  <c r="A1191" i="22" s="1"/>
  <c r="A1192" i="22" s="1"/>
  <c r="A1193" i="22" s="1"/>
  <c r="A1194" i="22" s="1"/>
  <c r="A1195" i="22" s="1"/>
  <c r="A1196" i="22" s="1"/>
  <c r="A1197" i="22" s="1"/>
  <c r="A1198" i="22" s="1"/>
  <c r="A1199" i="22" s="1"/>
  <c r="A1200" i="22" s="1"/>
  <c r="A1201" i="22" s="1"/>
  <c r="A1202" i="22" s="1"/>
  <c r="A1203" i="22" s="1"/>
  <c r="A1204" i="22" s="1"/>
  <c r="A1205" i="22" s="1"/>
  <c r="A1206" i="22" s="1"/>
  <c r="A1207" i="22" s="1"/>
  <c r="A1208" i="22" s="1"/>
  <c r="A1209" i="22" s="1"/>
  <c r="A1210" i="22" s="1"/>
  <c r="A1211" i="22" s="1"/>
  <c r="A1212" i="22" s="1"/>
  <c r="A1213" i="22" s="1"/>
  <c r="A1214" i="22" s="1"/>
  <c r="A1215" i="22" s="1"/>
  <c r="A1216" i="22" s="1"/>
  <c r="A1217" i="22" s="1"/>
  <c r="A1218" i="22" s="1"/>
  <c r="A1219" i="22" s="1"/>
  <c r="A1220" i="22" s="1"/>
  <c r="A1221" i="22" s="1"/>
  <c r="A1222" i="22" s="1"/>
  <c r="A1223" i="22" s="1"/>
  <c r="A1224" i="22" s="1"/>
  <c r="A1225" i="22" s="1"/>
  <c r="A1226" i="22" s="1"/>
  <c r="A1227" i="22" s="1"/>
  <c r="A1228" i="22" s="1"/>
  <c r="A1229" i="22" s="1"/>
  <c r="A1230" i="22" s="1"/>
  <c r="A1231" i="22" s="1"/>
  <c r="A1232" i="22" s="1"/>
  <c r="A1233" i="22" s="1"/>
  <c r="A1234" i="22" s="1"/>
  <c r="A1235" i="22" s="1"/>
  <c r="A1236" i="22" s="1"/>
  <c r="A1237" i="22" s="1"/>
  <c r="A1238" i="22" s="1"/>
  <c r="A1239" i="22" s="1"/>
  <c r="A1240" i="22" s="1"/>
  <c r="A1241" i="22" s="1"/>
  <c r="A1242" i="22" s="1"/>
  <c r="A1243" i="22" s="1"/>
  <c r="A1244" i="22" s="1"/>
  <c r="A1245" i="22" s="1"/>
  <c r="A1246" i="22" s="1"/>
  <c r="A1247" i="22" s="1"/>
  <c r="A1248" i="22" s="1"/>
  <c r="A1249" i="22" s="1"/>
  <c r="A1250" i="22" s="1"/>
  <c r="A1251" i="22" s="1"/>
  <c r="A1252" i="22" s="1"/>
  <c r="A1253" i="22" s="1"/>
  <c r="A1254" i="22" s="1"/>
  <c r="A1255" i="22" s="1"/>
  <c r="A1256" i="22" s="1"/>
  <c r="A1257" i="22" s="1"/>
  <c r="A1258" i="22" s="1"/>
  <c r="A1259" i="22" s="1"/>
  <c r="A1260" i="22" s="1"/>
  <c r="A1261" i="22" s="1"/>
  <c r="A1262" i="22" s="1"/>
  <c r="A1263" i="22" s="1"/>
  <c r="A1264" i="22" s="1"/>
  <c r="A1265" i="22" s="1"/>
  <c r="A1266" i="22" s="1"/>
  <c r="A1267" i="22" s="1"/>
  <c r="A1268" i="22" s="1"/>
  <c r="A1269" i="22" s="1"/>
  <c r="A1270" i="22" s="1"/>
  <c r="A1271" i="22" s="1"/>
  <c r="A1272" i="22" s="1"/>
  <c r="A1273" i="22" s="1"/>
  <c r="A1274" i="22" s="1"/>
  <c r="A1275" i="22" s="1"/>
  <c r="A1276" i="22" s="1"/>
  <c r="A1277" i="22" s="1"/>
  <c r="A1278" i="22" s="1"/>
  <c r="A1279" i="22" s="1"/>
  <c r="A1280" i="22" s="1"/>
  <c r="A1281" i="22" s="1"/>
  <c r="A1282" i="22" s="1"/>
  <c r="A1283" i="22" s="1"/>
  <c r="A1284" i="22" s="1"/>
  <c r="A1285" i="22" s="1"/>
  <c r="A1286" i="22" s="1"/>
  <c r="A1287" i="22" s="1"/>
  <c r="A1288" i="22" s="1"/>
  <c r="A1289" i="22" s="1"/>
  <c r="A1290" i="22" s="1"/>
  <c r="A1291" i="22" s="1"/>
  <c r="A1292" i="22" s="1"/>
  <c r="A1293" i="22" s="1"/>
  <c r="A1294" i="22" s="1"/>
  <c r="A1295" i="22" s="1"/>
  <c r="A1296" i="22" s="1"/>
  <c r="A1297" i="22" s="1"/>
  <c r="A1298" i="22" s="1"/>
  <c r="A1299" i="22" s="1"/>
  <c r="A1300" i="22" s="1"/>
  <c r="A1301" i="22" s="1"/>
  <c r="A1302" i="22" s="1"/>
  <c r="A1303" i="22" s="1"/>
  <c r="A1304" i="22" s="1"/>
  <c r="A1305" i="22" s="1"/>
  <c r="A1306" i="22" s="1"/>
  <c r="A1307" i="22" s="1"/>
  <c r="A1308" i="22" s="1"/>
  <c r="A1309" i="22" s="1"/>
  <c r="A1310" i="22" s="1"/>
  <c r="A1311" i="22" s="1"/>
  <c r="A1312" i="22" s="1"/>
  <c r="A1313" i="22" s="1"/>
  <c r="A1314" i="22" s="1"/>
  <c r="A1315" i="22" s="1"/>
  <c r="A1316" i="22" s="1"/>
  <c r="A1317" i="22" s="1"/>
  <c r="A1318" i="22" s="1"/>
  <c r="A1319" i="22" s="1"/>
  <c r="A1320" i="22" s="1"/>
  <c r="A1321" i="22" s="1"/>
  <c r="A1322" i="22" s="1"/>
  <c r="A1323" i="22" s="1"/>
  <c r="A1324" i="22" s="1"/>
  <c r="A1325" i="22" s="1"/>
  <c r="A1326" i="22" s="1"/>
  <c r="A1327" i="22" s="1"/>
  <c r="A1328" i="22" s="1"/>
  <c r="A1329" i="22" s="1"/>
  <c r="A1330" i="22" s="1"/>
  <c r="A1331" i="22" s="1"/>
  <c r="A1332" i="22" s="1"/>
  <c r="A1333" i="22" s="1"/>
  <c r="A1334" i="22" s="1"/>
  <c r="A1335" i="22" s="1"/>
  <c r="A1336" i="22" s="1"/>
  <c r="A1337" i="22" s="1"/>
  <c r="A1338" i="22" s="1"/>
  <c r="A1339" i="22" s="1"/>
  <c r="A1340" i="22" s="1"/>
  <c r="A1341" i="22" s="1"/>
  <c r="A1342" i="22" s="1"/>
  <c r="A1343" i="22" s="1"/>
  <c r="A1344" i="22" s="1"/>
  <c r="A1345" i="22" s="1"/>
  <c r="A1346" i="22" s="1"/>
  <c r="A1347" i="22" s="1"/>
  <c r="A1348" i="22" s="1"/>
  <c r="A1349" i="22" s="1"/>
  <c r="A1350" i="22" s="1"/>
  <c r="A1351" i="22" s="1"/>
  <c r="A1352" i="22" s="1"/>
  <c r="A1353" i="22" s="1"/>
  <c r="A1354" i="22" s="1"/>
  <c r="A1355" i="22" s="1"/>
  <c r="A1356" i="22" s="1"/>
  <c r="A1357" i="22" s="1"/>
  <c r="A1358" i="22" s="1"/>
  <c r="A1359" i="22" s="1"/>
  <c r="A1360" i="22" s="1"/>
  <c r="A1361" i="22" s="1"/>
  <c r="A1362" i="22" s="1"/>
  <c r="A1363" i="22" s="1"/>
  <c r="A1364" i="22" s="1"/>
  <c r="A1365" i="22" s="1"/>
  <c r="A1366" i="22" s="1"/>
  <c r="A1367" i="22" s="1"/>
  <c r="A1368" i="22" s="1"/>
  <c r="A1369" i="22" s="1"/>
  <c r="A1370" i="22" s="1"/>
  <c r="A1371" i="22" s="1"/>
  <c r="A1372" i="22" s="1"/>
  <c r="A1373" i="22" s="1"/>
  <c r="A1374" i="22" s="1"/>
  <c r="A1375" i="22" s="1"/>
  <c r="A1376" i="22" s="1"/>
  <c r="A1377" i="22" s="1"/>
  <c r="A1378" i="22" s="1"/>
  <c r="A1379" i="22" s="1"/>
  <c r="A1380" i="22" s="1"/>
  <c r="A1381" i="22" s="1"/>
  <c r="A1382" i="22" s="1"/>
  <c r="A1383" i="22" s="1"/>
  <c r="A1384" i="22" s="1"/>
  <c r="A1385" i="22" s="1"/>
  <c r="A1386" i="22" s="1"/>
  <c r="A1387" i="22" s="1"/>
  <c r="A1388" i="22" s="1"/>
  <c r="A1389" i="22" s="1"/>
  <c r="A1390" i="22" s="1"/>
  <c r="A1391" i="22" s="1"/>
  <c r="A1392" i="22" s="1"/>
  <c r="A1393" i="22" s="1"/>
  <c r="A1394" i="22" s="1"/>
  <c r="A1395" i="22" s="1"/>
  <c r="A1396" i="22" s="1"/>
  <c r="A1397" i="22" s="1"/>
  <c r="A1398" i="22" s="1"/>
  <c r="A1399" i="22" s="1"/>
  <c r="A1400" i="22" s="1"/>
  <c r="A1401" i="22" s="1"/>
  <c r="A1402" i="22" s="1"/>
  <c r="A1403" i="22" s="1"/>
  <c r="A1404" i="22" s="1"/>
  <c r="A1405" i="22" s="1"/>
  <c r="A1406" i="22" s="1"/>
  <c r="A1407" i="22" s="1"/>
  <c r="A1408" i="22" s="1"/>
  <c r="A1409" i="22" s="1"/>
  <c r="A1410" i="22" s="1"/>
  <c r="A1411" i="22" s="1"/>
  <c r="A1412" i="22" s="1"/>
  <c r="A1413" i="22" s="1"/>
  <c r="A1414" i="22" s="1"/>
  <c r="A1415" i="22" s="1"/>
  <c r="A1416" i="22" s="1"/>
  <c r="A1417" i="22" s="1"/>
  <c r="A1418" i="22" s="1"/>
  <c r="A1419" i="22" s="1"/>
  <c r="A1420" i="22" s="1"/>
  <c r="A1421" i="22" s="1"/>
  <c r="A1422" i="22" s="1"/>
  <c r="A1423" i="22" s="1"/>
  <c r="A1424" i="22" s="1"/>
  <c r="A1425" i="22" s="1"/>
  <c r="A1426" i="22" s="1"/>
  <c r="A1427" i="22" s="1"/>
  <c r="A1428" i="22" s="1"/>
  <c r="A1429" i="22" s="1"/>
  <c r="A1430" i="22" s="1"/>
  <c r="A1431" i="22" s="1"/>
  <c r="A1432" i="22" s="1"/>
  <c r="A1433" i="22" s="1"/>
  <c r="A1434" i="22" s="1"/>
  <c r="A1435" i="22" s="1"/>
  <c r="A1436" i="22" s="1"/>
  <c r="A1437" i="22" s="1"/>
  <c r="A1438" i="22" s="1"/>
  <c r="A1439" i="22" s="1"/>
  <c r="A1440" i="22" s="1"/>
  <c r="A1441" i="22" s="1"/>
  <c r="A1442" i="22" s="1"/>
  <c r="A1443" i="22" s="1"/>
  <c r="A1444" i="22" s="1"/>
  <c r="A1445" i="22" s="1"/>
  <c r="A1446" i="22" s="1"/>
  <c r="A1447" i="22" s="1"/>
  <c r="A1448" i="22" s="1"/>
  <c r="A1449" i="22" s="1"/>
  <c r="A1450" i="22" s="1"/>
  <c r="A1451" i="22" s="1"/>
  <c r="A1452" i="22" s="1"/>
  <c r="A1453" i="22" s="1"/>
  <c r="A1454" i="22" s="1"/>
  <c r="A1455" i="22" s="1"/>
  <c r="A1456" i="22" s="1"/>
  <c r="A1457" i="22" s="1"/>
  <c r="A1458" i="22" s="1"/>
  <c r="A1459" i="22" s="1"/>
  <c r="A1460" i="22" s="1"/>
  <c r="A1461" i="22" s="1"/>
  <c r="A1462" i="22" s="1"/>
  <c r="A1463" i="22" s="1"/>
  <c r="A1464" i="22" s="1"/>
  <c r="A1465" i="22" s="1"/>
  <c r="A1466" i="22" s="1"/>
  <c r="A1467" i="22" s="1"/>
  <c r="A1468" i="22" s="1"/>
  <c r="A1469" i="22" s="1"/>
  <c r="A1470" i="22" s="1"/>
  <c r="A1471" i="22" s="1"/>
  <c r="A1472" i="22" s="1"/>
  <c r="A1473" i="22" s="1"/>
  <c r="A1474" i="22" s="1"/>
  <c r="A1475" i="22" s="1"/>
  <c r="A1476" i="22" s="1"/>
  <c r="A1477" i="22" s="1"/>
  <c r="A1478" i="22" s="1"/>
  <c r="A1479" i="22" s="1"/>
  <c r="A1480" i="22" s="1"/>
  <c r="A1481" i="22" s="1"/>
  <c r="A1482" i="22" s="1"/>
  <c r="A1483" i="22" s="1"/>
  <c r="A1484" i="22" s="1"/>
  <c r="A1485" i="22" s="1"/>
  <c r="A1486" i="22" s="1"/>
  <c r="A1487" i="22" s="1"/>
  <c r="A1488" i="22" s="1"/>
  <c r="A1489" i="22" s="1"/>
  <c r="A1490" i="22" s="1"/>
  <c r="A1491" i="22" s="1"/>
  <c r="A1492" i="22" s="1"/>
  <c r="A1493" i="22" s="1"/>
  <c r="A1494" i="22" s="1"/>
  <c r="A1495" i="22" s="1"/>
  <c r="A1496" i="22" s="1"/>
  <c r="A1497" i="22" s="1"/>
  <c r="A1498" i="22" s="1"/>
  <c r="A1499" i="22" s="1"/>
  <c r="A1500" i="22" s="1"/>
  <c r="A1501" i="22" s="1"/>
  <c r="A1502" i="22" s="1"/>
  <c r="A1503" i="22" s="1"/>
  <c r="A1504" i="22" s="1"/>
  <c r="A1505" i="22" s="1"/>
  <c r="A1506" i="22" s="1"/>
  <c r="A1507" i="22" s="1"/>
  <c r="A1508" i="22" s="1"/>
  <c r="A1509" i="22" s="1"/>
  <c r="A1510" i="22" s="1"/>
  <c r="A1511" i="22" s="1"/>
  <c r="A1512" i="22" s="1"/>
  <c r="A1513" i="22" s="1"/>
  <c r="A1514" i="22" s="1"/>
  <c r="A1515" i="22" s="1"/>
  <c r="A1516" i="22" s="1"/>
  <c r="A1517" i="22" s="1"/>
  <c r="A1518" i="22" s="1"/>
  <c r="A1519" i="22" s="1"/>
  <c r="A1520" i="22" s="1"/>
  <c r="A1521" i="22" s="1"/>
  <c r="A1522" i="22" s="1"/>
  <c r="A1523" i="22" s="1"/>
  <c r="A1524" i="22" s="1"/>
  <c r="A1525" i="22" s="1"/>
  <c r="A1526" i="22" s="1"/>
  <c r="A1527" i="22" s="1"/>
  <c r="A1528" i="22" s="1"/>
  <c r="A1529" i="22" s="1"/>
  <c r="A1530" i="22" s="1"/>
  <c r="A1531" i="22" s="1"/>
  <c r="A1532" i="22" s="1"/>
  <c r="A1533" i="22" s="1"/>
  <c r="A1534" i="22" s="1"/>
  <c r="A1535" i="22" s="1"/>
  <c r="A1536" i="22" s="1"/>
  <c r="A1537" i="22" s="1"/>
  <c r="A1538" i="22" s="1"/>
  <c r="A1539" i="22" s="1"/>
  <c r="A1540" i="22" s="1"/>
  <c r="A1541" i="22" s="1"/>
  <c r="A1542" i="22" s="1"/>
  <c r="A1543" i="22" s="1"/>
  <c r="A1544" i="22" s="1"/>
  <c r="A1545" i="22" s="1"/>
  <c r="A1546" i="22" s="1"/>
  <c r="A1547" i="22" s="1"/>
  <c r="A1548" i="22" s="1"/>
  <c r="A1549" i="22" s="1"/>
  <c r="A1550" i="22" s="1"/>
  <c r="A1551" i="22" s="1"/>
  <c r="A1552" i="22" s="1"/>
  <c r="A1553" i="22" s="1"/>
  <c r="A1554" i="22" s="1"/>
  <c r="A1555" i="22" s="1"/>
  <c r="A1556" i="22" s="1"/>
  <c r="A1557" i="22" s="1"/>
  <c r="A1558" i="22" s="1"/>
  <c r="A1559" i="22" s="1"/>
  <c r="A1560" i="22" s="1"/>
  <c r="A1561" i="22" s="1"/>
  <c r="A1562" i="22" s="1"/>
  <c r="A1563" i="22" s="1"/>
  <c r="A1564" i="22" s="1"/>
  <c r="A1565" i="22" s="1"/>
  <c r="A1566" i="22" s="1"/>
  <c r="A1567" i="22" s="1"/>
  <c r="A1568" i="22" s="1"/>
  <c r="A1569" i="22" s="1"/>
  <c r="A1570" i="22" s="1"/>
  <c r="A1571" i="22" s="1"/>
  <c r="A1572" i="22" s="1"/>
  <c r="A1573" i="22" s="1"/>
  <c r="A1574" i="22" s="1"/>
  <c r="A1575" i="22" s="1"/>
  <c r="A1576" i="22" s="1"/>
  <c r="A1577" i="22" s="1"/>
  <c r="A1578" i="22" s="1"/>
  <c r="A1579" i="22" s="1"/>
  <c r="A1580" i="22" s="1"/>
  <c r="A1581" i="22" s="1"/>
  <c r="A1582" i="22" s="1"/>
  <c r="A1583" i="22" s="1"/>
  <c r="A1584" i="22" s="1"/>
  <c r="A1585" i="22" s="1"/>
  <c r="A1586" i="22" s="1"/>
  <c r="A1587" i="22" s="1"/>
  <c r="A1588" i="22" s="1"/>
  <c r="A1589" i="22" s="1"/>
  <c r="A1590" i="22" s="1"/>
  <c r="A1591" i="22" s="1"/>
  <c r="A1592" i="22" s="1"/>
  <c r="A1593" i="22" s="1"/>
  <c r="A1594" i="22" s="1"/>
  <c r="A1595" i="22" s="1"/>
  <c r="A1596" i="22" s="1"/>
  <c r="A1597" i="22" s="1"/>
  <c r="A1598" i="22" s="1"/>
  <c r="A1599" i="22" s="1"/>
  <c r="A1600" i="22" s="1"/>
  <c r="A1601" i="22" s="1"/>
  <c r="A1602" i="22" s="1"/>
  <c r="A1603" i="22" s="1"/>
  <c r="A1604" i="22" s="1"/>
  <c r="A1605" i="22" s="1"/>
  <c r="A1606" i="22" s="1"/>
  <c r="A1607" i="22" s="1"/>
  <c r="A1608" i="22" s="1"/>
  <c r="A1609" i="22" s="1"/>
  <c r="A1610" i="22" s="1"/>
  <c r="A1611" i="22" s="1"/>
  <c r="A1612" i="22" s="1"/>
  <c r="A1613" i="22" s="1"/>
  <c r="A1614" i="22" s="1"/>
  <c r="A1615" i="22" s="1"/>
  <c r="A1616" i="22" s="1"/>
  <c r="A1617" i="22" s="1"/>
  <c r="A1618" i="22" s="1"/>
  <c r="A1619" i="22" s="1"/>
  <c r="A1620" i="22" s="1"/>
  <c r="A1621" i="22" s="1"/>
  <c r="A1622" i="22" s="1"/>
  <c r="A1623" i="22" s="1"/>
  <c r="A1624" i="22" s="1"/>
  <c r="A1625" i="22" s="1"/>
  <c r="A1626" i="22" s="1"/>
  <c r="A1627" i="22" s="1"/>
  <c r="A1628" i="22" s="1"/>
  <c r="A1629" i="22" s="1"/>
  <c r="A1630" i="22" s="1"/>
  <c r="A1631" i="22" s="1"/>
  <c r="A1632" i="22" s="1"/>
  <c r="A1633" i="22" s="1"/>
  <c r="A1634" i="22" s="1"/>
  <c r="A1635" i="22" s="1"/>
  <c r="A1636" i="22" s="1"/>
  <c r="A1637" i="22" s="1"/>
  <c r="A1638" i="22" s="1"/>
  <c r="A1639" i="22" s="1"/>
  <c r="A1640" i="22" s="1"/>
  <c r="A1641" i="22" s="1"/>
  <c r="A1642" i="22" s="1"/>
  <c r="A1643" i="22" s="1"/>
  <c r="A1644" i="22" s="1"/>
  <c r="A1645" i="22" s="1"/>
  <c r="A1646" i="22" s="1"/>
  <c r="A1647" i="22" s="1"/>
  <c r="A1648" i="22" s="1"/>
  <c r="A1649" i="22" s="1"/>
  <c r="A1650" i="22" s="1"/>
  <c r="A1651" i="22" s="1"/>
  <c r="A1652" i="22" s="1"/>
  <c r="A1653" i="22" s="1"/>
  <c r="A1654" i="22" s="1"/>
  <c r="A1655" i="22" s="1"/>
  <c r="A1656" i="22" s="1"/>
  <c r="A1657" i="22" s="1"/>
  <c r="A1658" i="22" s="1"/>
  <c r="A1659" i="22" s="1"/>
  <c r="A1660" i="22" s="1"/>
  <c r="A1661" i="22" s="1"/>
  <c r="A1662" i="22" s="1"/>
  <c r="A1663" i="22" s="1"/>
  <c r="A1664" i="22" s="1"/>
  <c r="A1665" i="22" s="1"/>
  <c r="A1666" i="22" s="1"/>
  <c r="A1667" i="22" s="1"/>
  <c r="J10" i="22"/>
  <c r="I10" i="22"/>
  <c r="H10" i="22"/>
  <c r="G10" i="22"/>
  <c r="F10" i="22"/>
  <c r="E10" i="22"/>
  <c r="D10" i="22"/>
  <c r="C10" i="22"/>
  <c r="G201" i="21"/>
  <c r="E201" i="21" s="1"/>
  <c r="D201" i="21"/>
  <c r="O200" i="21"/>
  <c r="J200" i="21" s="1"/>
  <c r="L200" i="21"/>
  <c r="I200" i="21" s="1"/>
  <c r="E200" i="21"/>
  <c r="D200" i="21"/>
  <c r="O199" i="21"/>
  <c r="O198" i="21" s="1"/>
  <c r="L199" i="21"/>
  <c r="K199" i="21" s="1"/>
  <c r="E199" i="21"/>
  <c r="C199" i="21" s="1"/>
  <c r="S198" i="21"/>
  <c r="Q198" i="21"/>
  <c r="P198" i="21"/>
  <c r="N198" i="21"/>
  <c r="M198" i="21"/>
  <c r="G198" i="21"/>
  <c r="F198" i="21"/>
  <c r="D198" i="21"/>
  <c r="L197" i="21"/>
  <c r="I197" i="21" s="1"/>
  <c r="J197" i="21"/>
  <c r="C197" i="21"/>
  <c r="E196" i="21"/>
  <c r="C196" i="21" s="1"/>
  <c r="O195" i="21"/>
  <c r="L195" i="21"/>
  <c r="I195" i="21"/>
  <c r="E195" i="21"/>
  <c r="C195" i="21" s="1"/>
  <c r="O194" i="21"/>
  <c r="J194" i="21" s="1"/>
  <c r="L194" i="21"/>
  <c r="E194" i="21"/>
  <c r="C194" i="21" s="1"/>
  <c r="Q193" i="21"/>
  <c r="P193" i="21"/>
  <c r="N193" i="21"/>
  <c r="M193" i="21"/>
  <c r="M192" i="21" s="1"/>
  <c r="G193" i="21"/>
  <c r="F193" i="21"/>
  <c r="D193" i="21"/>
  <c r="C191" i="21"/>
  <c r="O190" i="21"/>
  <c r="L190" i="21"/>
  <c r="K190" i="21"/>
  <c r="J190" i="21"/>
  <c r="I190" i="21"/>
  <c r="H190" i="21" s="1"/>
  <c r="E190" i="21"/>
  <c r="D190" i="21"/>
  <c r="O189" i="21"/>
  <c r="J189" i="21" s="1"/>
  <c r="L189" i="21"/>
  <c r="K189" i="21"/>
  <c r="I189" i="21"/>
  <c r="E189" i="21"/>
  <c r="C189" i="21" s="1"/>
  <c r="O188" i="21"/>
  <c r="L188" i="21"/>
  <c r="I188" i="21" s="1"/>
  <c r="J188" i="21"/>
  <c r="E188" i="21"/>
  <c r="C188" i="21" s="1"/>
  <c r="O187" i="21"/>
  <c r="J187" i="21" s="1"/>
  <c r="L187" i="21"/>
  <c r="K187" i="21" s="1"/>
  <c r="I187" i="21"/>
  <c r="E187" i="21"/>
  <c r="C187" i="21"/>
  <c r="O186" i="21"/>
  <c r="L186" i="21"/>
  <c r="J186" i="21"/>
  <c r="E186" i="21"/>
  <c r="C186" i="21" s="1"/>
  <c r="O185" i="21"/>
  <c r="L185" i="21"/>
  <c r="I185" i="21" s="1"/>
  <c r="E185" i="21"/>
  <c r="C185" i="21" s="1"/>
  <c r="O184" i="21"/>
  <c r="J184" i="21" s="1"/>
  <c r="L184" i="21"/>
  <c r="K184" i="21"/>
  <c r="I184" i="21"/>
  <c r="H184" i="21" s="1"/>
  <c r="E184" i="21"/>
  <c r="C184" i="21" s="1"/>
  <c r="R184" i="21" s="1"/>
  <c r="O183" i="21"/>
  <c r="J183" i="21" s="1"/>
  <c r="V183" i="21" s="1"/>
  <c r="L183" i="21"/>
  <c r="E183" i="21"/>
  <c r="C183" i="21" s="1"/>
  <c r="O182" i="21"/>
  <c r="L182" i="21"/>
  <c r="I182" i="21" s="1"/>
  <c r="H182" i="21" s="1"/>
  <c r="J182" i="21"/>
  <c r="E182" i="21"/>
  <c r="C182" i="21" s="1"/>
  <c r="O181" i="21"/>
  <c r="J181" i="21" s="1"/>
  <c r="L181" i="21"/>
  <c r="E181" i="21"/>
  <c r="C181" i="21" s="1"/>
  <c r="O180" i="21"/>
  <c r="J180" i="21" s="1"/>
  <c r="L180" i="21"/>
  <c r="K180" i="21" s="1"/>
  <c r="E180" i="21"/>
  <c r="C180" i="21"/>
  <c r="O179" i="21"/>
  <c r="J179" i="21" s="1"/>
  <c r="H179" i="21" s="1"/>
  <c r="L179" i="21"/>
  <c r="I179" i="21" s="1"/>
  <c r="E179" i="21"/>
  <c r="C179" i="21" s="1"/>
  <c r="O178" i="21"/>
  <c r="J178" i="21" s="1"/>
  <c r="L178" i="21"/>
  <c r="K178" i="21" s="1"/>
  <c r="E178" i="21"/>
  <c r="C178" i="21"/>
  <c r="O177" i="21"/>
  <c r="J177" i="21" s="1"/>
  <c r="L177" i="21"/>
  <c r="I177" i="21" s="1"/>
  <c r="E177" i="21"/>
  <c r="C177" i="21"/>
  <c r="O176" i="21"/>
  <c r="L176" i="21"/>
  <c r="J176" i="21"/>
  <c r="I176" i="21"/>
  <c r="E176" i="21"/>
  <c r="C176" i="21" s="1"/>
  <c r="O175" i="21"/>
  <c r="J175" i="21" s="1"/>
  <c r="V175" i="21" s="1"/>
  <c r="L175" i="21"/>
  <c r="E175" i="21"/>
  <c r="C175" i="21" s="1"/>
  <c r="O174" i="21"/>
  <c r="J174" i="21" s="1"/>
  <c r="L174" i="21"/>
  <c r="E174" i="21"/>
  <c r="C174" i="21" s="1"/>
  <c r="O173" i="21"/>
  <c r="J173" i="21" s="1"/>
  <c r="L173" i="21"/>
  <c r="K173" i="21" s="1"/>
  <c r="E173" i="21"/>
  <c r="C173" i="21" s="1"/>
  <c r="O172" i="21"/>
  <c r="L172" i="21"/>
  <c r="J172" i="21"/>
  <c r="E172" i="21"/>
  <c r="C172" i="21"/>
  <c r="O171" i="21"/>
  <c r="L171" i="21"/>
  <c r="J171" i="21"/>
  <c r="E171" i="21"/>
  <c r="C171" i="21" s="1"/>
  <c r="O170" i="21"/>
  <c r="L170" i="21"/>
  <c r="I170" i="21" s="1"/>
  <c r="J170" i="21"/>
  <c r="E170" i="21"/>
  <c r="C170" i="21" s="1"/>
  <c r="O169" i="21"/>
  <c r="J169" i="21" s="1"/>
  <c r="L169" i="21"/>
  <c r="I169" i="21" s="1"/>
  <c r="E169" i="21"/>
  <c r="C169" i="21" s="1"/>
  <c r="O168" i="21"/>
  <c r="J168" i="21" s="1"/>
  <c r="L168" i="21"/>
  <c r="K168" i="21" s="1"/>
  <c r="E168" i="21"/>
  <c r="C168" i="21" s="1"/>
  <c r="O167" i="21"/>
  <c r="J167" i="21" s="1"/>
  <c r="L167" i="21"/>
  <c r="K167" i="21" s="1"/>
  <c r="E167" i="21"/>
  <c r="C167" i="21" s="1"/>
  <c r="O166" i="21"/>
  <c r="J166" i="21" s="1"/>
  <c r="L166" i="21"/>
  <c r="K166" i="21" s="1"/>
  <c r="E166" i="21"/>
  <c r="C166" i="21"/>
  <c r="O165" i="21"/>
  <c r="L165" i="21"/>
  <c r="I165" i="21" s="1"/>
  <c r="U165" i="21" s="1"/>
  <c r="E165" i="21"/>
  <c r="C165" i="21" s="1"/>
  <c r="O164" i="21"/>
  <c r="L164" i="21"/>
  <c r="I164" i="21" s="1"/>
  <c r="U164" i="21" s="1"/>
  <c r="E164" i="21"/>
  <c r="C164" i="21" s="1"/>
  <c r="O163" i="21"/>
  <c r="J163" i="21" s="1"/>
  <c r="L163" i="21"/>
  <c r="I163" i="21"/>
  <c r="E163" i="21"/>
  <c r="C163" i="21" s="1"/>
  <c r="O162" i="21"/>
  <c r="L162" i="21"/>
  <c r="I162" i="21"/>
  <c r="E162" i="21"/>
  <c r="C162" i="21" s="1"/>
  <c r="O161" i="21"/>
  <c r="L161" i="21"/>
  <c r="I161" i="21" s="1"/>
  <c r="U161" i="21" s="1"/>
  <c r="E161" i="21"/>
  <c r="C161" i="21" s="1"/>
  <c r="O160" i="21"/>
  <c r="J160" i="21" s="1"/>
  <c r="L160" i="21"/>
  <c r="I160" i="21"/>
  <c r="E160" i="21"/>
  <c r="C160" i="21" s="1"/>
  <c r="O159" i="21"/>
  <c r="K159" i="21" s="1"/>
  <c r="L159" i="21"/>
  <c r="I159" i="21" s="1"/>
  <c r="E159" i="21"/>
  <c r="C159" i="21" s="1"/>
  <c r="O158" i="21"/>
  <c r="L158" i="21"/>
  <c r="I158" i="21" s="1"/>
  <c r="U158" i="21" s="1"/>
  <c r="E158" i="21"/>
  <c r="C158" i="21" s="1"/>
  <c r="O157" i="21"/>
  <c r="L157" i="21"/>
  <c r="I157" i="21" s="1"/>
  <c r="U157" i="21" s="1"/>
  <c r="E157" i="21"/>
  <c r="C157" i="21" s="1"/>
  <c r="O156" i="21"/>
  <c r="L156" i="21"/>
  <c r="I156" i="21" s="1"/>
  <c r="U156" i="21" s="1"/>
  <c r="J156" i="21"/>
  <c r="E156" i="21"/>
  <c r="C156" i="21" s="1"/>
  <c r="O155" i="21"/>
  <c r="J155" i="21" s="1"/>
  <c r="L155" i="21"/>
  <c r="I155" i="21" s="1"/>
  <c r="E155" i="21"/>
  <c r="C155" i="21" s="1"/>
  <c r="O154" i="21"/>
  <c r="L154" i="21"/>
  <c r="I154" i="21" s="1"/>
  <c r="E154" i="21"/>
  <c r="C154" i="21" s="1"/>
  <c r="O153" i="21"/>
  <c r="J153" i="21" s="1"/>
  <c r="L153" i="21"/>
  <c r="K153" i="21" s="1"/>
  <c r="E153" i="21"/>
  <c r="C153" i="21" s="1"/>
  <c r="O152" i="21"/>
  <c r="L152" i="21"/>
  <c r="I152" i="21" s="1"/>
  <c r="U152" i="21" s="1"/>
  <c r="E152" i="21"/>
  <c r="C152" i="21" s="1"/>
  <c r="O151" i="21"/>
  <c r="L151" i="21"/>
  <c r="J151" i="21"/>
  <c r="E151" i="21"/>
  <c r="C151" i="21" s="1"/>
  <c r="O150" i="21"/>
  <c r="L150" i="21"/>
  <c r="I150" i="21"/>
  <c r="E150" i="21"/>
  <c r="C150" i="21"/>
  <c r="O149" i="21"/>
  <c r="J149" i="21" s="1"/>
  <c r="L149" i="21"/>
  <c r="I149" i="21" s="1"/>
  <c r="E149" i="21"/>
  <c r="C149" i="21"/>
  <c r="O148" i="21"/>
  <c r="J148" i="21" s="1"/>
  <c r="L148" i="21"/>
  <c r="E148" i="21"/>
  <c r="C148" i="21" s="1"/>
  <c r="O147" i="21"/>
  <c r="J147" i="21" s="1"/>
  <c r="L147" i="21"/>
  <c r="I147" i="21"/>
  <c r="E147" i="21"/>
  <c r="C147" i="21" s="1"/>
  <c r="O146" i="21"/>
  <c r="J146" i="21" s="1"/>
  <c r="L146" i="21"/>
  <c r="E146" i="21"/>
  <c r="C146" i="21" s="1"/>
  <c r="O145" i="21"/>
  <c r="J145" i="21" s="1"/>
  <c r="L145" i="21"/>
  <c r="K145" i="21" s="1"/>
  <c r="E145" i="21"/>
  <c r="C145" i="21" s="1"/>
  <c r="O144" i="21"/>
  <c r="J144" i="21" s="1"/>
  <c r="L144" i="21"/>
  <c r="E144" i="21"/>
  <c r="C144" i="21"/>
  <c r="O143" i="21"/>
  <c r="L143" i="21"/>
  <c r="I143" i="21" s="1"/>
  <c r="H143" i="21" s="1"/>
  <c r="K143" i="21"/>
  <c r="J143" i="21"/>
  <c r="E143" i="21"/>
  <c r="C143" i="21" s="1"/>
  <c r="O142" i="21"/>
  <c r="L142" i="21"/>
  <c r="I142" i="21" s="1"/>
  <c r="E142" i="21"/>
  <c r="C142" i="21" s="1"/>
  <c r="O141" i="21"/>
  <c r="L141" i="21"/>
  <c r="J141" i="21"/>
  <c r="E141" i="21"/>
  <c r="C141" i="21" s="1"/>
  <c r="O140" i="21"/>
  <c r="L140" i="21"/>
  <c r="I140" i="21" s="1"/>
  <c r="E140" i="21"/>
  <c r="C140" i="21"/>
  <c r="U140" i="21" s="1"/>
  <c r="O139" i="21"/>
  <c r="J139" i="21" s="1"/>
  <c r="L139" i="21"/>
  <c r="E139" i="21"/>
  <c r="C139" i="21" s="1"/>
  <c r="O138" i="21"/>
  <c r="J138" i="21" s="1"/>
  <c r="L138" i="21"/>
  <c r="K138" i="21" s="1"/>
  <c r="E138" i="21"/>
  <c r="C138" i="21"/>
  <c r="O137" i="21"/>
  <c r="L137" i="21"/>
  <c r="I137" i="21" s="1"/>
  <c r="K137" i="21"/>
  <c r="J137" i="21"/>
  <c r="E137" i="21"/>
  <c r="C137" i="21" s="1"/>
  <c r="O136" i="21"/>
  <c r="J136" i="21" s="1"/>
  <c r="L136" i="21"/>
  <c r="E136" i="21"/>
  <c r="C136" i="21" s="1"/>
  <c r="O135" i="21"/>
  <c r="J135" i="21" s="1"/>
  <c r="L135" i="21"/>
  <c r="I135" i="21" s="1"/>
  <c r="H135" i="21" s="1"/>
  <c r="K135" i="21"/>
  <c r="E135" i="21"/>
  <c r="C135" i="21" s="1"/>
  <c r="R135" i="21" s="1"/>
  <c r="O134" i="21"/>
  <c r="L134" i="21"/>
  <c r="I134" i="21" s="1"/>
  <c r="J134" i="21"/>
  <c r="E134" i="21"/>
  <c r="C134" i="21" s="1"/>
  <c r="O133" i="21"/>
  <c r="J133" i="21" s="1"/>
  <c r="L133" i="21"/>
  <c r="I133" i="21" s="1"/>
  <c r="K133" i="21"/>
  <c r="E133" i="21"/>
  <c r="C133" i="21" s="1"/>
  <c r="O132" i="21"/>
  <c r="J132" i="21" s="1"/>
  <c r="L132" i="21"/>
  <c r="I132" i="21" s="1"/>
  <c r="E132" i="21"/>
  <c r="C132" i="21" s="1"/>
  <c r="O131" i="21"/>
  <c r="L131" i="21"/>
  <c r="K131" i="21" s="1"/>
  <c r="J131" i="21"/>
  <c r="I131" i="21"/>
  <c r="H131" i="21" s="1"/>
  <c r="E131" i="21"/>
  <c r="C131" i="21" s="1"/>
  <c r="O130" i="21"/>
  <c r="L130" i="21"/>
  <c r="J130" i="21"/>
  <c r="V130" i="21" s="1"/>
  <c r="I130" i="21"/>
  <c r="U130" i="21" s="1"/>
  <c r="E130" i="21"/>
  <c r="C130" i="21" s="1"/>
  <c r="O129" i="21"/>
  <c r="J129" i="21" s="1"/>
  <c r="L129" i="21"/>
  <c r="E129" i="21"/>
  <c r="O128" i="21"/>
  <c r="J128" i="21" s="1"/>
  <c r="L128" i="21"/>
  <c r="K128" i="21"/>
  <c r="I128" i="21"/>
  <c r="H128" i="21" s="1"/>
  <c r="E128" i="21"/>
  <c r="C128" i="21"/>
  <c r="O127" i="21"/>
  <c r="J127" i="21" s="1"/>
  <c r="L127" i="21"/>
  <c r="E127" i="21"/>
  <c r="C127" i="21" s="1"/>
  <c r="O126" i="21"/>
  <c r="J126" i="21" s="1"/>
  <c r="V126" i="21" s="1"/>
  <c r="L126" i="21"/>
  <c r="I126" i="21" s="1"/>
  <c r="K126" i="21"/>
  <c r="E126" i="21"/>
  <c r="C126" i="21"/>
  <c r="U126" i="21" s="1"/>
  <c r="O125" i="21"/>
  <c r="L125" i="21"/>
  <c r="I125" i="21" s="1"/>
  <c r="K125" i="21"/>
  <c r="J125" i="21"/>
  <c r="V125" i="21" s="1"/>
  <c r="E125" i="21"/>
  <c r="C125" i="21" s="1"/>
  <c r="O124" i="21"/>
  <c r="L124" i="21"/>
  <c r="I124" i="21" s="1"/>
  <c r="J124" i="21"/>
  <c r="H124" i="21"/>
  <c r="E124" i="21"/>
  <c r="C124" i="21" s="1"/>
  <c r="O123" i="21"/>
  <c r="J123" i="21" s="1"/>
  <c r="L123" i="21"/>
  <c r="I123" i="21" s="1"/>
  <c r="E123" i="21"/>
  <c r="C123" i="21" s="1"/>
  <c r="O122" i="21"/>
  <c r="J122" i="21" s="1"/>
  <c r="L122" i="21"/>
  <c r="I122" i="21" s="1"/>
  <c r="E122" i="21"/>
  <c r="C122" i="21" s="1"/>
  <c r="O121" i="21"/>
  <c r="J121" i="21" s="1"/>
  <c r="L121" i="21"/>
  <c r="E121" i="21"/>
  <c r="C121" i="21" s="1"/>
  <c r="S120" i="21"/>
  <c r="Q120" i="21"/>
  <c r="P120" i="21"/>
  <c r="N120" i="21"/>
  <c r="M120" i="21"/>
  <c r="G120" i="21"/>
  <c r="F120" i="21"/>
  <c r="D120" i="21"/>
  <c r="O119" i="21"/>
  <c r="J119" i="21" s="1"/>
  <c r="L119" i="21"/>
  <c r="I119" i="21"/>
  <c r="E119" i="21"/>
  <c r="C119" i="21" s="1"/>
  <c r="O118" i="21"/>
  <c r="L118" i="21"/>
  <c r="J118" i="21"/>
  <c r="I118" i="21"/>
  <c r="H118" i="21" s="1"/>
  <c r="E118" i="21"/>
  <c r="C118" i="21" s="1"/>
  <c r="O117" i="21"/>
  <c r="J117" i="21" s="1"/>
  <c r="L117" i="21"/>
  <c r="I117" i="21" s="1"/>
  <c r="E117" i="21"/>
  <c r="C117" i="21"/>
  <c r="O116" i="21"/>
  <c r="J116" i="21" s="1"/>
  <c r="L116" i="21"/>
  <c r="I116" i="21" s="1"/>
  <c r="E116" i="21"/>
  <c r="C116" i="21"/>
  <c r="O115" i="21"/>
  <c r="J115" i="21" s="1"/>
  <c r="L115" i="21"/>
  <c r="I115" i="21" s="1"/>
  <c r="E115" i="21"/>
  <c r="C115" i="21" s="1"/>
  <c r="P114" i="21"/>
  <c r="L114" i="21"/>
  <c r="I114" i="21" s="1"/>
  <c r="E114" i="21"/>
  <c r="C114" i="21"/>
  <c r="O113" i="21"/>
  <c r="J113" i="21" s="1"/>
  <c r="H113" i="21" s="1"/>
  <c r="E113" i="21"/>
  <c r="C113" i="21" s="1"/>
  <c r="U113" i="21" s="1"/>
  <c r="O112" i="21"/>
  <c r="L112" i="21"/>
  <c r="I112" i="21" s="1"/>
  <c r="C112" i="21"/>
  <c r="O111" i="21"/>
  <c r="J111" i="21" s="1"/>
  <c r="L111" i="21"/>
  <c r="E111" i="21"/>
  <c r="C111" i="21" s="1"/>
  <c r="P110" i="21"/>
  <c r="O110" i="21"/>
  <c r="J110" i="21" s="1"/>
  <c r="L110" i="21"/>
  <c r="I110" i="21" s="1"/>
  <c r="H110" i="21" s="1"/>
  <c r="G110" i="21"/>
  <c r="G108" i="21" s="1"/>
  <c r="G107" i="21" s="1"/>
  <c r="E110" i="21"/>
  <c r="D110" i="21"/>
  <c r="O109" i="21"/>
  <c r="J109" i="21" s="1"/>
  <c r="H109" i="21" s="1"/>
  <c r="L109" i="21"/>
  <c r="K109" i="21"/>
  <c r="E109" i="21"/>
  <c r="C109" i="21"/>
  <c r="U109" i="21" s="1"/>
  <c r="Q108" i="21"/>
  <c r="N108" i="21"/>
  <c r="M108" i="21"/>
  <c r="M107" i="21" s="1"/>
  <c r="F108" i="21"/>
  <c r="F107" i="21" s="1"/>
  <c r="R106" i="21"/>
  <c r="E106" i="21"/>
  <c r="D106" i="21"/>
  <c r="C106" i="21" s="1"/>
  <c r="U106" i="21" s="1"/>
  <c r="P105" i="21"/>
  <c r="O105" i="21" s="1"/>
  <c r="L105" i="21"/>
  <c r="I105" i="21" s="1"/>
  <c r="D105" i="21"/>
  <c r="C105" i="21"/>
  <c r="O104" i="21"/>
  <c r="L104" i="21"/>
  <c r="I104" i="21"/>
  <c r="E104" i="21"/>
  <c r="C104" i="21" s="1"/>
  <c r="O103" i="21"/>
  <c r="J103" i="21" s="1"/>
  <c r="L103" i="21"/>
  <c r="E103" i="21"/>
  <c r="C103" i="21" s="1"/>
  <c r="O102" i="21"/>
  <c r="J102" i="21" s="1"/>
  <c r="L102" i="21"/>
  <c r="I102" i="21"/>
  <c r="H102" i="21" s="1"/>
  <c r="E102" i="21"/>
  <c r="C102" i="21"/>
  <c r="O101" i="21"/>
  <c r="L101" i="21"/>
  <c r="I101" i="21" s="1"/>
  <c r="E101" i="21"/>
  <c r="C101" i="21" s="1"/>
  <c r="O100" i="21"/>
  <c r="L100" i="21"/>
  <c r="J100" i="21"/>
  <c r="I100" i="21"/>
  <c r="H100" i="21" s="1"/>
  <c r="E100" i="21"/>
  <c r="C100" i="21" s="1"/>
  <c r="O99" i="21"/>
  <c r="J99" i="21" s="1"/>
  <c r="L99" i="21"/>
  <c r="I99" i="21" s="1"/>
  <c r="E99" i="21"/>
  <c r="C99" i="21"/>
  <c r="O98" i="21"/>
  <c r="J98" i="21" s="1"/>
  <c r="L98" i="21"/>
  <c r="I98" i="21" s="1"/>
  <c r="E98" i="21"/>
  <c r="C98" i="21" s="1"/>
  <c r="O97" i="21"/>
  <c r="L97" i="21"/>
  <c r="I97" i="21" s="1"/>
  <c r="E97" i="21"/>
  <c r="C97" i="21" s="1"/>
  <c r="O96" i="21"/>
  <c r="L96" i="21"/>
  <c r="K96" i="21" s="1"/>
  <c r="J96" i="21"/>
  <c r="E96" i="21"/>
  <c r="C96" i="21" s="1"/>
  <c r="O95" i="21"/>
  <c r="J95" i="21" s="1"/>
  <c r="L95" i="21"/>
  <c r="I95" i="21"/>
  <c r="E95" i="21"/>
  <c r="C95" i="21"/>
  <c r="O94" i="21"/>
  <c r="J94" i="21" s="1"/>
  <c r="L94" i="21"/>
  <c r="K94" i="21" s="1"/>
  <c r="I94" i="21"/>
  <c r="U94" i="21" s="1"/>
  <c r="H94" i="21"/>
  <c r="T94" i="21" s="1"/>
  <c r="E94" i="21"/>
  <c r="C94" i="21" s="1"/>
  <c r="O93" i="21"/>
  <c r="L93" i="21"/>
  <c r="I93" i="21" s="1"/>
  <c r="J93" i="21"/>
  <c r="E93" i="21"/>
  <c r="C93" i="21"/>
  <c r="O92" i="21"/>
  <c r="L92" i="21"/>
  <c r="I92" i="21"/>
  <c r="E92" i="21"/>
  <c r="C92" i="21" s="1"/>
  <c r="O91" i="21"/>
  <c r="J91" i="21" s="1"/>
  <c r="L91" i="21"/>
  <c r="K91" i="21" s="1"/>
  <c r="E91" i="21"/>
  <c r="C91" i="21"/>
  <c r="O90" i="21"/>
  <c r="J90" i="21" s="1"/>
  <c r="L90" i="21"/>
  <c r="I90" i="21" s="1"/>
  <c r="H90" i="21" s="1"/>
  <c r="E90" i="21"/>
  <c r="C90" i="21" s="1"/>
  <c r="O89" i="21"/>
  <c r="L89" i="21"/>
  <c r="I89" i="21" s="1"/>
  <c r="U89" i="21" s="1"/>
  <c r="E89" i="21"/>
  <c r="C89" i="21"/>
  <c r="O88" i="21"/>
  <c r="L88" i="21"/>
  <c r="I88" i="21" s="1"/>
  <c r="J88" i="21"/>
  <c r="E88" i="21"/>
  <c r="C88" i="21" s="1"/>
  <c r="O87" i="21"/>
  <c r="L87" i="21"/>
  <c r="K87" i="21" s="1"/>
  <c r="J87" i="21"/>
  <c r="I87" i="21"/>
  <c r="E87" i="21"/>
  <c r="C87" i="21" s="1"/>
  <c r="O86" i="21"/>
  <c r="J86" i="21" s="1"/>
  <c r="L86" i="21"/>
  <c r="K86" i="21" s="1"/>
  <c r="E86" i="21"/>
  <c r="C86" i="21" s="1"/>
  <c r="O85" i="21"/>
  <c r="J85" i="21" s="1"/>
  <c r="L85" i="21"/>
  <c r="I85" i="21"/>
  <c r="E85" i="21"/>
  <c r="C85" i="21" s="1"/>
  <c r="O84" i="21"/>
  <c r="J84" i="21" s="1"/>
  <c r="V84" i="21" s="1"/>
  <c r="L84" i="21"/>
  <c r="I84" i="21"/>
  <c r="E84" i="21"/>
  <c r="C84" i="21" s="1"/>
  <c r="O83" i="21"/>
  <c r="J83" i="21" s="1"/>
  <c r="L83" i="21"/>
  <c r="I83" i="21" s="1"/>
  <c r="K83" i="21"/>
  <c r="E83" i="21"/>
  <c r="C83" i="21" s="1"/>
  <c r="O82" i="21"/>
  <c r="J82" i="21" s="1"/>
  <c r="L82" i="21"/>
  <c r="I82" i="21" s="1"/>
  <c r="E82" i="21"/>
  <c r="C82" i="21" s="1"/>
  <c r="O81" i="21"/>
  <c r="L81" i="21"/>
  <c r="K81" i="21" s="1"/>
  <c r="J81" i="21"/>
  <c r="E81" i="21"/>
  <c r="C81" i="21"/>
  <c r="U80" i="21"/>
  <c r="O80" i="21"/>
  <c r="L80" i="21"/>
  <c r="I80" i="21" s="1"/>
  <c r="E80" i="21"/>
  <c r="C80" i="21"/>
  <c r="O79" i="21"/>
  <c r="L79" i="21"/>
  <c r="I79" i="21" s="1"/>
  <c r="K79" i="21"/>
  <c r="J79" i="21"/>
  <c r="E79" i="21"/>
  <c r="C79" i="21"/>
  <c r="O78" i="21"/>
  <c r="J78" i="21" s="1"/>
  <c r="L78" i="21"/>
  <c r="I78" i="21" s="1"/>
  <c r="E78" i="21"/>
  <c r="C78" i="21" s="1"/>
  <c r="O77" i="21"/>
  <c r="M77" i="21"/>
  <c r="M37" i="21" s="1"/>
  <c r="L77" i="21"/>
  <c r="I77" i="21" s="1"/>
  <c r="E77" i="21"/>
  <c r="C77" i="21" s="1"/>
  <c r="O76" i="21"/>
  <c r="L76" i="21"/>
  <c r="I76" i="21" s="1"/>
  <c r="E76" i="21"/>
  <c r="C76" i="21" s="1"/>
  <c r="O75" i="21"/>
  <c r="J75" i="21" s="1"/>
  <c r="L75" i="21"/>
  <c r="K75" i="21" s="1"/>
  <c r="E75" i="21"/>
  <c r="C75" i="21" s="1"/>
  <c r="O74" i="21"/>
  <c r="J74" i="21" s="1"/>
  <c r="L74" i="21"/>
  <c r="I74" i="21"/>
  <c r="E74" i="21"/>
  <c r="C74" i="21" s="1"/>
  <c r="O73" i="21"/>
  <c r="L73" i="21"/>
  <c r="I73" i="21" s="1"/>
  <c r="J73" i="21"/>
  <c r="E73" i="21"/>
  <c r="C73" i="21" s="1"/>
  <c r="O72" i="21"/>
  <c r="J72" i="21" s="1"/>
  <c r="H72" i="21" s="1"/>
  <c r="L72" i="21"/>
  <c r="K72" i="21"/>
  <c r="I72" i="21"/>
  <c r="E72" i="21"/>
  <c r="C72" i="21" s="1"/>
  <c r="O71" i="21"/>
  <c r="J71" i="21" s="1"/>
  <c r="L71" i="21"/>
  <c r="I71" i="21" s="1"/>
  <c r="E71" i="21"/>
  <c r="C71" i="21" s="1"/>
  <c r="O70" i="21"/>
  <c r="L70" i="21"/>
  <c r="I70" i="21" s="1"/>
  <c r="E70" i="21"/>
  <c r="C70" i="21" s="1"/>
  <c r="O69" i="21"/>
  <c r="L69" i="21"/>
  <c r="I69" i="21" s="1"/>
  <c r="K69" i="21"/>
  <c r="J69" i="21"/>
  <c r="E69" i="21"/>
  <c r="C69" i="21" s="1"/>
  <c r="O68" i="21"/>
  <c r="J68" i="21" s="1"/>
  <c r="L68" i="21"/>
  <c r="I68" i="21" s="1"/>
  <c r="K68" i="21"/>
  <c r="E68" i="21"/>
  <c r="C68" i="21" s="1"/>
  <c r="O67" i="21"/>
  <c r="J67" i="21" s="1"/>
  <c r="L67" i="21"/>
  <c r="K67" i="21" s="1"/>
  <c r="E67" i="21"/>
  <c r="C67" i="21" s="1"/>
  <c r="O66" i="21"/>
  <c r="L66" i="21"/>
  <c r="I66" i="21" s="1"/>
  <c r="E66" i="21"/>
  <c r="C66" i="21" s="1"/>
  <c r="O65" i="21"/>
  <c r="J65" i="21" s="1"/>
  <c r="L65" i="21"/>
  <c r="I65" i="21" s="1"/>
  <c r="K65" i="21"/>
  <c r="E65" i="21"/>
  <c r="C65" i="21" s="1"/>
  <c r="O64" i="21"/>
  <c r="J64" i="21" s="1"/>
  <c r="L64" i="21"/>
  <c r="I64" i="21" s="1"/>
  <c r="K64" i="21"/>
  <c r="E64" i="21"/>
  <c r="C64" i="21" s="1"/>
  <c r="O63" i="21"/>
  <c r="J63" i="21" s="1"/>
  <c r="L63" i="21"/>
  <c r="K63" i="21" s="1"/>
  <c r="E63" i="21"/>
  <c r="C63" i="21" s="1"/>
  <c r="V62" i="21"/>
  <c r="O62" i="21"/>
  <c r="J62" i="21" s="1"/>
  <c r="L62" i="21"/>
  <c r="E62" i="21"/>
  <c r="C62" i="21" s="1"/>
  <c r="O61" i="21"/>
  <c r="L61" i="21"/>
  <c r="I61" i="21"/>
  <c r="E61" i="21"/>
  <c r="C61" i="21" s="1"/>
  <c r="O60" i="21"/>
  <c r="J60" i="21" s="1"/>
  <c r="L60" i="21"/>
  <c r="I60" i="21" s="1"/>
  <c r="K60" i="21"/>
  <c r="H60" i="21"/>
  <c r="E60" i="21"/>
  <c r="C60" i="21" s="1"/>
  <c r="O59" i="21"/>
  <c r="L59" i="21"/>
  <c r="I59" i="21" s="1"/>
  <c r="J59" i="21"/>
  <c r="E59" i="21"/>
  <c r="C59" i="21" s="1"/>
  <c r="O58" i="21"/>
  <c r="J58" i="21" s="1"/>
  <c r="L58" i="21"/>
  <c r="I58" i="21" s="1"/>
  <c r="E58" i="21"/>
  <c r="C58" i="21" s="1"/>
  <c r="O57" i="21"/>
  <c r="J57" i="21" s="1"/>
  <c r="L57" i="21"/>
  <c r="E57" i="21"/>
  <c r="C57" i="21" s="1"/>
  <c r="O56" i="21"/>
  <c r="J56" i="21" s="1"/>
  <c r="L56" i="21"/>
  <c r="K56" i="21"/>
  <c r="I56" i="21"/>
  <c r="E56" i="21"/>
  <c r="C56" i="21" s="1"/>
  <c r="L55" i="21"/>
  <c r="J55" i="21"/>
  <c r="E55" i="21"/>
  <c r="C55" i="21" s="1"/>
  <c r="V55" i="21" s="1"/>
  <c r="O54" i="21"/>
  <c r="J54" i="21" s="1"/>
  <c r="L54" i="21"/>
  <c r="I54" i="21" s="1"/>
  <c r="E54" i="21"/>
  <c r="C54" i="21" s="1"/>
  <c r="O53" i="21"/>
  <c r="J53" i="21" s="1"/>
  <c r="L53" i="21"/>
  <c r="I53" i="21"/>
  <c r="E53" i="21"/>
  <c r="C53" i="21"/>
  <c r="O52" i="21"/>
  <c r="L52" i="21"/>
  <c r="I52" i="21" s="1"/>
  <c r="U52" i="21" s="1"/>
  <c r="K52" i="21"/>
  <c r="J52" i="21"/>
  <c r="E52" i="21"/>
  <c r="C52" i="21" s="1"/>
  <c r="O51" i="21"/>
  <c r="J51" i="21" s="1"/>
  <c r="L51" i="21"/>
  <c r="E51" i="21"/>
  <c r="C51" i="21" s="1"/>
  <c r="O50" i="21"/>
  <c r="J50" i="21" s="1"/>
  <c r="L50" i="21"/>
  <c r="I50" i="21" s="1"/>
  <c r="K50" i="21"/>
  <c r="E50" i="21"/>
  <c r="C50" i="21"/>
  <c r="O49" i="21"/>
  <c r="J49" i="21" s="1"/>
  <c r="L49" i="21"/>
  <c r="E49" i="21"/>
  <c r="C49" i="21"/>
  <c r="O48" i="21"/>
  <c r="L48" i="21"/>
  <c r="I48" i="21" s="1"/>
  <c r="K48" i="21"/>
  <c r="J48" i="21"/>
  <c r="E48" i="21"/>
  <c r="C48" i="21"/>
  <c r="O47" i="21"/>
  <c r="J47" i="21" s="1"/>
  <c r="L47" i="21"/>
  <c r="E47" i="21"/>
  <c r="C47" i="21" s="1"/>
  <c r="O46" i="21"/>
  <c r="J46" i="21" s="1"/>
  <c r="L46" i="21"/>
  <c r="I46" i="21" s="1"/>
  <c r="K46" i="21"/>
  <c r="E46" i="21"/>
  <c r="C46" i="21"/>
  <c r="O45" i="21"/>
  <c r="J45" i="21" s="1"/>
  <c r="L45" i="21"/>
  <c r="I45" i="21" s="1"/>
  <c r="E45" i="21"/>
  <c r="C45" i="21"/>
  <c r="O44" i="21"/>
  <c r="J44" i="21" s="1"/>
  <c r="L44" i="21"/>
  <c r="K44" i="21" s="1"/>
  <c r="E44" i="21"/>
  <c r="C44" i="21"/>
  <c r="O43" i="21"/>
  <c r="J43" i="21" s="1"/>
  <c r="L43" i="21"/>
  <c r="E43" i="21"/>
  <c r="C43" i="21" s="1"/>
  <c r="O42" i="21"/>
  <c r="J42" i="21" s="1"/>
  <c r="L42" i="21"/>
  <c r="I42" i="21" s="1"/>
  <c r="U42" i="21" s="1"/>
  <c r="E42" i="21"/>
  <c r="C42" i="21"/>
  <c r="O41" i="21"/>
  <c r="J41" i="21" s="1"/>
  <c r="L41" i="21"/>
  <c r="E41" i="21"/>
  <c r="C41" i="21"/>
  <c r="O40" i="21"/>
  <c r="L40" i="21"/>
  <c r="K40" i="21"/>
  <c r="J40" i="21"/>
  <c r="H40" i="21" s="1"/>
  <c r="E40" i="21"/>
  <c r="O39" i="21"/>
  <c r="L39" i="21"/>
  <c r="H39" i="21"/>
  <c r="E39" i="21"/>
  <c r="C39" i="21"/>
  <c r="V39" i="21" s="1"/>
  <c r="O38" i="21"/>
  <c r="K38" i="21" s="1"/>
  <c r="H38" i="21"/>
  <c r="E38" i="21"/>
  <c r="V38" i="21" s="1"/>
  <c r="C38" i="21"/>
  <c r="U38" i="21" s="1"/>
  <c r="S37" i="21"/>
  <c r="Q37" i="21"/>
  <c r="P37" i="21"/>
  <c r="N37" i="21"/>
  <c r="G37" i="21"/>
  <c r="F37" i="21"/>
  <c r="D37" i="21"/>
  <c r="L36" i="21"/>
  <c r="I36" i="21" s="1"/>
  <c r="J36" i="21"/>
  <c r="E36" i="21"/>
  <c r="C36" i="21"/>
  <c r="V36" i="21" s="1"/>
  <c r="L35" i="21"/>
  <c r="I35" i="21" s="1"/>
  <c r="J35" i="21"/>
  <c r="E35" i="21"/>
  <c r="C35" i="21" s="1"/>
  <c r="O34" i="21"/>
  <c r="G34" i="21"/>
  <c r="E34" i="21"/>
  <c r="D34" i="21"/>
  <c r="O33" i="21"/>
  <c r="J33" i="21" s="1"/>
  <c r="L33" i="21"/>
  <c r="I33" i="21" s="1"/>
  <c r="E33" i="21"/>
  <c r="C33" i="21" s="1"/>
  <c r="O32" i="21"/>
  <c r="K32" i="21" s="1"/>
  <c r="J32" i="21"/>
  <c r="H32" i="21"/>
  <c r="E32" i="21"/>
  <c r="C32" i="21" s="1"/>
  <c r="O31" i="21"/>
  <c r="E31" i="21"/>
  <c r="D31" i="21"/>
  <c r="K30" i="21"/>
  <c r="H30" i="21"/>
  <c r="E30" i="21"/>
  <c r="C30" i="21" s="1"/>
  <c r="V30" i="21" s="1"/>
  <c r="O29" i="21"/>
  <c r="K29" i="21"/>
  <c r="E29" i="21"/>
  <c r="C29" i="21" s="1"/>
  <c r="O28" i="21"/>
  <c r="E28" i="21"/>
  <c r="C28" i="21" s="1"/>
  <c r="O27" i="21"/>
  <c r="K27" i="21" s="1"/>
  <c r="E27" i="21"/>
  <c r="C27" i="21"/>
  <c r="U27" i="21" s="1"/>
  <c r="O26" i="21"/>
  <c r="J26" i="21" s="1"/>
  <c r="H26" i="21" s="1"/>
  <c r="E26" i="21"/>
  <c r="C26" i="21" s="1"/>
  <c r="O25" i="21"/>
  <c r="J25" i="21" s="1"/>
  <c r="V25" i="21" s="1"/>
  <c r="L25" i="21"/>
  <c r="K25" i="21" s="1"/>
  <c r="E25" i="21"/>
  <c r="C25" i="21"/>
  <c r="O24" i="21"/>
  <c r="K24" i="21"/>
  <c r="J24" i="21"/>
  <c r="H24" i="21" s="1"/>
  <c r="E24" i="21"/>
  <c r="C24" i="21" s="1"/>
  <c r="P23" i="21"/>
  <c r="O23" i="21"/>
  <c r="K23" i="21" s="1"/>
  <c r="G23" i="21"/>
  <c r="E23" i="21"/>
  <c r="C23" i="21" s="1"/>
  <c r="U23" i="21" s="1"/>
  <c r="O22" i="21"/>
  <c r="K22" i="21" s="1"/>
  <c r="J22" i="21"/>
  <c r="H22" i="21"/>
  <c r="T22" i="21" s="1"/>
  <c r="E22" i="21"/>
  <c r="C22" i="21"/>
  <c r="U22" i="21" s="1"/>
  <c r="O21" i="21"/>
  <c r="K21" i="21"/>
  <c r="E21" i="21"/>
  <c r="C21" i="21" s="1"/>
  <c r="P20" i="21"/>
  <c r="O20" i="21" s="1"/>
  <c r="G20" i="21"/>
  <c r="E20" i="21" s="1"/>
  <c r="C20" i="21" s="1"/>
  <c r="U116" i="21" s="1"/>
  <c r="L19" i="21"/>
  <c r="K19" i="21"/>
  <c r="I19" i="21"/>
  <c r="H19" i="21" s="1"/>
  <c r="C19" i="21"/>
  <c r="L18" i="21"/>
  <c r="K18" i="21" s="1"/>
  <c r="I18" i="21" s="1"/>
  <c r="E18" i="21"/>
  <c r="C18" i="21"/>
  <c r="R17" i="21"/>
  <c r="M17" i="21"/>
  <c r="L17" i="21" s="1"/>
  <c r="K17" i="21" s="1"/>
  <c r="I17" i="21" s="1"/>
  <c r="H17" i="21" s="1"/>
  <c r="F17" i="21"/>
  <c r="E17" i="21"/>
  <c r="D17" i="21"/>
  <c r="L16" i="21"/>
  <c r="E16" i="21"/>
  <c r="C16" i="21" s="1"/>
  <c r="O15" i="21"/>
  <c r="J15" i="21" s="1"/>
  <c r="K15" i="21"/>
  <c r="E15" i="21"/>
  <c r="C15" i="21" s="1"/>
  <c r="U15" i="21" s="1"/>
  <c r="L14" i="21"/>
  <c r="K14" i="21"/>
  <c r="H14" i="21"/>
  <c r="E14" i="21"/>
  <c r="C14" i="21"/>
  <c r="Q13" i="21"/>
  <c r="N13" i="21"/>
  <c r="M13" i="21"/>
  <c r="F13" i="21"/>
  <c r="F12" i="21" s="1"/>
  <c r="N12" i="21"/>
  <c r="D272" i="20"/>
  <c r="D271" i="20"/>
  <c r="D270" i="20"/>
  <c r="D269" i="20"/>
  <c r="D268" i="20"/>
  <c r="D267" i="20"/>
  <c r="D266" i="20"/>
  <c r="D265" i="20"/>
  <c r="D264" i="20"/>
  <c r="D263" i="20"/>
  <c r="D262" i="20"/>
  <c r="D261" i="20"/>
  <c r="D260" i="20"/>
  <c r="D259" i="20"/>
  <c r="D258" i="20"/>
  <c r="D257" i="20"/>
  <c r="D256" i="20"/>
  <c r="D255" i="20"/>
  <c r="D254" i="20"/>
  <c r="D253" i="20"/>
  <c r="D252" i="20"/>
  <c r="D251" i="20"/>
  <c r="D250" i="20"/>
  <c r="K249" i="20"/>
  <c r="D249" i="20"/>
  <c r="D248" i="20"/>
  <c r="D247" i="20"/>
  <c r="D239" i="20"/>
  <c r="I239" i="20" s="1"/>
  <c r="K239" i="20" s="1"/>
  <c r="D238" i="20"/>
  <c r="D237" i="20"/>
  <c r="I237" i="20" s="1"/>
  <c r="D236" i="20"/>
  <c r="I236" i="20" s="1"/>
  <c r="D233" i="20"/>
  <c r="I233" i="20" s="1"/>
  <c r="I226" i="20"/>
  <c r="K226" i="20" s="1"/>
  <c r="I201" i="20"/>
  <c r="K201" i="20" s="1"/>
  <c r="D190" i="20"/>
  <c r="I190" i="20" s="1"/>
  <c r="K125" i="20"/>
  <c r="K123" i="20"/>
  <c r="D93" i="20"/>
  <c r="I93" i="20" s="1"/>
  <c r="F62" i="20"/>
  <c r="D62" i="20" s="1"/>
  <c r="I62" i="20" s="1"/>
  <c r="K62" i="20" s="1"/>
  <c r="D61" i="20"/>
  <c r="D60" i="20"/>
  <c r="D59" i="20"/>
  <c r="D58" i="20"/>
  <c r="K57" i="20"/>
  <c r="D57" i="20"/>
  <c r="K56" i="20"/>
  <c r="D56" i="20"/>
  <c r="K55" i="20"/>
  <c r="D55" i="20"/>
  <c r="K54" i="20"/>
  <c r="D54" i="20"/>
  <c r="K53" i="20"/>
  <c r="D53" i="20"/>
  <c r="K52" i="20"/>
  <c r="D52" i="20"/>
  <c r="K51" i="20"/>
  <c r="D51" i="20"/>
  <c r="K50" i="20"/>
  <c r="D50" i="20"/>
  <c r="D49" i="20"/>
  <c r="D48" i="20"/>
  <c r="D47" i="20"/>
  <c r="D46" i="20"/>
  <c r="D45" i="20"/>
  <c r="D44" i="20"/>
  <c r="D43" i="20"/>
  <c r="D42" i="20"/>
  <c r="D41" i="20"/>
  <c r="D40" i="20"/>
  <c r="I40" i="20" s="1"/>
  <c r="D39" i="20"/>
  <c r="D38" i="20"/>
  <c r="D37" i="20"/>
  <c r="D36" i="20"/>
  <c r="D35" i="20"/>
  <c r="D34" i="20"/>
  <c r="D33" i="20"/>
  <c r="D32" i="20"/>
  <c r="I31" i="20"/>
  <c r="D31" i="20"/>
  <c r="D30" i="20"/>
  <c r="D29" i="20"/>
  <c r="D28" i="20"/>
  <c r="D27" i="20"/>
  <c r="I26" i="20"/>
  <c r="K26" i="20" s="1"/>
  <c r="D26" i="20"/>
  <c r="D25" i="20"/>
  <c r="D24" i="20"/>
  <c r="D23" i="20"/>
  <c r="D22" i="20"/>
  <c r="D21" i="20"/>
  <c r="D20" i="20"/>
  <c r="D19" i="20"/>
  <c r="D18" i="20"/>
  <c r="D17" i="20"/>
  <c r="D16" i="20"/>
  <c r="D15" i="20"/>
  <c r="D14" i="20"/>
  <c r="D13" i="20"/>
  <c r="D12" i="20"/>
  <c r="D11" i="20"/>
  <c r="D10" i="20"/>
  <c r="J8" i="20"/>
  <c r="H8" i="20"/>
  <c r="G8" i="20"/>
  <c r="F8" i="20"/>
  <c r="E8" i="20"/>
  <c r="C8" i="20"/>
  <c r="T272" i="19"/>
  <c r="T271" i="19"/>
  <c r="T270" i="19"/>
  <c r="T269" i="19"/>
  <c r="T268" i="19"/>
  <c r="T267" i="19"/>
  <c r="T266" i="19"/>
  <c r="T265" i="19"/>
  <c r="T264" i="19"/>
  <c r="T263" i="19"/>
  <c r="T262" i="19"/>
  <c r="T261" i="19"/>
  <c r="T260" i="19"/>
  <c r="T259" i="19"/>
  <c r="T258" i="19"/>
  <c r="T257" i="19"/>
  <c r="T256" i="19"/>
  <c r="T255" i="19"/>
  <c r="T254" i="19"/>
  <c r="T253" i="19"/>
  <c r="T252" i="19"/>
  <c r="T251" i="19"/>
  <c r="T250" i="19"/>
  <c r="T249" i="19"/>
  <c r="T248" i="19"/>
  <c r="T247" i="19"/>
  <c r="T246" i="19"/>
  <c r="T245" i="19"/>
  <c r="T244" i="19"/>
  <c r="T243" i="19"/>
  <c r="T242" i="19"/>
  <c r="T241" i="19"/>
  <c r="T240" i="19"/>
  <c r="T239" i="19"/>
  <c r="T238" i="19"/>
  <c r="T237" i="19"/>
  <c r="T236" i="19"/>
  <c r="T235" i="19"/>
  <c r="T234" i="19"/>
  <c r="T233" i="19"/>
  <c r="T232" i="19"/>
  <c r="T231" i="19"/>
  <c r="T230" i="19"/>
  <c r="T229" i="19"/>
  <c r="T228" i="19"/>
  <c r="T227" i="19"/>
  <c r="T226" i="19"/>
  <c r="T225" i="19"/>
  <c r="T224" i="19"/>
  <c r="T223" i="19"/>
  <c r="T222" i="19"/>
  <c r="T221" i="19"/>
  <c r="T220" i="19"/>
  <c r="T219" i="19"/>
  <c r="T218" i="19"/>
  <c r="T217" i="19"/>
  <c r="T216" i="19"/>
  <c r="T215" i="19"/>
  <c r="T214" i="19"/>
  <c r="T213" i="19"/>
  <c r="T212" i="19"/>
  <c r="T211" i="19"/>
  <c r="T210" i="19"/>
  <c r="T209" i="19"/>
  <c r="T208" i="19"/>
  <c r="T207" i="19"/>
  <c r="T206" i="19"/>
  <c r="T205" i="19"/>
  <c r="T204" i="19"/>
  <c r="T203" i="19"/>
  <c r="T202" i="19"/>
  <c r="T201" i="19"/>
  <c r="T200" i="19"/>
  <c r="T199" i="19"/>
  <c r="T198" i="19"/>
  <c r="T197" i="19"/>
  <c r="T196" i="19"/>
  <c r="T195" i="19"/>
  <c r="T194" i="19"/>
  <c r="T193" i="19"/>
  <c r="T192" i="19"/>
  <c r="T191" i="19"/>
  <c r="T190" i="19"/>
  <c r="T189" i="19"/>
  <c r="T188" i="19"/>
  <c r="T187" i="19"/>
  <c r="T186" i="19"/>
  <c r="T185" i="19"/>
  <c r="T184" i="19"/>
  <c r="T183" i="19"/>
  <c r="T182" i="19"/>
  <c r="T181" i="19"/>
  <c r="T180" i="19"/>
  <c r="T179" i="19"/>
  <c r="T178" i="19"/>
  <c r="T177" i="19"/>
  <c r="T176" i="19"/>
  <c r="T175" i="19"/>
  <c r="T174" i="19"/>
  <c r="T173" i="19"/>
  <c r="T172" i="19"/>
  <c r="T171" i="19"/>
  <c r="T170" i="19"/>
  <c r="T169" i="19"/>
  <c r="T168" i="19"/>
  <c r="T167" i="19"/>
  <c r="T166" i="19"/>
  <c r="T165" i="19"/>
  <c r="T164" i="19"/>
  <c r="T163" i="19"/>
  <c r="T162" i="19"/>
  <c r="T161" i="19"/>
  <c r="T160" i="19"/>
  <c r="T159" i="19"/>
  <c r="T158" i="19"/>
  <c r="T157" i="19"/>
  <c r="T156" i="19"/>
  <c r="T155" i="19"/>
  <c r="T154" i="19"/>
  <c r="T153" i="19"/>
  <c r="T152" i="19"/>
  <c r="T151" i="19"/>
  <c r="T150" i="19"/>
  <c r="T149" i="19"/>
  <c r="T148" i="19"/>
  <c r="T147" i="19"/>
  <c r="T146" i="19"/>
  <c r="T145" i="19"/>
  <c r="T144" i="19"/>
  <c r="T143" i="19"/>
  <c r="T142" i="19"/>
  <c r="T141" i="19"/>
  <c r="T140" i="19"/>
  <c r="T139" i="19"/>
  <c r="T138" i="19"/>
  <c r="T137" i="19"/>
  <c r="T136" i="19"/>
  <c r="T135" i="19"/>
  <c r="T134" i="19"/>
  <c r="T133" i="19"/>
  <c r="T132" i="19"/>
  <c r="T131" i="19"/>
  <c r="T130" i="19"/>
  <c r="T129" i="19"/>
  <c r="T128" i="19"/>
  <c r="T127" i="19"/>
  <c r="T126" i="19"/>
  <c r="T125" i="19"/>
  <c r="T124" i="19"/>
  <c r="T123" i="19"/>
  <c r="T122" i="19"/>
  <c r="T121" i="19"/>
  <c r="T120" i="19"/>
  <c r="T119" i="19"/>
  <c r="U118" i="19"/>
  <c r="T118" i="19"/>
  <c r="T117" i="19"/>
  <c r="T116" i="19"/>
  <c r="T115" i="19"/>
  <c r="T114" i="19"/>
  <c r="T113" i="19"/>
  <c r="T112" i="19"/>
  <c r="T111" i="19"/>
  <c r="T110" i="19"/>
  <c r="T109" i="19"/>
  <c r="T108" i="19"/>
  <c r="T107" i="19"/>
  <c r="T106" i="19"/>
  <c r="T105" i="19"/>
  <c r="T104" i="19"/>
  <c r="T103" i="19"/>
  <c r="T102" i="19"/>
  <c r="T101" i="19"/>
  <c r="T100" i="19"/>
  <c r="T99" i="19"/>
  <c r="T98" i="19"/>
  <c r="T97" i="19"/>
  <c r="T96" i="19"/>
  <c r="T95" i="19"/>
  <c r="T94" i="19"/>
  <c r="T93" i="19"/>
  <c r="T92" i="19"/>
  <c r="T91" i="19"/>
  <c r="T90" i="19"/>
  <c r="T89" i="19"/>
  <c r="T88" i="19"/>
  <c r="T87" i="19"/>
  <c r="T86" i="19"/>
  <c r="T85" i="19"/>
  <c r="T84" i="19"/>
  <c r="T83" i="19"/>
  <c r="T82" i="19"/>
  <c r="T81" i="19"/>
  <c r="T80" i="19"/>
  <c r="T79" i="19"/>
  <c r="T78" i="19"/>
  <c r="T77" i="19"/>
  <c r="T76" i="19"/>
  <c r="T75" i="19"/>
  <c r="T74" i="19"/>
  <c r="T73" i="19"/>
  <c r="T72" i="19"/>
  <c r="T71" i="19"/>
  <c r="T70" i="19"/>
  <c r="T69" i="19"/>
  <c r="T68" i="19"/>
  <c r="T67" i="19"/>
  <c r="T66" i="19"/>
  <c r="T65" i="19"/>
  <c r="T64" i="19"/>
  <c r="T63" i="19"/>
  <c r="T62" i="19"/>
  <c r="T61" i="19"/>
  <c r="T60" i="19"/>
  <c r="T59" i="19"/>
  <c r="T58" i="19"/>
  <c r="T57" i="19"/>
  <c r="T56" i="19"/>
  <c r="T55" i="19"/>
  <c r="T54" i="19"/>
  <c r="T53" i="19"/>
  <c r="T52" i="19"/>
  <c r="T51" i="19"/>
  <c r="T50" i="19"/>
  <c r="T49" i="19"/>
  <c r="T48" i="19"/>
  <c r="T47" i="19"/>
  <c r="T46" i="19"/>
  <c r="T45" i="19"/>
  <c r="T44" i="19"/>
  <c r="T43" i="19"/>
  <c r="T42" i="19"/>
  <c r="T41" i="19"/>
  <c r="T40" i="19"/>
  <c r="T39" i="19"/>
  <c r="T38" i="19"/>
  <c r="T37" i="19"/>
  <c r="T36" i="19"/>
  <c r="T35" i="19"/>
  <c r="T34" i="19"/>
  <c r="T33" i="19"/>
  <c r="T32" i="19"/>
  <c r="T31" i="19"/>
  <c r="T30" i="19"/>
  <c r="T29" i="19"/>
  <c r="T28" i="19"/>
  <c r="T27" i="19"/>
  <c r="T26" i="19"/>
  <c r="T25" i="19"/>
  <c r="T24" i="19"/>
  <c r="T23" i="19"/>
  <c r="T22" i="19"/>
  <c r="T21" i="19"/>
  <c r="T20" i="19"/>
  <c r="T19" i="19"/>
  <c r="T18" i="19"/>
  <c r="T17" i="19"/>
  <c r="T16" i="19"/>
  <c r="T15" i="19"/>
  <c r="T14" i="19"/>
  <c r="Q14" i="19"/>
  <c r="Q8" i="19" s="1"/>
  <c r="T13" i="19"/>
  <c r="T12" i="19"/>
  <c r="T11" i="19"/>
  <c r="T10" i="19"/>
  <c r="T9" i="19"/>
  <c r="S8" i="19"/>
  <c r="R8" i="19"/>
  <c r="P8" i="19"/>
  <c r="O8" i="19"/>
  <c r="N8" i="19"/>
  <c r="M8" i="19"/>
  <c r="L8" i="19"/>
  <c r="K8" i="19"/>
  <c r="J8" i="19"/>
  <c r="I8" i="19"/>
  <c r="H8" i="19"/>
  <c r="G8" i="19"/>
  <c r="F8" i="19"/>
  <c r="E8" i="19"/>
  <c r="D8" i="19"/>
  <c r="C8" i="19"/>
  <c r="T8" i="19" s="1"/>
  <c r="U80" i="18"/>
  <c r="U79" i="18"/>
  <c r="U78" i="18"/>
  <c r="U77" i="18"/>
  <c r="U76" i="18"/>
  <c r="U74" i="18"/>
  <c r="U72" i="18"/>
  <c r="U70" i="18"/>
  <c r="U69" i="18"/>
  <c r="U68" i="18"/>
  <c r="U66" i="18"/>
  <c r="U64" i="18"/>
  <c r="U62" i="18"/>
  <c r="U56" i="18"/>
  <c r="U54" i="18"/>
  <c r="U53" i="18"/>
  <c r="U52" i="18"/>
  <c r="U51" i="18"/>
  <c r="U49" i="18"/>
  <c r="U48" i="18"/>
  <c r="U46" i="18"/>
  <c r="U44" i="18"/>
  <c r="U43" i="18"/>
  <c r="U42" i="18"/>
  <c r="U41" i="18"/>
  <c r="U40" i="18"/>
  <c r="U37" i="18"/>
  <c r="U36" i="18"/>
  <c r="U33" i="18"/>
  <c r="U32" i="18"/>
  <c r="U30" i="18"/>
  <c r="U28" i="18"/>
  <c r="U27" i="18"/>
  <c r="U26" i="18"/>
  <c r="U24" i="18"/>
  <c r="U21" i="18"/>
  <c r="U20" i="18"/>
  <c r="U19" i="18"/>
  <c r="U18" i="18"/>
  <c r="U17" i="18"/>
  <c r="U16" i="18"/>
  <c r="G16" i="18"/>
  <c r="G8" i="18" s="1"/>
  <c r="U14" i="18"/>
  <c r="U13" i="18"/>
  <c r="U12" i="18"/>
  <c r="Q12" i="18"/>
  <c r="O12" i="18"/>
  <c r="N12" i="18"/>
  <c r="E12" i="18"/>
  <c r="E8" i="18" s="1"/>
  <c r="U11" i="18"/>
  <c r="Q11" i="18"/>
  <c r="O11" i="18"/>
  <c r="N11" i="18"/>
  <c r="U10" i="18"/>
  <c r="U9" i="18"/>
  <c r="T8" i="18"/>
  <c r="S8" i="18"/>
  <c r="R8" i="18"/>
  <c r="Q8" i="18"/>
  <c r="P8" i="18"/>
  <c r="M8" i="18"/>
  <c r="L8" i="18"/>
  <c r="K8" i="18"/>
  <c r="J8" i="18"/>
  <c r="I8" i="18"/>
  <c r="H8" i="18"/>
  <c r="F8" i="18"/>
  <c r="D8" i="18"/>
  <c r="C8" i="18"/>
  <c r="L360" i="17"/>
  <c r="C352" i="17"/>
  <c r="U352" i="17" s="1"/>
  <c r="T351" i="17"/>
  <c r="S351" i="17"/>
  <c r="R351" i="17"/>
  <c r="Q351" i="17"/>
  <c r="P351" i="17"/>
  <c r="O351" i="17"/>
  <c r="N351" i="17"/>
  <c r="M351" i="17"/>
  <c r="L351" i="17"/>
  <c r="K351" i="17"/>
  <c r="J351" i="17"/>
  <c r="I351" i="17"/>
  <c r="H351" i="17"/>
  <c r="G351" i="17"/>
  <c r="F351" i="17"/>
  <c r="E351" i="17"/>
  <c r="D351" i="17"/>
  <c r="Y350" i="17"/>
  <c r="U350" i="17"/>
  <c r="X349" i="17"/>
  <c r="L349" i="17"/>
  <c r="U348" i="17"/>
  <c r="Q348" i="17"/>
  <c r="N348" i="17" s="1"/>
  <c r="H348" i="17"/>
  <c r="U347" i="17"/>
  <c r="Q347" i="17"/>
  <c r="N347" i="17" s="1"/>
  <c r="H347" i="17"/>
  <c r="U346" i="17"/>
  <c r="Q346" i="17"/>
  <c r="N346" i="17" s="1"/>
  <c r="H346" i="17"/>
  <c r="U345" i="17"/>
  <c r="Q345" i="17"/>
  <c r="N345" i="17" s="1"/>
  <c r="H345" i="17"/>
  <c r="U344" i="17"/>
  <c r="Q344" i="17"/>
  <c r="N344" i="17" s="1"/>
  <c r="H344" i="17"/>
  <c r="U343" i="17"/>
  <c r="Q343" i="17"/>
  <c r="N343" i="17" s="1"/>
  <c r="H343" i="17"/>
  <c r="U342" i="17"/>
  <c r="Q342" i="17"/>
  <c r="N342" i="17" s="1"/>
  <c r="H342" i="17"/>
  <c r="U341" i="17"/>
  <c r="Q341" i="17"/>
  <c r="N341" i="17" s="1"/>
  <c r="H341" i="17"/>
  <c r="U340" i="17"/>
  <c r="Q340" i="17"/>
  <c r="N340" i="17" s="1"/>
  <c r="H340" i="17"/>
  <c r="U339" i="17"/>
  <c r="Q339" i="17"/>
  <c r="N339" i="17" s="1"/>
  <c r="H339" i="17"/>
  <c r="U338" i="17"/>
  <c r="Q338" i="17"/>
  <c r="N338" i="17" s="1"/>
  <c r="H338" i="17"/>
  <c r="U337" i="17"/>
  <c r="Q337" i="17"/>
  <c r="N337" i="17" s="1"/>
  <c r="H337" i="17"/>
  <c r="U336" i="17"/>
  <c r="Q336" i="17"/>
  <c r="N336" i="17" s="1"/>
  <c r="H336" i="17"/>
  <c r="U335" i="17"/>
  <c r="Q335" i="17"/>
  <c r="N335" i="17" s="1"/>
  <c r="H335" i="17"/>
  <c r="U334" i="17"/>
  <c r="Q334" i="17"/>
  <c r="N334" i="17" s="1"/>
  <c r="H334" i="17"/>
  <c r="U333" i="17"/>
  <c r="Q333" i="17"/>
  <c r="N333" i="17" s="1"/>
  <c r="H333" i="17"/>
  <c r="U332" i="17"/>
  <c r="Q332" i="17"/>
  <c r="N332" i="17"/>
  <c r="H332" i="17"/>
  <c r="U331" i="17"/>
  <c r="Q331" i="17"/>
  <c r="N331" i="17" s="1"/>
  <c r="H331" i="17"/>
  <c r="U330" i="17"/>
  <c r="Q330" i="17"/>
  <c r="N330" i="17" s="1"/>
  <c r="H330" i="17"/>
  <c r="U329" i="17"/>
  <c r="Q329" i="17"/>
  <c r="N329" i="17"/>
  <c r="H329" i="17"/>
  <c r="U328" i="17"/>
  <c r="Q328" i="17"/>
  <c r="N328" i="17" s="1"/>
  <c r="H328" i="17"/>
  <c r="U327" i="17"/>
  <c r="Q327" i="17"/>
  <c r="N327" i="17" s="1"/>
  <c r="H327" i="17"/>
  <c r="U326" i="17"/>
  <c r="Q326" i="17"/>
  <c r="N326" i="17"/>
  <c r="H326" i="17"/>
  <c r="AB325" i="17"/>
  <c r="U325" i="17"/>
  <c r="Q325" i="17"/>
  <c r="H325" i="17"/>
  <c r="E325" i="17" s="1"/>
  <c r="AB324" i="17"/>
  <c r="U324" i="17"/>
  <c r="Q324" i="17"/>
  <c r="H324" i="17"/>
  <c r="E324" i="17" s="1"/>
  <c r="AB323" i="17"/>
  <c r="U323" i="17"/>
  <c r="Q323" i="17"/>
  <c r="H323" i="17"/>
  <c r="E323" i="17"/>
  <c r="W322" i="17"/>
  <c r="U322" i="17"/>
  <c r="Q322" i="17"/>
  <c r="H322" i="17"/>
  <c r="W321" i="17"/>
  <c r="U321" i="17"/>
  <c r="Q321" i="17"/>
  <c r="H321" i="17"/>
  <c r="W320" i="17"/>
  <c r="U320" i="17"/>
  <c r="Q320" i="17"/>
  <c r="H320" i="17"/>
  <c r="W319" i="17"/>
  <c r="U319" i="17"/>
  <c r="Q319" i="17"/>
  <c r="H319" i="17"/>
  <c r="W318" i="17"/>
  <c r="U318" i="17"/>
  <c r="Q318" i="17"/>
  <c r="H318" i="17"/>
  <c r="W317" i="17"/>
  <c r="U317" i="17"/>
  <c r="Q317" i="17"/>
  <c r="H317" i="17"/>
  <c r="AB316" i="17"/>
  <c r="W316" i="17"/>
  <c r="U316" i="17"/>
  <c r="Q316" i="17"/>
  <c r="H316" i="17"/>
  <c r="W315" i="17"/>
  <c r="U315" i="17"/>
  <c r="Q315" i="17"/>
  <c r="H315" i="17"/>
  <c r="W314" i="17"/>
  <c r="U314" i="17"/>
  <c r="Q314" i="17"/>
  <c r="H314" i="17"/>
  <c r="W313" i="17"/>
  <c r="U313" i="17"/>
  <c r="Q313" i="17"/>
  <c r="H313" i="17"/>
  <c r="W312" i="17"/>
  <c r="U312" i="17"/>
  <c r="Q312" i="17"/>
  <c r="H312" i="17"/>
  <c r="W311" i="17"/>
  <c r="U311" i="17"/>
  <c r="Q311" i="17"/>
  <c r="H311" i="17"/>
  <c r="W310" i="17"/>
  <c r="U310" i="17"/>
  <c r="Q310" i="17"/>
  <c r="H310" i="17"/>
  <c r="W309" i="17"/>
  <c r="U309" i="17"/>
  <c r="Q309" i="17"/>
  <c r="H309" i="17"/>
  <c r="W308" i="17"/>
  <c r="U308" i="17"/>
  <c r="Q308" i="17"/>
  <c r="H308" i="17"/>
  <c r="W307" i="17"/>
  <c r="U307" i="17"/>
  <c r="Q307" i="17"/>
  <c r="H307" i="17"/>
  <c r="W306" i="17"/>
  <c r="U306" i="17"/>
  <c r="Q306" i="17"/>
  <c r="H306" i="17"/>
  <c r="W305" i="17"/>
  <c r="U305" i="17"/>
  <c r="Q305" i="17"/>
  <c r="H305" i="17"/>
  <c r="W304" i="17"/>
  <c r="U304" i="17"/>
  <c r="Q304" i="17"/>
  <c r="H304" i="17"/>
  <c r="W303" i="17"/>
  <c r="U303" i="17"/>
  <c r="Q303" i="17"/>
  <c r="H303" i="17"/>
  <c r="W302" i="17"/>
  <c r="U302" i="17"/>
  <c r="Q302" i="17"/>
  <c r="H302" i="17"/>
  <c r="W301" i="17"/>
  <c r="U301" i="17"/>
  <c r="Q301" i="17"/>
  <c r="H301" i="17"/>
  <c r="W300" i="17"/>
  <c r="U300" i="17"/>
  <c r="Q300" i="17"/>
  <c r="H300" i="17"/>
  <c r="W299" i="17"/>
  <c r="U299" i="17"/>
  <c r="Q299" i="17"/>
  <c r="H299" i="17"/>
  <c r="W298" i="17"/>
  <c r="U298" i="17"/>
  <c r="Q298" i="17"/>
  <c r="H298" i="17"/>
  <c r="W297" i="17"/>
  <c r="U297" i="17"/>
  <c r="Q297" i="17"/>
  <c r="H297" i="17"/>
  <c r="W296" i="17"/>
  <c r="U296" i="17"/>
  <c r="Q296" i="17"/>
  <c r="H296" i="17"/>
  <c r="W295" i="17"/>
  <c r="U295" i="17"/>
  <c r="Q295" i="17"/>
  <c r="H295" i="17"/>
  <c r="W294" i="17"/>
  <c r="U294" i="17"/>
  <c r="Q294" i="17"/>
  <c r="H294" i="17"/>
  <c r="W293" i="17"/>
  <c r="U293" i="17"/>
  <c r="Q293" i="17"/>
  <c r="H293" i="17"/>
  <c r="W292" i="17"/>
  <c r="U292" i="17"/>
  <c r="Q292" i="17"/>
  <c r="H292" i="17"/>
  <c r="W291" i="17"/>
  <c r="U291" i="17"/>
  <c r="Q291" i="17"/>
  <c r="H291" i="17"/>
  <c r="W290" i="17"/>
  <c r="U290" i="17"/>
  <c r="Q290" i="17"/>
  <c r="H290" i="17"/>
  <c r="W289" i="17"/>
  <c r="U289" i="17"/>
  <c r="Q289" i="17"/>
  <c r="H289" i="17"/>
  <c r="W288" i="17"/>
  <c r="U288" i="17"/>
  <c r="Q288" i="17"/>
  <c r="H288" i="17"/>
  <c r="W287" i="17"/>
  <c r="U287" i="17"/>
  <c r="Q287" i="17"/>
  <c r="H287" i="17"/>
  <c r="W286" i="17"/>
  <c r="U286" i="17"/>
  <c r="Q286" i="17"/>
  <c r="H286" i="17"/>
  <c r="W285" i="17"/>
  <c r="U285" i="17"/>
  <c r="Q285" i="17"/>
  <c r="H285" i="17"/>
  <c r="W284" i="17"/>
  <c r="U284" i="17"/>
  <c r="Q284" i="17"/>
  <c r="H284" i="17"/>
  <c r="W283" i="17"/>
  <c r="U283" i="17"/>
  <c r="Q283" i="17"/>
  <c r="H283" i="17"/>
  <c r="W282" i="17"/>
  <c r="U282" i="17"/>
  <c r="Q282" i="17"/>
  <c r="H282" i="17"/>
  <c r="W281" i="17"/>
  <c r="U281" i="17"/>
  <c r="Q281" i="17"/>
  <c r="H281" i="17"/>
  <c r="W280" i="17"/>
  <c r="U280" i="17"/>
  <c r="Q280" i="17"/>
  <c r="H280" i="17"/>
  <c r="W279" i="17"/>
  <c r="U279" i="17"/>
  <c r="Q279" i="17"/>
  <c r="H279" i="17"/>
  <c r="W278" i="17"/>
  <c r="U278" i="17"/>
  <c r="Q278" i="17"/>
  <c r="H278" i="17"/>
  <c r="W277" i="17"/>
  <c r="U277" i="17"/>
  <c r="Q277" i="17"/>
  <c r="H277" i="17"/>
  <c r="W276" i="17"/>
  <c r="U276" i="17"/>
  <c r="Q276" i="17"/>
  <c r="H276" i="17"/>
  <c r="W275" i="17"/>
  <c r="U275" i="17"/>
  <c r="Q275" i="17"/>
  <c r="H275" i="17"/>
  <c r="W274" i="17"/>
  <c r="U274" i="17"/>
  <c r="Q274" i="17"/>
  <c r="H274" i="17"/>
  <c r="W273" i="17"/>
  <c r="U273" i="17"/>
  <c r="Q273" i="17"/>
  <c r="H273" i="17"/>
  <c r="W272" i="17"/>
  <c r="U272" i="17"/>
  <c r="Q272" i="17"/>
  <c r="H272" i="17"/>
  <c r="W271" i="17"/>
  <c r="U271" i="17"/>
  <c r="Q271" i="17"/>
  <c r="H271" i="17"/>
  <c r="W270" i="17"/>
  <c r="U270" i="17"/>
  <c r="Q270" i="17"/>
  <c r="H270" i="17"/>
  <c r="W269" i="17"/>
  <c r="U269" i="17"/>
  <c r="Q269" i="17"/>
  <c r="H269" i="17"/>
  <c r="W268" i="17"/>
  <c r="U268" i="17"/>
  <c r="Q268" i="17"/>
  <c r="H268" i="17"/>
  <c r="W267" i="17"/>
  <c r="U267" i="17"/>
  <c r="Q267" i="17"/>
  <c r="H267" i="17"/>
  <c r="W266" i="17"/>
  <c r="U266" i="17"/>
  <c r="Q266" i="17"/>
  <c r="H266" i="17"/>
  <c r="W265" i="17"/>
  <c r="Q265" i="17"/>
  <c r="L265" i="17" s="1"/>
  <c r="H265" i="17"/>
  <c r="C265" i="17"/>
  <c r="W264" i="17"/>
  <c r="Q264" i="17"/>
  <c r="L264" i="17" s="1"/>
  <c r="H264" i="17"/>
  <c r="C264" i="17" s="1"/>
  <c r="W263" i="17"/>
  <c r="Q263" i="17"/>
  <c r="L263" i="17" s="1"/>
  <c r="H263" i="17"/>
  <c r="C263" i="17"/>
  <c r="W262" i="17"/>
  <c r="Q262" i="17"/>
  <c r="L262" i="17" s="1"/>
  <c r="H262" i="17"/>
  <c r="C262" i="17" s="1"/>
  <c r="W261" i="17"/>
  <c r="Q261" i="17"/>
  <c r="L261" i="17" s="1"/>
  <c r="H261" i="17"/>
  <c r="C261" i="17" s="1"/>
  <c r="W260" i="17"/>
  <c r="Q260" i="17"/>
  <c r="L260" i="17" s="1"/>
  <c r="H260" i="17"/>
  <c r="C260" i="17" s="1"/>
  <c r="W259" i="17"/>
  <c r="Q259" i="17"/>
  <c r="L259" i="17" s="1"/>
  <c r="H259" i="17"/>
  <c r="C259" i="17"/>
  <c r="W258" i="17"/>
  <c r="Q258" i="17"/>
  <c r="L258" i="17" s="1"/>
  <c r="H258" i="17"/>
  <c r="C258" i="17" s="1"/>
  <c r="W257" i="17"/>
  <c r="Q257" i="17"/>
  <c r="L257" i="17" s="1"/>
  <c r="H257" i="17"/>
  <c r="C257" i="17"/>
  <c r="AB256" i="17"/>
  <c r="W256" i="17"/>
  <c r="Q256" i="17"/>
  <c r="H256" i="17"/>
  <c r="C256" i="17"/>
  <c r="W255" i="17"/>
  <c r="Q255" i="17"/>
  <c r="L255" i="17" s="1"/>
  <c r="H255" i="17"/>
  <c r="C255" i="17" s="1"/>
  <c r="AB254" i="17"/>
  <c r="W254" i="17"/>
  <c r="Q254" i="17"/>
  <c r="L254" i="17" s="1"/>
  <c r="H254" i="17"/>
  <c r="C254" i="17" s="1"/>
  <c r="AB253" i="17"/>
  <c r="W253" i="17"/>
  <c r="Q253" i="17"/>
  <c r="L253" i="17" s="1"/>
  <c r="H253" i="17"/>
  <c r="C253" i="17" s="1"/>
  <c r="AB252" i="17"/>
  <c r="W252" i="17"/>
  <c r="Q252" i="17"/>
  <c r="L252" i="17" s="1"/>
  <c r="H252" i="17"/>
  <c r="C252" i="17" s="1"/>
  <c r="W251" i="17"/>
  <c r="Q251" i="17"/>
  <c r="L251" i="17" s="1"/>
  <c r="H251" i="17"/>
  <c r="C251" i="17"/>
  <c r="S250" i="17"/>
  <c r="Q250" i="17" s="1"/>
  <c r="N250" i="17"/>
  <c r="W250" i="17" s="1"/>
  <c r="H250" i="17"/>
  <c r="C250" i="17" s="1"/>
  <c r="W249" i="17"/>
  <c r="Q249" i="17"/>
  <c r="L249" i="17" s="1"/>
  <c r="H249" i="17"/>
  <c r="C249" i="17" s="1"/>
  <c r="U249" i="17" s="1"/>
  <c r="W248" i="17"/>
  <c r="Q248" i="17"/>
  <c r="L248" i="17"/>
  <c r="H248" i="17"/>
  <c r="C248" i="17" s="1"/>
  <c r="W247" i="17"/>
  <c r="Q247" i="17"/>
  <c r="L247" i="17" s="1"/>
  <c r="H247" i="17"/>
  <c r="C247" i="17" s="1"/>
  <c r="W246" i="17"/>
  <c r="Q246" i="17"/>
  <c r="L246" i="17"/>
  <c r="H246" i="17"/>
  <c r="C246" i="17" s="1"/>
  <c r="AB245" i="17"/>
  <c r="W245" i="17"/>
  <c r="Q245" i="17"/>
  <c r="L245" i="17"/>
  <c r="H245" i="17"/>
  <c r="C245" i="17" s="1"/>
  <c r="W244" i="17"/>
  <c r="Q244" i="17"/>
  <c r="L244" i="17" s="1"/>
  <c r="H244" i="17"/>
  <c r="C244" i="17"/>
  <c r="W243" i="17"/>
  <c r="Q243" i="17"/>
  <c r="L243" i="17" s="1"/>
  <c r="H243" i="17"/>
  <c r="C243" i="17" s="1"/>
  <c r="W242" i="17"/>
  <c r="Q242" i="17"/>
  <c r="L242" i="17" s="1"/>
  <c r="H242" i="17"/>
  <c r="C242" i="17"/>
  <c r="AB241" i="17"/>
  <c r="W241" i="17"/>
  <c r="Q241" i="17"/>
  <c r="H241" i="17"/>
  <c r="C241" i="17" s="1"/>
  <c r="W240" i="17"/>
  <c r="Q240" i="17"/>
  <c r="L240" i="17" s="1"/>
  <c r="H240" i="17"/>
  <c r="C240" i="17" s="1"/>
  <c r="W239" i="17"/>
  <c r="Q239" i="17"/>
  <c r="L239" i="17" s="1"/>
  <c r="H239" i="17"/>
  <c r="C239" i="17"/>
  <c r="U239" i="17" s="1"/>
  <c r="W238" i="17"/>
  <c r="Q238" i="17"/>
  <c r="L238" i="17" s="1"/>
  <c r="H238" i="17"/>
  <c r="C238" i="17" s="1"/>
  <c r="W237" i="17"/>
  <c r="Q237" i="17"/>
  <c r="L237" i="17" s="1"/>
  <c r="H237" i="17"/>
  <c r="C237" i="17" s="1"/>
  <c r="W236" i="17"/>
  <c r="Q236" i="17"/>
  <c r="L236" i="17"/>
  <c r="H236" i="17"/>
  <c r="C236" i="17" s="1"/>
  <c r="W235" i="17"/>
  <c r="Q235" i="17"/>
  <c r="L235" i="17" s="1"/>
  <c r="H235" i="17"/>
  <c r="C235" i="17" s="1"/>
  <c r="AB234" i="17"/>
  <c r="W234" i="17"/>
  <c r="Q234" i="17"/>
  <c r="H234" i="17"/>
  <c r="C234" i="17" s="1"/>
  <c r="W233" i="17"/>
  <c r="Q233" i="17"/>
  <c r="L233" i="17"/>
  <c r="H233" i="17"/>
  <c r="C233" i="17" s="1"/>
  <c r="W232" i="17"/>
  <c r="Q232" i="17"/>
  <c r="L232" i="17" s="1"/>
  <c r="H232" i="17"/>
  <c r="C232" i="17" s="1"/>
  <c r="W231" i="17"/>
  <c r="Q231" i="17"/>
  <c r="L231" i="17"/>
  <c r="H231" i="17"/>
  <c r="C231" i="17" s="1"/>
  <c r="AB230" i="17"/>
  <c r="W230" i="17"/>
  <c r="Q230" i="17"/>
  <c r="L230" i="17"/>
  <c r="H230" i="17"/>
  <c r="C230" i="17" s="1"/>
  <c r="W229" i="17"/>
  <c r="Q229" i="17"/>
  <c r="L229" i="17" s="1"/>
  <c r="H229" i="17"/>
  <c r="C229" i="17" s="1"/>
  <c r="U229" i="17" s="1"/>
  <c r="W228" i="17"/>
  <c r="Q228" i="17"/>
  <c r="L228" i="17"/>
  <c r="H228" i="17"/>
  <c r="C228" i="17" s="1"/>
  <c r="W227" i="17"/>
  <c r="Q227" i="17"/>
  <c r="L227" i="17" s="1"/>
  <c r="H227" i="17"/>
  <c r="C227" i="17" s="1"/>
  <c r="W226" i="17"/>
  <c r="Q226" i="17"/>
  <c r="L226" i="17" s="1"/>
  <c r="H226" i="17"/>
  <c r="C226" i="17" s="1"/>
  <c r="W225" i="17"/>
  <c r="Q225" i="17"/>
  <c r="L225" i="17" s="1"/>
  <c r="H225" i="17"/>
  <c r="C225" i="17"/>
  <c r="W224" i="17"/>
  <c r="Q224" i="17"/>
  <c r="L224" i="17" s="1"/>
  <c r="H224" i="17"/>
  <c r="C224" i="17" s="1"/>
  <c r="W223" i="17"/>
  <c r="Q223" i="17"/>
  <c r="L223" i="17" s="1"/>
  <c r="U223" i="17" s="1"/>
  <c r="H223" i="17"/>
  <c r="C223" i="17"/>
  <c r="W222" i="17"/>
  <c r="Q222" i="17"/>
  <c r="L222" i="17" s="1"/>
  <c r="H222" i="17"/>
  <c r="C222" i="17" s="1"/>
  <c r="AB221" i="17"/>
  <c r="W221" i="17"/>
  <c r="Q221" i="17"/>
  <c r="L221" i="17" s="1"/>
  <c r="H221" i="17"/>
  <c r="C221" i="17" s="1"/>
  <c r="W220" i="17"/>
  <c r="Q220" i="17"/>
  <c r="L220" i="17" s="1"/>
  <c r="H220" i="17"/>
  <c r="C220" i="17" s="1"/>
  <c r="AB219" i="17"/>
  <c r="W219" i="17"/>
  <c r="Q219" i="17"/>
  <c r="H219" i="17"/>
  <c r="C219" i="17"/>
  <c r="AB218" i="17"/>
  <c r="W218" i="17"/>
  <c r="Q218" i="17"/>
  <c r="H218" i="17"/>
  <c r="C218" i="17" s="1"/>
  <c r="W217" i="17"/>
  <c r="Q217" i="17"/>
  <c r="L217" i="17" s="1"/>
  <c r="H217" i="17"/>
  <c r="C217" i="17" s="1"/>
  <c r="AB216" i="17"/>
  <c r="W216" i="17"/>
  <c r="Q216" i="17"/>
  <c r="L216" i="17"/>
  <c r="H216" i="17"/>
  <c r="C216" i="17" s="1"/>
  <c r="AB215" i="17"/>
  <c r="W215" i="17"/>
  <c r="Q215" i="17"/>
  <c r="L215" i="17" s="1"/>
  <c r="H215" i="17"/>
  <c r="C215" i="17" s="1"/>
  <c r="W214" i="17"/>
  <c r="Q214" i="17"/>
  <c r="L214" i="17" s="1"/>
  <c r="H214" i="17"/>
  <c r="C214" i="17"/>
  <c r="AB213" i="17"/>
  <c r="W213" i="17"/>
  <c r="Q213" i="17"/>
  <c r="H213" i="17"/>
  <c r="C213" i="17" s="1"/>
  <c r="W212" i="17"/>
  <c r="Q212" i="17"/>
  <c r="L212" i="17" s="1"/>
  <c r="H212" i="17"/>
  <c r="C212" i="17" s="1"/>
  <c r="W211" i="17"/>
  <c r="Q211" i="17"/>
  <c r="L211" i="17" s="1"/>
  <c r="H211" i="17"/>
  <c r="C211" i="17" s="1"/>
  <c r="AB210" i="17"/>
  <c r="Z210" i="17"/>
  <c r="W210" i="17"/>
  <c r="Q210" i="17"/>
  <c r="L210" i="17" s="1"/>
  <c r="H210" i="17"/>
  <c r="C210" i="17" s="1"/>
  <c r="W209" i="17"/>
  <c r="Q209" i="17"/>
  <c r="L209" i="17" s="1"/>
  <c r="H209" i="17"/>
  <c r="C209" i="17" s="1"/>
  <c r="W208" i="17"/>
  <c r="Q208" i="17"/>
  <c r="L208" i="17"/>
  <c r="H208" i="17"/>
  <c r="C208" i="17" s="1"/>
  <c r="W207" i="17"/>
  <c r="Q207" i="17"/>
  <c r="L207" i="17" s="1"/>
  <c r="H207" i="17"/>
  <c r="C207" i="17"/>
  <c r="AB206" i="17"/>
  <c r="W206" i="17"/>
  <c r="Q206" i="17"/>
  <c r="L206" i="17" s="1"/>
  <c r="H206" i="17"/>
  <c r="C206" i="17"/>
  <c r="W205" i="17"/>
  <c r="Q205" i="17"/>
  <c r="L205" i="17" s="1"/>
  <c r="H205" i="17"/>
  <c r="C205" i="17" s="1"/>
  <c r="W204" i="17"/>
  <c r="Q204" i="17"/>
  <c r="L204" i="17"/>
  <c r="H204" i="17"/>
  <c r="C204" i="17" s="1"/>
  <c r="W203" i="17"/>
  <c r="Q203" i="17"/>
  <c r="L203" i="17" s="1"/>
  <c r="H203" i="17"/>
  <c r="C203" i="17" s="1"/>
  <c r="AB202" i="17"/>
  <c r="W202" i="17"/>
  <c r="Q202" i="17"/>
  <c r="L202" i="17" s="1"/>
  <c r="H202" i="17"/>
  <c r="C202" i="17" s="1"/>
  <c r="W201" i="17"/>
  <c r="Q201" i="17"/>
  <c r="L201" i="17" s="1"/>
  <c r="H201" i="17"/>
  <c r="C201" i="17"/>
  <c r="W200" i="17"/>
  <c r="Q200" i="17"/>
  <c r="L200" i="17" s="1"/>
  <c r="U200" i="17" s="1"/>
  <c r="H200" i="17"/>
  <c r="C200" i="17" s="1"/>
  <c r="W199" i="17"/>
  <c r="Q199" i="17"/>
  <c r="L199" i="17" s="1"/>
  <c r="H199" i="17"/>
  <c r="C199" i="17"/>
  <c r="W198" i="17"/>
  <c r="Q198" i="17"/>
  <c r="L198" i="17" s="1"/>
  <c r="H198" i="17"/>
  <c r="C198" i="17" s="1"/>
  <c r="W197" i="17"/>
  <c r="Q197" i="17"/>
  <c r="L197" i="17" s="1"/>
  <c r="H197" i="17"/>
  <c r="C197" i="17" s="1"/>
  <c r="W196" i="17"/>
  <c r="Q196" i="17"/>
  <c r="L196" i="17" s="1"/>
  <c r="H196" i="17"/>
  <c r="C196" i="17" s="1"/>
  <c r="W195" i="17"/>
  <c r="Q195" i="17"/>
  <c r="L195" i="17" s="1"/>
  <c r="H195" i="17"/>
  <c r="C195" i="17"/>
  <c r="W194" i="17"/>
  <c r="Q194" i="17"/>
  <c r="L194" i="17"/>
  <c r="H194" i="17"/>
  <c r="C194" i="17" s="1"/>
  <c r="W193" i="17"/>
  <c r="Q193" i="17"/>
  <c r="L193" i="17" s="1"/>
  <c r="H193" i="17"/>
  <c r="C193" i="17"/>
  <c r="W192" i="17"/>
  <c r="Q192" i="17"/>
  <c r="L192" i="17" s="1"/>
  <c r="H192" i="17"/>
  <c r="C192" i="17" s="1"/>
  <c r="W191" i="17"/>
  <c r="Q191" i="17"/>
  <c r="L191" i="17" s="1"/>
  <c r="H191" i="17"/>
  <c r="C191" i="17" s="1"/>
  <c r="W190" i="17"/>
  <c r="Q190" i="17"/>
  <c r="L190" i="17" s="1"/>
  <c r="H190" i="17"/>
  <c r="C190" i="17" s="1"/>
  <c r="W189" i="17"/>
  <c r="Q189" i="17"/>
  <c r="L189" i="17" s="1"/>
  <c r="H189" i="17"/>
  <c r="C189" i="17"/>
  <c r="AB188" i="17"/>
  <c r="W188" i="17"/>
  <c r="Q188" i="17"/>
  <c r="Z188" i="17" s="1"/>
  <c r="H188" i="17"/>
  <c r="C188" i="17" s="1"/>
  <c r="W187" i="17"/>
  <c r="Q187" i="17"/>
  <c r="L187" i="17"/>
  <c r="H187" i="17"/>
  <c r="C187" i="17" s="1"/>
  <c r="W186" i="17"/>
  <c r="Q186" i="17"/>
  <c r="L186" i="17" s="1"/>
  <c r="H186" i="17"/>
  <c r="C186" i="17"/>
  <c r="W185" i="17"/>
  <c r="Q185" i="17"/>
  <c r="L185" i="17" s="1"/>
  <c r="U185" i="17" s="1"/>
  <c r="H185" i="17"/>
  <c r="C185" i="17" s="1"/>
  <c r="W184" i="17"/>
  <c r="Q184" i="17"/>
  <c r="L184" i="17" s="1"/>
  <c r="H184" i="17"/>
  <c r="C184" i="17" s="1"/>
  <c r="W183" i="17"/>
  <c r="Q183" i="17"/>
  <c r="L183" i="17"/>
  <c r="H183" i="17"/>
  <c r="C183" i="17" s="1"/>
  <c r="W182" i="17"/>
  <c r="Q182" i="17"/>
  <c r="L182" i="17" s="1"/>
  <c r="H182" i="17"/>
  <c r="C182" i="17"/>
  <c r="AB181" i="17"/>
  <c r="W181" i="17"/>
  <c r="Q181" i="17"/>
  <c r="L181" i="17"/>
  <c r="H181" i="17"/>
  <c r="C181" i="17" s="1"/>
  <c r="AB180" i="17"/>
  <c r="W180" i="17"/>
  <c r="Q180" i="17"/>
  <c r="L180" i="17" s="1"/>
  <c r="H180" i="17"/>
  <c r="C180" i="17" s="1"/>
  <c r="AB179" i="17"/>
  <c r="W179" i="17"/>
  <c r="Q179" i="17"/>
  <c r="H179" i="17"/>
  <c r="C179" i="17"/>
  <c r="W178" i="17"/>
  <c r="Q178" i="17"/>
  <c r="L178" i="17" s="1"/>
  <c r="H178" i="17"/>
  <c r="C178" i="17" s="1"/>
  <c r="W177" i="17"/>
  <c r="Q177" i="17"/>
  <c r="L177" i="17" s="1"/>
  <c r="H177" i="17"/>
  <c r="C177" i="17"/>
  <c r="W176" i="17"/>
  <c r="Q176" i="17"/>
  <c r="L176" i="17"/>
  <c r="H176" i="17"/>
  <c r="C176" i="17"/>
  <c r="W175" i="17"/>
  <c r="Q175" i="17"/>
  <c r="L175" i="17" s="1"/>
  <c r="H175" i="17"/>
  <c r="C175" i="17"/>
  <c r="W174" i="17"/>
  <c r="Q174" i="17"/>
  <c r="L174" i="17"/>
  <c r="H174" i="17"/>
  <c r="C174" i="17" s="1"/>
  <c r="W173" i="17"/>
  <c r="Q173" i="17"/>
  <c r="L173" i="17" s="1"/>
  <c r="H173" i="17"/>
  <c r="C173" i="17"/>
  <c r="AB172" i="17"/>
  <c r="W172" i="17"/>
  <c r="Q172" i="17"/>
  <c r="L172" i="17" s="1"/>
  <c r="H172" i="17"/>
  <c r="C172" i="17"/>
  <c r="W171" i="17"/>
  <c r="Q171" i="17"/>
  <c r="L171" i="17"/>
  <c r="H171" i="17"/>
  <c r="C171" i="17" s="1"/>
  <c r="AB170" i="17"/>
  <c r="W170" i="17"/>
  <c r="Q170" i="17"/>
  <c r="L170" i="17" s="1"/>
  <c r="H170" i="17"/>
  <c r="C170" i="17" s="1"/>
  <c r="W169" i="17"/>
  <c r="Q169" i="17"/>
  <c r="L169" i="17" s="1"/>
  <c r="H169" i="17"/>
  <c r="C169" i="17"/>
  <c r="W168" i="17"/>
  <c r="Q168" i="17"/>
  <c r="L168" i="17"/>
  <c r="H168" i="17"/>
  <c r="C168" i="17" s="1"/>
  <c r="W167" i="17"/>
  <c r="Q167" i="17"/>
  <c r="L167" i="17" s="1"/>
  <c r="H167" i="17"/>
  <c r="C167" i="17" s="1"/>
  <c r="W166" i="17"/>
  <c r="Q166" i="17"/>
  <c r="L166" i="17"/>
  <c r="H166" i="17"/>
  <c r="C166" i="17" s="1"/>
  <c r="W165" i="17"/>
  <c r="Q165" i="17"/>
  <c r="L165" i="17" s="1"/>
  <c r="H165" i="17"/>
  <c r="C165" i="17" s="1"/>
  <c r="W164" i="17"/>
  <c r="Q164" i="17"/>
  <c r="L164" i="17" s="1"/>
  <c r="H164" i="17"/>
  <c r="C164" i="17" s="1"/>
  <c r="W163" i="17"/>
  <c r="Q163" i="17"/>
  <c r="L163" i="17" s="1"/>
  <c r="H163" i="17"/>
  <c r="C163" i="17"/>
  <c r="W162" i="17"/>
  <c r="Q162" i="17"/>
  <c r="L162" i="17"/>
  <c r="H162" i="17"/>
  <c r="C162" i="17" s="1"/>
  <c r="W161" i="17"/>
  <c r="Q161" i="17"/>
  <c r="L161" i="17" s="1"/>
  <c r="H161" i="17"/>
  <c r="C161" i="17"/>
  <c r="W160" i="17"/>
  <c r="Q160" i="17"/>
  <c r="L160" i="17" s="1"/>
  <c r="H160" i="17"/>
  <c r="C160" i="17" s="1"/>
  <c r="W159" i="17"/>
  <c r="Q159" i="17"/>
  <c r="L159" i="17" s="1"/>
  <c r="H159" i="17"/>
  <c r="C159" i="17"/>
  <c r="W158" i="17"/>
  <c r="Q158" i="17"/>
  <c r="L158" i="17" s="1"/>
  <c r="H158" i="17"/>
  <c r="C158" i="17" s="1"/>
  <c r="W157" i="17"/>
  <c r="Q157" i="17"/>
  <c r="L157" i="17" s="1"/>
  <c r="H157" i="17"/>
  <c r="C157" i="17"/>
  <c r="W156" i="17"/>
  <c r="Q156" i="17"/>
  <c r="L156" i="17"/>
  <c r="H156" i="17"/>
  <c r="C156" i="17" s="1"/>
  <c r="W155" i="17"/>
  <c r="Q155" i="17"/>
  <c r="L155" i="17" s="1"/>
  <c r="H155" i="17"/>
  <c r="C155" i="17"/>
  <c r="W154" i="17"/>
  <c r="Q154" i="17"/>
  <c r="L154" i="17" s="1"/>
  <c r="H154" i="17"/>
  <c r="C154" i="17" s="1"/>
  <c r="W153" i="17"/>
  <c r="Q153" i="17"/>
  <c r="L153" i="17" s="1"/>
  <c r="H153" i="17"/>
  <c r="C153" i="17"/>
  <c r="W152" i="17"/>
  <c r="Q152" i="17"/>
  <c r="L152" i="17" s="1"/>
  <c r="H152" i="17"/>
  <c r="C152" i="17" s="1"/>
  <c r="W151" i="17"/>
  <c r="Q151" i="17"/>
  <c r="L151" i="17" s="1"/>
  <c r="H151" i="17"/>
  <c r="C151" i="17" s="1"/>
  <c r="W150" i="17"/>
  <c r="Q150" i="17"/>
  <c r="L150" i="17"/>
  <c r="H150" i="17"/>
  <c r="C150" i="17" s="1"/>
  <c r="AB149" i="17"/>
  <c r="W149" i="17"/>
  <c r="Q149" i="17"/>
  <c r="H149" i="17"/>
  <c r="C149" i="17"/>
  <c r="W148" i="17"/>
  <c r="Q148" i="17"/>
  <c r="L148" i="17" s="1"/>
  <c r="H148" i="17"/>
  <c r="C148" i="17" s="1"/>
  <c r="W147" i="17"/>
  <c r="Q147" i="17"/>
  <c r="L147" i="17" s="1"/>
  <c r="H147" i="17"/>
  <c r="C147" i="17"/>
  <c r="W146" i="17"/>
  <c r="Q146" i="17"/>
  <c r="L146" i="17" s="1"/>
  <c r="H146" i="17"/>
  <c r="C146" i="17"/>
  <c r="W145" i="17"/>
  <c r="Q145" i="17"/>
  <c r="L145" i="17" s="1"/>
  <c r="H145" i="17"/>
  <c r="C145" i="17"/>
  <c r="W144" i="17"/>
  <c r="Q144" i="17"/>
  <c r="L144" i="17" s="1"/>
  <c r="H144" i="17"/>
  <c r="C144" i="17" s="1"/>
  <c r="W143" i="17"/>
  <c r="Q143" i="17"/>
  <c r="L143" i="17"/>
  <c r="H143" i="17"/>
  <c r="C143" i="17"/>
  <c r="W142" i="17"/>
  <c r="Q142" i="17"/>
  <c r="L142" i="17" s="1"/>
  <c r="H142" i="17"/>
  <c r="C142" i="17" s="1"/>
  <c r="W141" i="17"/>
  <c r="Q141" i="17"/>
  <c r="L141" i="17" s="1"/>
  <c r="H141" i="17"/>
  <c r="C141" i="17"/>
  <c r="W140" i="17"/>
  <c r="Q140" i="17"/>
  <c r="L140" i="17" s="1"/>
  <c r="H140" i="17"/>
  <c r="C140" i="17"/>
  <c r="W139" i="17"/>
  <c r="Q139" i="17"/>
  <c r="L139" i="17" s="1"/>
  <c r="H139" i="17"/>
  <c r="C139" i="17" s="1"/>
  <c r="W138" i="17"/>
  <c r="U138" i="17"/>
  <c r="Q138" i="17"/>
  <c r="H138" i="17"/>
  <c r="W137" i="17"/>
  <c r="Q137" i="17"/>
  <c r="L137" i="17" s="1"/>
  <c r="H137" i="17"/>
  <c r="C137" i="17"/>
  <c r="W136" i="17"/>
  <c r="Q136" i="17"/>
  <c r="L136" i="17" s="1"/>
  <c r="H136" i="17"/>
  <c r="C136" i="17" s="1"/>
  <c r="W135" i="17"/>
  <c r="Q135" i="17"/>
  <c r="L135" i="17" s="1"/>
  <c r="H135" i="17"/>
  <c r="C135" i="17"/>
  <c r="W134" i="17"/>
  <c r="Q134" i="17"/>
  <c r="L134" i="17" s="1"/>
  <c r="H134" i="17"/>
  <c r="C134" i="17" s="1"/>
  <c r="AB133" i="17"/>
  <c r="Q133" i="17"/>
  <c r="Z133" i="17" s="1"/>
  <c r="N133" i="17"/>
  <c r="W133" i="17" s="1"/>
  <c r="H133" i="17"/>
  <c r="E133" i="17"/>
  <c r="C133" i="17" s="1"/>
  <c r="W132" i="17"/>
  <c r="Q132" i="17"/>
  <c r="L132" i="17"/>
  <c r="H132" i="17"/>
  <c r="C132" i="17" s="1"/>
  <c r="W131" i="17"/>
  <c r="Q131" i="17"/>
  <c r="L131" i="17"/>
  <c r="H131" i="17"/>
  <c r="C131" i="17" s="1"/>
  <c r="W130" i="17"/>
  <c r="Q130" i="17"/>
  <c r="L130" i="17" s="1"/>
  <c r="H130" i="17"/>
  <c r="C130" i="17" s="1"/>
  <c r="W129" i="17"/>
  <c r="Q129" i="17"/>
  <c r="L129" i="17"/>
  <c r="H129" i="17"/>
  <c r="C129" i="17" s="1"/>
  <c r="W128" i="17"/>
  <c r="Q128" i="17"/>
  <c r="L128" i="17"/>
  <c r="H128" i="17"/>
  <c r="C128" i="17" s="1"/>
  <c r="W127" i="17"/>
  <c r="Q127" i="17"/>
  <c r="L127" i="17"/>
  <c r="H127" i="17"/>
  <c r="C127" i="17"/>
  <c r="W126" i="17"/>
  <c r="Q126" i="17"/>
  <c r="L126" i="17" s="1"/>
  <c r="H126" i="17"/>
  <c r="C126" i="17" s="1"/>
  <c r="AB125" i="17"/>
  <c r="Q125" i="17"/>
  <c r="N125" i="17"/>
  <c r="W125" i="17" s="1"/>
  <c r="H125" i="17"/>
  <c r="C125" i="17" s="1"/>
  <c r="E125" i="17"/>
  <c r="W124" i="17"/>
  <c r="Q124" i="17"/>
  <c r="L124" i="17"/>
  <c r="H124" i="17"/>
  <c r="C124" i="17" s="1"/>
  <c r="W123" i="17"/>
  <c r="Q123" i="17"/>
  <c r="L123" i="17" s="1"/>
  <c r="H123" i="17"/>
  <c r="C123" i="17" s="1"/>
  <c r="W122" i="17"/>
  <c r="Q122" i="17"/>
  <c r="L122" i="17"/>
  <c r="H122" i="17"/>
  <c r="C122" i="17" s="1"/>
  <c r="AB121" i="17"/>
  <c r="Q121" i="17"/>
  <c r="N121" i="17"/>
  <c r="L121" i="17" s="1"/>
  <c r="H121" i="17"/>
  <c r="Z121" i="17" s="1"/>
  <c r="E121" i="17"/>
  <c r="C121" i="17"/>
  <c r="W120" i="17"/>
  <c r="Q120" i="17"/>
  <c r="L120" i="17"/>
  <c r="H120" i="17"/>
  <c r="C120" i="17" s="1"/>
  <c r="W119" i="17"/>
  <c r="Q119" i="17"/>
  <c r="L119" i="17" s="1"/>
  <c r="H119" i="17"/>
  <c r="C119" i="17"/>
  <c r="AB118" i="17"/>
  <c r="Q118" i="17"/>
  <c r="N118" i="17"/>
  <c r="L118" i="17" s="1"/>
  <c r="H118" i="17"/>
  <c r="E118" i="17"/>
  <c r="W117" i="17"/>
  <c r="Q117" i="17"/>
  <c r="L117" i="17"/>
  <c r="H117" i="17"/>
  <c r="C117" i="17" s="1"/>
  <c r="S116" i="17"/>
  <c r="Q116" i="17" s="1"/>
  <c r="N116" i="17"/>
  <c r="H116" i="17"/>
  <c r="E116" i="17"/>
  <c r="C116" i="17"/>
  <c r="W115" i="17"/>
  <c r="Q115" i="17"/>
  <c r="L115" i="17" s="1"/>
  <c r="H115" i="17"/>
  <c r="C115" i="17"/>
  <c r="W114" i="17"/>
  <c r="Q114" i="17"/>
  <c r="L114" i="17" s="1"/>
  <c r="H114" i="17"/>
  <c r="C114" i="17" s="1"/>
  <c r="W113" i="17"/>
  <c r="Q113" i="17"/>
  <c r="L113" i="17" s="1"/>
  <c r="H113" i="17"/>
  <c r="C113" i="17" s="1"/>
  <c r="W112" i="17"/>
  <c r="Q112" i="17"/>
  <c r="L112" i="17"/>
  <c r="H112" i="17"/>
  <c r="C112" i="17" s="1"/>
  <c r="W111" i="17"/>
  <c r="Q111" i="17"/>
  <c r="L111" i="17" s="1"/>
  <c r="H111" i="17"/>
  <c r="C111" i="17"/>
  <c r="W110" i="17"/>
  <c r="Q110" i="17"/>
  <c r="L110" i="17" s="1"/>
  <c r="H110" i="17"/>
  <c r="C110" i="17"/>
  <c r="W109" i="17"/>
  <c r="Q109" i="17"/>
  <c r="L109" i="17" s="1"/>
  <c r="H109" i="17"/>
  <c r="C109" i="17" s="1"/>
  <c r="W108" i="17"/>
  <c r="Q108" i="17"/>
  <c r="L108" i="17"/>
  <c r="H108" i="17"/>
  <c r="C108" i="17"/>
  <c r="W107" i="17"/>
  <c r="Q107" i="17"/>
  <c r="L107" i="17" s="1"/>
  <c r="H107" i="17"/>
  <c r="C107" i="17"/>
  <c r="W106" i="17"/>
  <c r="Q106" i="17"/>
  <c r="L106" i="17" s="1"/>
  <c r="H106" i="17"/>
  <c r="C106" i="17" s="1"/>
  <c r="W105" i="17"/>
  <c r="Q105" i="17"/>
  <c r="L105" i="17" s="1"/>
  <c r="H105" i="17"/>
  <c r="C105" i="17" s="1"/>
  <c r="W104" i="17"/>
  <c r="Q104" i="17"/>
  <c r="L104" i="17" s="1"/>
  <c r="H104" i="17"/>
  <c r="C104" i="17" s="1"/>
  <c r="W103" i="17"/>
  <c r="Q103" i="17"/>
  <c r="L103" i="17" s="1"/>
  <c r="H103" i="17"/>
  <c r="C103" i="17"/>
  <c r="W102" i="17"/>
  <c r="Q102" i="17"/>
  <c r="L102" i="17" s="1"/>
  <c r="U102" i="17" s="1"/>
  <c r="H102" i="17"/>
  <c r="C102" i="17"/>
  <c r="W101" i="17"/>
  <c r="Q101" i="17"/>
  <c r="L101" i="17" s="1"/>
  <c r="H101" i="17"/>
  <c r="C101" i="17" s="1"/>
  <c r="W100" i="17"/>
  <c r="Q100" i="17"/>
  <c r="L100" i="17"/>
  <c r="H100" i="17"/>
  <c r="C100" i="17"/>
  <c r="W99" i="17"/>
  <c r="Q99" i="17"/>
  <c r="L99" i="17" s="1"/>
  <c r="H99" i="17"/>
  <c r="C99" i="17"/>
  <c r="W98" i="17"/>
  <c r="Q98" i="17"/>
  <c r="L98" i="17" s="1"/>
  <c r="H98" i="17"/>
  <c r="C98" i="17" s="1"/>
  <c r="W97" i="17"/>
  <c r="Q97" i="17"/>
  <c r="L97" i="17" s="1"/>
  <c r="H97" i="17"/>
  <c r="C97" i="17" s="1"/>
  <c r="W96" i="17"/>
  <c r="Q96" i="17"/>
  <c r="L96" i="17"/>
  <c r="H96" i="17"/>
  <c r="C96" i="17" s="1"/>
  <c r="W95" i="17"/>
  <c r="Q95" i="17"/>
  <c r="L95" i="17" s="1"/>
  <c r="H95" i="17"/>
  <c r="C95" i="17"/>
  <c r="W94" i="17"/>
  <c r="Q94" i="17"/>
  <c r="L94" i="17" s="1"/>
  <c r="H94" i="17"/>
  <c r="C94" i="17"/>
  <c r="Q93" i="17"/>
  <c r="N93" i="17"/>
  <c r="J93" i="17"/>
  <c r="H93" i="17" s="1"/>
  <c r="E93" i="17"/>
  <c r="W92" i="17"/>
  <c r="Q92" i="17"/>
  <c r="L92" i="17" s="1"/>
  <c r="H92" i="17"/>
  <c r="C92" i="17" s="1"/>
  <c r="W91" i="17"/>
  <c r="Q91" i="17"/>
  <c r="L91" i="17" s="1"/>
  <c r="H91" i="17"/>
  <c r="C91" i="17" s="1"/>
  <c r="W90" i="17"/>
  <c r="Q90" i="17"/>
  <c r="L90" i="17" s="1"/>
  <c r="H90" i="17"/>
  <c r="C90" i="17" s="1"/>
  <c r="W89" i="17"/>
  <c r="Q89" i="17"/>
  <c r="L89" i="17" s="1"/>
  <c r="H89" i="17"/>
  <c r="C89" i="17" s="1"/>
  <c r="W88" i="17"/>
  <c r="Q88" i="17"/>
  <c r="L88" i="17" s="1"/>
  <c r="H88" i="17"/>
  <c r="C88" i="17" s="1"/>
  <c r="W87" i="17"/>
  <c r="Q87" i="17"/>
  <c r="L87" i="17" s="1"/>
  <c r="H87" i="17"/>
  <c r="C87" i="17" s="1"/>
  <c r="W86" i="17"/>
  <c r="Q86" i="17"/>
  <c r="L86" i="17" s="1"/>
  <c r="H86" i="17"/>
  <c r="C86" i="17" s="1"/>
  <c r="W85" i="17"/>
  <c r="Q85" i="17"/>
  <c r="H85" i="17"/>
  <c r="C85" i="17" s="1"/>
  <c r="T84" i="17"/>
  <c r="R84" i="17"/>
  <c r="P84" i="17"/>
  <c r="O84" i="17"/>
  <c r="M84" i="17"/>
  <c r="K84" i="17"/>
  <c r="I84" i="17"/>
  <c r="G84" i="17"/>
  <c r="F84" i="17"/>
  <c r="D84" i="17"/>
  <c r="U83" i="17"/>
  <c r="Q83" i="17"/>
  <c r="M83" i="17"/>
  <c r="H83" i="17"/>
  <c r="D83" i="17"/>
  <c r="U82" i="17"/>
  <c r="Q82" i="17"/>
  <c r="M82" i="17"/>
  <c r="V82" i="17" s="1"/>
  <c r="H82" i="17"/>
  <c r="D82" i="17"/>
  <c r="U81" i="17"/>
  <c r="Q81" i="17"/>
  <c r="M81" i="17"/>
  <c r="H81" i="17"/>
  <c r="D81" i="17"/>
  <c r="U80" i="17"/>
  <c r="Q80" i="17"/>
  <c r="M80" i="17"/>
  <c r="V80" i="17" s="1"/>
  <c r="H80" i="17"/>
  <c r="D80" i="17"/>
  <c r="U79" i="17"/>
  <c r="Q79" i="17"/>
  <c r="M79" i="17"/>
  <c r="V79" i="17" s="1"/>
  <c r="H79" i="17"/>
  <c r="D79" i="17"/>
  <c r="U78" i="17"/>
  <c r="Q78" i="17"/>
  <c r="M78" i="17"/>
  <c r="V78" i="17" s="1"/>
  <c r="H78" i="17"/>
  <c r="D78" i="17"/>
  <c r="U77" i="17"/>
  <c r="Q77" i="17"/>
  <c r="M77" i="17"/>
  <c r="H77" i="17"/>
  <c r="D77" i="17"/>
  <c r="Q76" i="17"/>
  <c r="M76" i="17"/>
  <c r="H76" i="17"/>
  <c r="D76" i="17"/>
  <c r="U75" i="17"/>
  <c r="Q75" i="17"/>
  <c r="M75" i="17"/>
  <c r="H75" i="17"/>
  <c r="D75" i="17"/>
  <c r="Q74" i="17"/>
  <c r="M74" i="17"/>
  <c r="H74" i="17"/>
  <c r="D74" i="17"/>
  <c r="U73" i="17"/>
  <c r="Q73" i="17"/>
  <c r="M73" i="17"/>
  <c r="V73" i="17" s="1"/>
  <c r="H73" i="17"/>
  <c r="D73" i="17"/>
  <c r="U72" i="17"/>
  <c r="Q72" i="17"/>
  <c r="M72" i="17"/>
  <c r="H72" i="17"/>
  <c r="D72" i="17"/>
  <c r="U71" i="17"/>
  <c r="Q71" i="17"/>
  <c r="M71" i="17"/>
  <c r="H71" i="17"/>
  <c r="D71" i="17"/>
  <c r="V71" i="17" s="1"/>
  <c r="Q70" i="17"/>
  <c r="M70" i="17"/>
  <c r="H70" i="17"/>
  <c r="D70" i="17"/>
  <c r="U69" i="17"/>
  <c r="Q69" i="17"/>
  <c r="M69" i="17"/>
  <c r="V69" i="17" s="1"/>
  <c r="H69" i="17"/>
  <c r="D69" i="17"/>
  <c r="Q68" i="17"/>
  <c r="M68" i="17"/>
  <c r="H68" i="17"/>
  <c r="D68" i="17"/>
  <c r="U67" i="17"/>
  <c r="Q67" i="17"/>
  <c r="M67" i="17"/>
  <c r="H67" i="17"/>
  <c r="D67" i="17"/>
  <c r="Q66" i="17"/>
  <c r="M66" i="17"/>
  <c r="H66" i="17"/>
  <c r="D66" i="17"/>
  <c r="U65" i="17"/>
  <c r="Q65" i="17"/>
  <c r="M65" i="17"/>
  <c r="V65" i="17" s="1"/>
  <c r="H65" i="17"/>
  <c r="D65" i="17"/>
  <c r="Q64" i="17"/>
  <c r="M64" i="17"/>
  <c r="H64" i="17"/>
  <c r="D64" i="17"/>
  <c r="Q63" i="17"/>
  <c r="M63" i="17"/>
  <c r="H63" i="17"/>
  <c r="D63" i="17"/>
  <c r="Q62" i="17"/>
  <c r="M62" i="17"/>
  <c r="H62" i="17"/>
  <c r="D62" i="17"/>
  <c r="Q61" i="17"/>
  <c r="M61" i="17"/>
  <c r="H61" i="17"/>
  <c r="D61" i="17"/>
  <c r="Q60" i="17"/>
  <c r="M60" i="17"/>
  <c r="H60" i="17"/>
  <c r="D60" i="17"/>
  <c r="U59" i="17"/>
  <c r="Q59" i="17"/>
  <c r="M59" i="17"/>
  <c r="V59" i="17" s="1"/>
  <c r="H59" i="17"/>
  <c r="D59" i="17"/>
  <c r="Q58" i="17"/>
  <c r="M58" i="17"/>
  <c r="H58" i="17"/>
  <c r="D58" i="17"/>
  <c r="U57" i="17"/>
  <c r="Q57" i="17"/>
  <c r="M57" i="17"/>
  <c r="H57" i="17"/>
  <c r="D57" i="17"/>
  <c r="U56" i="17"/>
  <c r="Q56" i="17"/>
  <c r="M56" i="17"/>
  <c r="H56" i="17"/>
  <c r="D56" i="17"/>
  <c r="U55" i="17"/>
  <c r="Q55" i="17"/>
  <c r="M55" i="17"/>
  <c r="H55" i="17"/>
  <c r="D55" i="17"/>
  <c r="U54" i="17"/>
  <c r="Q54" i="17"/>
  <c r="M54" i="17"/>
  <c r="V54" i="17" s="1"/>
  <c r="H54" i="17"/>
  <c r="D54" i="17"/>
  <c r="Q53" i="17"/>
  <c r="M53" i="17"/>
  <c r="H53" i="17"/>
  <c r="D53" i="17"/>
  <c r="U52" i="17"/>
  <c r="Q52" i="17"/>
  <c r="M52" i="17"/>
  <c r="H52" i="17"/>
  <c r="D52" i="17"/>
  <c r="V52" i="17" s="1"/>
  <c r="U51" i="17"/>
  <c r="Q51" i="17"/>
  <c r="M51" i="17"/>
  <c r="H51" i="17"/>
  <c r="D51" i="17"/>
  <c r="Q50" i="17"/>
  <c r="M50" i="17"/>
  <c r="H50" i="17"/>
  <c r="D50" i="17"/>
  <c r="U49" i="17"/>
  <c r="Q49" i="17"/>
  <c r="M49" i="17"/>
  <c r="V49" i="17" s="1"/>
  <c r="H49" i="17"/>
  <c r="D49" i="17"/>
  <c r="Q48" i="17"/>
  <c r="M48" i="17"/>
  <c r="H48" i="17"/>
  <c r="D48" i="17"/>
  <c r="U47" i="17"/>
  <c r="Q47" i="17"/>
  <c r="M47" i="17"/>
  <c r="H47" i="17"/>
  <c r="D47" i="17"/>
  <c r="V47" i="17" s="1"/>
  <c r="U46" i="17"/>
  <c r="Q46" i="17"/>
  <c r="M46" i="17"/>
  <c r="H46" i="17"/>
  <c r="D46" i="17"/>
  <c r="V46" i="17" s="1"/>
  <c r="U45" i="17"/>
  <c r="Q45" i="17"/>
  <c r="M45" i="17"/>
  <c r="H45" i="17"/>
  <c r="D45" i="17"/>
  <c r="V45" i="17" s="1"/>
  <c r="U44" i="17"/>
  <c r="Q44" i="17"/>
  <c r="M44" i="17"/>
  <c r="H44" i="17"/>
  <c r="D44" i="17"/>
  <c r="V44" i="17" s="1"/>
  <c r="U43" i="17"/>
  <c r="Q43" i="17"/>
  <c r="M43" i="17"/>
  <c r="H43" i="17"/>
  <c r="D43" i="17"/>
  <c r="V43" i="17" s="1"/>
  <c r="Q42" i="17"/>
  <c r="M42" i="17"/>
  <c r="H42" i="17"/>
  <c r="D42" i="17"/>
  <c r="Q41" i="17"/>
  <c r="M41" i="17"/>
  <c r="H41" i="17"/>
  <c r="D41" i="17"/>
  <c r="U40" i="17"/>
  <c r="Q40" i="17"/>
  <c r="M40" i="17"/>
  <c r="H40" i="17"/>
  <c r="D40" i="17"/>
  <c r="U39" i="17"/>
  <c r="Q39" i="17"/>
  <c r="M39" i="17"/>
  <c r="H39" i="17"/>
  <c r="D39" i="17"/>
  <c r="Q38" i="17"/>
  <c r="M38" i="17"/>
  <c r="H38" i="17"/>
  <c r="D38" i="17"/>
  <c r="Q37" i="17"/>
  <c r="M37" i="17"/>
  <c r="H37" i="17"/>
  <c r="D37" i="17"/>
  <c r="U36" i="17"/>
  <c r="Q36" i="17"/>
  <c r="M36" i="17"/>
  <c r="H36" i="17"/>
  <c r="D36" i="17"/>
  <c r="AA35" i="17"/>
  <c r="U35" i="17"/>
  <c r="Q35" i="17"/>
  <c r="M35" i="17"/>
  <c r="H35" i="17"/>
  <c r="D35" i="17"/>
  <c r="Q34" i="17"/>
  <c r="M34" i="17"/>
  <c r="H34" i="17"/>
  <c r="D34" i="17"/>
  <c r="AA33" i="17"/>
  <c r="U33" i="17"/>
  <c r="Q33" i="17"/>
  <c r="M33" i="17"/>
  <c r="H33" i="17"/>
  <c r="D33" i="17"/>
  <c r="Q32" i="17"/>
  <c r="M32" i="17"/>
  <c r="H32" i="17"/>
  <c r="D32" i="17"/>
  <c r="U31" i="17"/>
  <c r="Q31" i="17"/>
  <c r="M31" i="17"/>
  <c r="H31" i="17"/>
  <c r="D31" i="17"/>
  <c r="U30" i="17"/>
  <c r="Q30" i="17"/>
  <c r="M30" i="17"/>
  <c r="H30" i="17"/>
  <c r="D30" i="17"/>
  <c r="U29" i="17"/>
  <c r="Q29" i="17"/>
  <c r="M29" i="17"/>
  <c r="H29" i="17"/>
  <c r="D29" i="17"/>
  <c r="Q28" i="17"/>
  <c r="M28" i="17"/>
  <c r="H28" i="17"/>
  <c r="D28" i="17"/>
  <c r="U27" i="17"/>
  <c r="Q27" i="17"/>
  <c r="M27" i="17"/>
  <c r="H27" i="17"/>
  <c r="D27" i="17"/>
  <c r="V27" i="17" s="1"/>
  <c r="Q26" i="17"/>
  <c r="M26" i="17"/>
  <c r="H26" i="17"/>
  <c r="D26" i="17"/>
  <c r="Q25" i="17"/>
  <c r="M25" i="17"/>
  <c r="H25" i="17"/>
  <c r="D25" i="17"/>
  <c r="U24" i="17"/>
  <c r="Q24" i="17"/>
  <c r="M24" i="17"/>
  <c r="H24" i="17"/>
  <c r="D24" i="17"/>
  <c r="U23" i="17"/>
  <c r="Q23" i="17"/>
  <c r="M23" i="17"/>
  <c r="V23" i="17" s="1"/>
  <c r="H23" i="17"/>
  <c r="D23" i="17"/>
  <c r="U22" i="17"/>
  <c r="Q22" i="17"/>
  <c r="M22" i="17"/>
  <c r="H22" i="17"/>
  <c r="D22" i="17"/>
  <c r="U21" i="17"/>
  <c r="Q21" i="17"/>
  <c r="M21" i="17"/>
  <c r="H21" i="17"/>
  <c r="D21" i="17"/>
  <c r="U20" i="17"/>
  <c r="Q20" i="17"/>
  <c r="M20" i="17"/>
  <c r="H20" i="17"/>
  <c r="D20" i="17"/>
  <c r="U19" i="17"/>
  <c r="Q19" i="17"/>
  <c r="M19" i="17"/>
  <c r="H19" i="17"/>
  <c r="D19" i="17"/>
  <c r="Q18" i="17"/>
  <c r="M18" i="17"/>
  <c r="H18" i="17"/>
  <c r="D18" i="17"/>
  <c r="U17" i="17"/>
  <c r="Q17" i="17"/>
  <c r="M17" i="17"/>
  <c r="V17" i="17" s="1"/>
  <c r="H17" i="17"/>
  <c r="D17" i="17"/>
  <c r="AA16" i="17"/>
  <c r="U16" i="17"/>
  <c r="Q16" i="17"/>
  <c r="M16" i="17"/>
  <c r="V16" i="17" s="1"/>
  <c r="H16" i="17"/>
  <c r="D16" i="17"/>
  <c r="U15" i="17"/>
  <c r="Q15" i="17"/>
  <c r="M15" i="17"/>
  <c r="H15" i="17"/>
  <c r="D15" i="17"/>
  <c r="AA14" i="17"/>
  <c r="U14" i="17"/>
  <c r="Q14" i="17"/>
  <c r="M14" i="17"/>
  <c r="H14" i="17"/>
  <c r="D14" i="17"/>
  <c r="AA13" i="17"/>
  <c r="U13" i="17"/>
  <c r="Q13" i="17"/>
  <c r="M13" i="17"/>
  <c r="H13" i="17"/>
  <c r="D13" i="17"/>
  <c r="V13" i="17" s="1"/>
  <c r="U12" i="17"/>
  <c r="Q12" i="17"/>
  <c r="M12" i="17"/>
  <c r="H12" i="17"/>
  <c r="D12" i="17"/>
  <c r="T11" i="17"/>
  <c r="T10" i="17" s="1"/>
  <c r="T9" i="17" s="1"/>
  <c r="S11" i="17"/>
  <c r="R11" i="17"/>
  <c r="P11" i="17"/>
  <c r="P10" i="17" s="1"/>
  <c r="O11" i="17"/>
  <c r="N11" i="17"/>
  <c r="L11" i="17"/>
  <c r="K11" i="17"/>
  <c r="J11" i="17"/>
  <c r="I11" i="17"/>
  <c r="G11" i="17"/>
  <c r="F11" i="17"/>
  <c r="E11" i="17"/>
  <c r="C11" i="17"/>
  <c r="C31" i="15"/>
  <c r="E29" i="15"/>
  <c r="E30" i="15" s="1"/>
  <c r="C30" i="15" s="1"/>
  <c r="D29" i="15"/>
  <c r="C29" i="15"/>
  <c r="C28" i="15"/>
  <c r="E13" i="15"/>
  <c r="E10" i="15" s="1"/>
  <c r="D13" i="15"/>
  <c r="D10" i="15" s="1"/>
  <c r="C12" i="15"/>
  <c r="C11" i="15"/>
  <c r="C9" i="15"/>
  <c r="C18" i="14"/>
  <c r="C9" i="14"/>
  <c r="C8" i="14" s="1"/>
  <c r="C7" i="14" s="1"/>
  <c r="F17" i="13"/>
  <c r="C17" i="13"/>
  <c r="F16" i="13"/>
  <c r="C16" i="13"/>
  <c r="F15" i="13"/>
  <c r="C15" i="13"/>
  <c r="F14" i="13"/>
  <c r="C14" i="13"/>
  <c r="F13" i="13"/>
  <c r="C13" i="13"/>
  <c r="F12" i="13"/>
  <c r="I12" i="13" s="1"/>
  <c r="C12" i="13"/>
  <c r="F11" i="13"/>
  <c r="C11" i="13"/>
  <c r="F10" i="13"/>
  <c r="C10" i="13"/>
  <c r="H9" i="13"/>
  <c r="G9" i="13"/>
  <c r="E9" i="13"/>
  <c r="D9" i="13"/>
  <c r="H147" i="21" l="1"/>
  <c r="R147" i="21" s="1"/>
  <c r="H83" i="21"/>
  <c r="R83" i="21" s="1"/>
  <c r="U98" i="21"/>
  <c r="H98" i="21"/>
  <c r="R98" i="21" s="1"/>
  <c r="R63" i="21"/>
  <c r="V78" i="21"/>
  <c r="I13" i="13"/>
  <c r="V14" i="17"/>
  <c r="V31" i="17"/>
  <c r="V56" i="17"/>
  <c r="V72" i="17"/>
  <c r="V77" i="17"/>
  <c r="U143" i="17"/>
  <c r="U244" i="17"/>
  <c r="U18" i="21"/>
  <c r="K73" i="21"/>
  <c r="V123" i="21"/>
  <c r="K147" i="21"/>
  <c r="I167" i="21"/>
  <c r="R179" i="21"/>
  <c r="U194" i="17"/>
  <c r="I63" i="21"/>
  <c r="H63" i="21" s="1"/>
  <c r="U85" i="21"/>
  <c r="I145" i="21"/>
  <c r="G10" i="17"/>
  <c r="G9" i="17" s="1"/>
  <c r="Z16" i="17"/>
  <c r="I14" i="13"/>
  <c r="I10" i="17"/>
  <c r="I9" i="17" s="1"/>
  <c r="V36" i="17"/>
  <c r="Z149" i="17"/>
  <c r="Z179" i="17"/>
  <c r="U201" i="17"/>
  <c r="U253" i="17"/>
  <c r="I8" i="20"/>
  <c r="K26" i="21"/>
  <c r="H45" i="21"/>
  <c r="K58" i="21"/>
  <c r="I81" i="21"/>
  <c r="N107" i="21"/>
  <c r="K169" i="21"/>
  <c r="K200" i="21"/>
  <c r="K198" i="21" s="1"/>
  <c r="I15" i="13"/>
  <c r="V88" i="21"/>
  <c r="J84" i="17"/>
  <c r="J10" i="17" s="1"/>
  <c r="J9" i="17" s="1"/>
  <c r="V33" i="21"/>
  <c r="H88" i="21"/>
  <c r="T88" i="21" s="1"/>
  <c r="U160" i="21"/>
  <c r="F192" i="21"/>
  <c r="U147" i="17"/>
  <c r="U214" i="17"/>
  <c r="U226" i="17"/>
  <c r="U254" i="17"/>
  <c r="T14" i="21"/>
  <c r="R22" i="21"/>
  <c r="I44" i="21"/>
  <c r="U44" i="21" s="1"/>
  <c r="K53" i="21"/>
  <c r="I67" i="21"/>
  <c r="U67" i="21" s="1"/>
  <c r="I86" i="21"/>
  <c r="H86" i="21" s="1"/>
  <c r="K124" i="21"/>
  <c r="H126" i="21"/>
  <c r="V138" i="21"/>
  <c r="V148" i="21"/>
  <c r="U154" i="21"/>
  <c r="C9" i="13"/>
  <c r="V24" i="17"/>
  <c r="Z93" i="17"/>
  <c r="F9" i="13"/>
  <c r="I10" i="13"/>
  <c r="U121" i="17"/>
  <c r="U141" i="17"/>
  <c r="V15" i="17"/>
  <c r="V22" i="17"/>
  <c r="V53" i="21"/>
  <c r="I91" i="21"/>
  <c r="H95" i="21"/>
  <c r="I166" i="21"/>
  <c r="H166" i="21" s="1"/>
  <c r="T166" i="21" s="1"/>
  <c r="I168" i="21"/>
  <c r="H168" i="21" s="1"/>
  <c r="T168" i="21" s="1"/>
  <c r="T131" i="21"/>
  <c r="K179" i="21"/>
  <c r="U106" i="17"/>
  <c r="V131" i="21"/>
  <c r="V172" i="21"/>
  <c r="I16" i="13"/>
  <c r="I11" i="13"/>
  <c r="I17" i="13"/>
  <c r="P9" i="17"/>
  <c r="Z13" i="17"/>
  <c r="V30" i="17"/>
  <c r="V55" i="17"/>
  <c r="L116" i="17"/>
  <c r="U116" i="17" s="1"/>
  <c r="U172" i="17"/>
  <c r="U189" i="17"/>
  <c r="U8" i="18"/>
  <c r="K59" i="21"/>
  <c r="H64" i="21"/>
  <c r="I75" i="21"/>
  <c r="H75" i="21" s="1"/>
  <c r="H82" i="21"/>
  <c r="T82" i="21" s="1"/>
  <c r="K93" i="21"/>
  <c r="K170" i="21"/>
  <c r="I180" i="21"/>
  <c r="H180" i="21" s="1"/>
  <c r="R180" i="21" s="1"/>
  <c r="K182" i="21"/>
  <c r="C190" i="21"/>
  <c r="T190" i="21" s="1"/>
  <c r="N192" i="21"/>
  <c r="V197" i="21"/>
  <c r="J199" i="21"/>
  <c r="J198" i="21" s="1"/>
  <c r="U88" i="17"/>
  <c r="R72" i="21"/>
  <c r="U235" i="17"/>
  <c r="U195" i="17"/>
  <c r="O8" i="18"/>
  <c r="AB93" i="17"/>
  <c r="AA11" i="17"/>
  <c r="U94" i="17"/>
  <c r="U110" i="17"/>
  <c r="L133" i="17"/>
  <c r="V22" i="21"/>
  <c r="I25" i="21"/>
  <c r="H25" i="21" s="1"/>
  <c r="T25" i="21" s="1"/>
  <c r="V82" i="21"/>
  <c r="K98" i="21"/>
  <c r="V103" i="21"/>
  <c r="I173" i="21"/>
  <c r="U173" i="21" s="1"/>
  <c r="I178" i="21"/>
  <c r="H178" i="21" s="1"/>
  <c r="P192" i="21"/>
  <c r="K197" i="21"/>
  <c r="V57" i="17"/>
  <c r="U139" i="17"/>
  <c r="K42" i="21"/>
  <c r="K54" i="21"/>
  <c r="I96" i="21"/>
  <c r="H96" i="21" s="1"/>
  <c r="T96" i="21" s="1"/>
  <c r="U101" i="21"/>
  <c r="K115" i="21"/>
  <c r="H125" i="21"/>
  <c r="H132" i="21"/>
  <c r="Q192" i="21"/>
  <c r="D8" i="23"/>
  <c r="C10" i="15"/>
  <c r="J20" i="21"/>
  <c r="H20" i="21" s="1"/>
  <c r="T116" i="21" s="1"/>
  <c r="K20" i="21"/>
  <c r="V116" i="21"/>
  <c r="K28" i="21"/>
  <c r="J28" i="21"/>
  <c r="H28" i="21" s="1"/>
  <c r="R28" i="21" s="1"/>
  <c r="X153" i="21"/>
  <c r="Y153" i="21"/>
  <c r="V153" i="21"/>
  <c r="Z153" i="21"/>
  <c r="T72" i="21"/>
  <c r="J150" i="21"/>
  <c r="H150" i="21" s="1"/>
  <c r="K150" i="21"/>
  <c r="L13" i="21"/>
  <c r="U72" i="21"/>
  <c r="U77" i="21"/>
  <c r="U90" i="21"/>
  <c r="U104" i="21"/>
  <c r="V141" i="21"/>
  <c r="J159" i="21"/>
  <c r="H159" i="21" s="1"/>
  <c r="V190" i="21"/>
  <c r="U197" i="21"/>
  <c r="H197" i="21"/>
  <c r="T197" i="21" s="1"/>
  <c r="K76" i="21"/>
  <c r="C110" i="21"/>
  <c r="C108" i="21" s="1"/>
  <c r="D108" i="21"/>
  <c r="D107" i="21" s="1"/>
  <c r="K66" i="21"/>
  <c r="J66" i="21"/>
  <c r="H66" i="21" s="1"/>
  <c r="T90" i="21"/>
  <c r="J185" i="21"/>
  <c r="K185" i="21"/>
  <c r="F11" i="21"/>
  <c r="K129" i="21"/>
  <c r="K146" i="21"/>
  <c r="I146" i="21"/>
  <c r="H146" i="21" s="1"/>
  <c r="R146" i="21" s="1"/>
  <c r="K194" i="21"/>
  <c r="I194" i="21"/>
  <c r="K36" i="21"/>
  <c r="T38" i="21"/>
  <c r="V47" i="21"/>
  <c r="U54" i="21"/>
  <c r="K95" i="21"/>
  <c r="V181" i="21"/>
  <c r="V15" i="21"/>
  <c r="U36" i="21"/>
  <c r="H36" i="21"/>
  <c r="T36" i="21" s="1"/>
  <c r="K43" i="21"/>
  <c r="I43" i="21"/>
  <c r="H43" i="21" s="1"/>
  <c r="K45" i="21"/>
  <c r="U50" i="21"/>
  <c r="U78" i="21"/>
  <c r="H78" i="21"/>
  <c r="T78" i="21" s="1"/>
  <c r="U82" i="21"/>
  <c r="K84" i="21"/>
  <c r="U149" i="21"/>
  <c r="D192" i="21"/>
  <c r="I62" i="21"/>
  <c r="U62" i="21" s="1"/>
  <c r="K62" i="21"/>
  <c r="K16" i="21"/>
  <c r="I16" i="21"/>
  <c r="C34" i="21"/>
  <c r="O114" i="21"/>
  <c r="J114" i="21" s="1"/>
  <c r="V114" i="21" s="1"/>
  <c r="P108" i="21"/>
  <c r="P107" i="21" s="1"/>
  <c r="V170" i="21"/>
  <c r="K97" i="21"/>
  <c r="J97" i="21"/>
  <c r="V97" i="21" s="1"/>
  <c r="U123" i="21"/>
  <c r="H123" i="21"/>
  <c r="I57" i="21"/>
  <c r="U57" i="21" s="1"/>
  <c r="K57" i="21"/>
  <c r="K105" i="21"/>
  <c r="J105" i="21"/>
  <c r="V105" i="21" s="1"/>
  <c r="U135" i="21"/>
  <c r="K142" i="21"/>
  <c r="J142" i="21"/>
  <c r="H142" i="21" s="1"/>
  <c r="R142" i="21" s="1"/>
  <c r="K41" i="21"/>
  <c r="I41" i="21"/>
  <c r="U41" i="21" s="1"/>
  <c r="K55" i="21"/>
  <c r="I55" i="21"/>
  <c r="H55" i="21" s="1"/>
  <c r="K103" i="21"/>
  <c r="I103" i="21"/>
  <c r="H103" i="21" s="1"/>
  <c r="R131" i="21"/>
  <c r="V124" i="21"/>
  <c r="K130" i="21"/>
  <c r="K160" i="21"/>
  <c r="V171" i="21"/>
  <c r="V180" i="21"/>
  <c r="U184" i="21"/>
  <c r="H46" i="21"/>
  <c r="T46" i="21" s="1"/>
  <c r="U53" i="21"/>
  <c r="V59" i="21"/>
  <c r="V106" i="21"/>
  <c r="O120" i="21"/>
  <c r="K158" i="21"/>
  <c r="V72" i="21"/>
  <c r="V90" i="21"/>
  <c r="T102" i="21"/>
  <c r="T110" i="21"/>
  <c r="V133" i="21"/>
  <c r="V137" i="21"/>
  <c r="V145" i="21"/>
  <c r="T32" i="21"/>
  <c r="U56" i="21"/>
  <c r="V60" i="21"/>
  <c r="V96" i="21"/>
  <c r="U102" i="21"/>
  <c r="U125" i="21"/>
  <c r="T182" i="21"/>
  <c r="K188" i="21"/>
  <c r="V58" i="21"/>
  <c r="K155" i="21"/>
  <c r="K162" i="21"/>
  <c r="T178" i="21"/>
  <c r="M12" i="21"/>
  <c r="M11" i="21" s="1"/>
  <c r="V46" i="21"/>
  <c r="K100" i="21"/>
  <c r="V113" i="21"/>
  <c r="C200" i="21"/>
  <c r="V200" i="21" s="1"/>
  <c r="H48" i="21"/>
  <c r="R48" i="21" s="1"/>
  <c r="V85" i="21"/>
  <c r="H122" i="21"/>
  <c r="T122" i="21" s="1"/>
  <c r="V23" i="21"/>
  <c r="U30" i="21"/>
  <c r="U43" i="21"/>
  <c r="R45" i="21"/>
  <c r="K71" i="21"/>
  <c r="K85" i="21"/>
  <c r="K116" i="21"/>
  <c r="K118" i="21"/>
  <c r="U124" i="21"/>
  <c r="K134" i="21"/>
  <c r="I138" i="21"/>
  <c r="K176" i="21"/>
  <c r="H185" i="21"/>
  <c r="V100" i="21"/>
  <c r="T128" i="21"/>
  <c r="V91" i="21"/>
  <c r="K33" i="21"/>
  <c r="Q12" i="21"/>
  <c r="R64" i="21"/>
  <c r="V68" i="21"/>
  <c r="H116" i="21"/>
  <c r="R116" i="21" s="1"/>
  <c r="Q107" i="21"/>
  <c r="V128" i="21"/>
  <c r="K156" i="21"/>
  <c r="K163" i="21"/>
  <c r="C201" i="21"/>
  <c r="U201" i="21" s="1"/>
  <c r="V54" i="21"/>
  <c r="K88" i="21"/>
  <c r="V94" i="21"/>
  <c r="T100" i="21"/>
  <c r="V127" i="21"/>
  <c r="C17" i="21"/>
  <c r="T17" i="21" s="1"/>
  <c r="V42" i="21"/>
  <c r="T63" i="21"/>
  <c r="T75" i="21"/>
  <c r="V79" i="21"/>
  <c r="H117" i="21"/>
  <c r="V56" i="21"/>
  <c r="U75" i="21"/>
  <c r="V81" i="21"/>
  <c r="R95" i="21"/>
  <c r="U115" i="21"/>
  <c r="H130" i="21"/>
  <c r="T130" i="21" s="1"/>
  <c r="T180" i="21"/>
  <c r="G13" i="21"/>
  <c r="G12" i="21" s="1"/>
  <c r="U61" i="21"/>
  <c r="V102" i="21"/>
  <c r="U122" i="21"/>
  <c r="U176" i="21"/>
  <c r="V65" i="21"/>
  <c r="V87" i="21"/>
  <c r="V93" i="21"/>
  <c r="T106" i="21"/>
  <c r="R113" i="21"/>
  <c r="R132" i="21"/>
  <c r="D13" i="21"/>
  <c r="D12" i="21" s="1"/>
  <c r="V71" i="21"/>
  <c r="K82" i="21"/>
  <c r="R86" i="21"/>
  <c r="K99" i="21"/>
  <c r="V20" i="21"/>
  <c r="K132" i="21"/>
  <c r="K154" i="21"/>
  <c r="G9" i="23"/>
  <c r="M10" i="22"/>
  <c r="N10" i="22"/>
  <c r="L10" i="22"/>
  <c r="K10" i="22"/>
  <c r="U98" i="17"/>
  <c r="U210" i="17"/>
  <c r="U114" i="17"/>
  <c r="U87" i="17"/>
  <c r="U96" i="17"/>
  <c r="U104" i="17"/>
  <c r="U112" i="17"/>
  <c r="U117" i="17"/>
  <c r="U132" i="17"/>
  <c r="U142" i="17"/>
  <c r="U183" i="17"/>
  <c r="U191" i="17"/>
  <c r="U197" i="17"/>
  <c r="U203" i="17"/>
  <c r="U208" i="17"/>
  <c r="U221" i="17"/>
  <c r="V20" i="17"/>
  <c r="Z35" i="17"/>
  <c r="V40" i="17"/>
  <c r="U120" i="17"/>
  <c r="U134" i="17"/>
  <c r="U145" i="17"/>
  <c r="U150" i="17"/>
  <c r="U156" i="17"/>
  <c r="U162" i="17"/>
  <c r="U168" i="17"/>
  <c r="U173" i="17"/>
  <c r="Z221" i="17"/>
  <c r="U227" i="17"/>
  <c r="Z230" i="17"/>
  <c r="U236" i="17"/>
  <c r="U262" i="17"/>
  <c r="Z316" i="17"/>
  <c r="V33" i="17"/>
  <c r="V83" i="17"/>
  <c r="U99" i="17"/>
  <c r="U107" i="17"/>
  <c r="U115" i="17"/>
  <c r="U122" i="17"/>
  <c r="U127" i="17"/>
  <c r="U137" i="17"/>
  <c r="U153" i="17"/>
  <c r="U159" i="17"/>
  <c r="U165" i="17"/>
  <c r="U176" i="17"/>
  <c r="U181" i="17"/>
  <c r="U186" i="17"/>
  <c r="U206" i="17"/>
  <c r="U224" i="17"/>
  <c r="U242" i="17"/>
  <c r="U259" i="17"/>
  <c r="U265" i="17"/>
  <c r="F10" i="17"/>
  <c r="F9" i="17" s="1"/>
  <c r="Z33" i="17"/>
  <c r="V67" i="17"/>
  <c r="V81" i="17"/>
  <c r="C118" i="17"/>
  <c r="U118" i="17" s="1"/>
  <c r="U140" i="17"/>
  <c r="U148" i="17"/>
  <c r="Z181" i="17"/>
  <c r="Z206" i="17"/>
  <c r="U251" i="17"/>
  <c r="U184" i="17"/>
  <c r="U209" i="17"/>
  <c r="U231" i="17"/>
  <c r="U100" i="17"/>
  <c r="U146" i="17"/>
  <c r="U157" i="17"/>
  <c r="U163" i="17"/>
  <c r="U187" i="17"/>
  <c r="U225" i="17"/>
  <c r="V29" i="17"/>
  <c r="U89" i="17"/>
  <c r="U123" i="17"/>
  <c r="L149" i="17"/>
  <c r="U149" i="17" s="1"/>
  <c r="U177" i="17"/>
  <c r="U217" i="17"/>
  <c r="U101" i="17"/>
  <c r="U247" i="17"/>
  <c r="M11" i="17"/>
  <c r="M10" i="17" s="1"/>
  <c r="Q84" i="17"/>
  <c r="U113" i="17"/>
  <c r="U154" i="17"/>
  <c r="U237" i="17"/>
  <c r="U108" i="17"/>
  <c r="V19" i="17"/>
  <c r="V39" i="17"/>
  <c r="V75" i="17"/>
  <c r="E84" i="17"/>
  <c r="E10" i="17" s="1"/>
  <c r="E9" i="17" s="1"/>
  <c r="U95" i="17"/>
  <c r="U103" i="17"/>
  <c r="U111" i="17"/>
  <c r="Z116" i="17"/>
  <c r="W121" i="17"/>
  <c r="U131" i="17"/>
  <c r="Z172" i="17"/>
  <c r="U182" i="17"/>
  <c r="U193" i="17"/>
  <c r="U199" i="17"/>
  <c r="Z202" i="17"/>
  <c r="U207" i="17"/>
  <c r="U212" i="17"/>
  <c r="U215" i="17"/>
  <c r="U97" i="17"/>
  <c r="U166" i="17"/>
  <c r="C351" i="17"/>
  <c r="U351" i="17" s="1"/>
  <c r="V21" i="17"/>
  <c r="U92" i="17"/>
  <c r="Z118" i="17"/>
  <c r="Z125" i="17"/>
  <c r="U133" i="17"/>
  <c r="U151" i="17"/>
  <c r="U246" i="17"/>
  <c r="V51" i="17"/>
  <c r="U86" i="17"/>
  <c r="H84" i="17"/>
  <c r="W116" i="17"/>
  <c r="U144" i="17"/>
  <c r="U180" i="17"/>
  <c r="U220" i="17"/>
  <c r="U90" i="17"/>
  <c r="U109" i="17"/>
  <c r="U124" i="17"/>
  <c r="U129" i="17"/>
  <c r="U178" i="17"/>
  <c r="H11" i="17"/>
  <c r="Z216" i="17"/>
  <c r="U105" i="17"/>
  <c r="U160" i="17"/>
  <c r="U174" i="17"/>
  <c r="U204" i="17"/>
  <c r="U260" i="17"/>
  <c r="Z14" i="17"/>
  <c r="U135" i="17"/>
  <c r="U169" i="17"/>
  <c r="U252" i="17"/>
  <c r="O10" i="17"/>
  <c r="O9" i="17" s="1"/>
  <c r="K10" i="17"/>
  <c r="K9" i="17" s="1"/>
  <c r="L93" i="17"/>
  <c r="U119" i="17"/>
  <c r="U155" i="17"/>
  <c r="U161" i="17"/>
  <c r="U167" i="17"/>
  <c r="Z170" i="17"/>
  <c r="U175" i="17"/>
  <c r="Z215" i="17"/>
  <c r="L250" i="17"/>
  <c r="U250" i="17" s="1"/>
  <c r="U91" i="17"/>
  <c r="U171" i="17"/>
  <c r="U130" i="17"/>
  <c r="U192" i="17"/>
  <c r="U198" i="17"/>
  <c r="U211" i="17"/>
  <c r="K8" i="20"/>
  <c r="U28" i="21"/>
  <c r="U128" i="17"/>
  <c r="U190" i="17"/>
  <c r="U196" i="17"/>
  <c r="U202" i="17"/>
  <c r="X9" i="17"/>
  <c r="U126" i="17"/>
  <c r="U136" i="17"/>
  <c r="U152" i="17"/>
  <c r="U158" i="17"/>
  <c r="U164" i="17"/>
  <c r="U170" i="17"/>
  <c r="U205" i="17"/>
  <c r="U232" i="17"/>
  <c r="S84" i="17"/>
  <c r="U258" i="17"/>
  <c r="U264" i="17"/>
  <c r="V24" i="21"/>
  <c r="R24" i="21"/>
  <c r="V27" i="21"/>
  <c r="J27" i="21"/>
  <c r="H27" i="21" s="1"/>
  <c r="V50" i="21"/>
  <c r="H50" i="21"/>
  <c r="V67" i="21"/>
  <c r="U76" i="21"/>
  <c r="U91" i="21"/>
  <c r="H91" i="21"/>
  <c r="T91" i="21" s="1"/>
  <c r="S110" i="21"/>
  <c r="K111" i="21"/>
  <c r="L108" i="21"/>
  <c r="I111" i="21"/>
  <c r="I108" i="21" s="1"/>
  <c r="T20" i="21"/>
  <c r="T132" i="21"/>
  <c r="U159" i="21"/>
  <c r="H189" i="21"/>
  <c r="T189" i="21" s="1"/>
  <c r="U189" i="21"/>
  <c r="U87" i="21"/>
  <c r="H87" i="21"/>
  <c r="T87" i="21" s="1"/>
  <c r="R10" i="17"/>
  <c r="Q11" i="17"/>
  <c r="Z219" i="17"/>
  <c r="L219" i="17"/>
  <c r="U219" i="17" s="1"/>
  <c r="Z234" i="17"/>
  <c r="L234" i="17"/>
  <c r="U234" i="17" s="1"/>
  <c r="Z253" i="17"/>
  <c r="U261" i="17"/>
  <c r="T30" i="21"/>
  <c r="R30" i="21"/>
  <c r="L37" i="21"/>
  <c r="K39" i="21"/>
  <c r="V41" i="21"/>
  <c r="H41" i="21"/>
  <c r="U65" i="21"/>
  <c r="H65" i="21"/>
  <c r="J76" i="21"/>
  <c r="V76" i="21" s="1"/>
  <c r="H93" i="21"/>
  <c r="T93" i="21" s="1"/>
  <c r="U93" i="21"/>
  <c r="T126" i="21"/>
  <c r="R126" i="21"/>
  <c r="H167" i="21"/>
  <c r="T167" i="21" s="1"/>
  <c r="U167" i="21"/>
  <c r="W93" i="17"/>
  <c r="L179" i="17"/>
  <c r="U179" i="17" s="1"/>
  <c r="Z180" i="17"/>
  <c r="L188" i="17"/>
  <c r="U188" i="17" s="1"/>
  <c r="H15" i="21"/>
  <c r="H18" i="21"/>
  <c r="T18" i="21" s="1"/>
  <c r="K34" i="21"/>
  <c r="J34" i="21"/>
  <c r="H34" i="21" s="1"/>
  <c r="V34" i="21"/>
  <c r="K61" i="21"/>
  <c r="J61" i="21"/>
  <c r="H74" i="21"/>
  <c r="V74" i="21"/>
  <c r="K89" i="21"/>
  <c r="J89" i="21"/>
  <c r="V89" i="21" s="1"/>
  <c r="U119" i="21"/>
  <c r="H155" i="21"/>
  <c r="T155" i="21" s="1"/>
  <c r="V155" i="21"/>
  <c r="R185" i="21"/>
  <c r="U185" i="21"/>
  <c r="T196" i="21"/>
  <c r="U196" i="21"/>
  <c r="V196" i="21"/>
  <c r="N8" i="18"/>
  <c r="K165" i="21"/>
  <c r="J165" i="21"/>
  <c r="D11" i="17"/>
  <c r="D10" i="17" s="1"/>
  <c r="D9" i="17" s="1"/>
  <c r="V12" i="17"/>
  <c r="AB116" i="17"/>
  <c r="L125" i="17"/>
  <c r="U125" i="17" s="1"/>
  <c r="L256" i="17"/>
  <c r="U256" i="17" s="1"/>
  <c r="Z256" i="17"/>
  <c r="N324" i="17"/>
  <c r="W324" i="17" s="1"/>
  <c r="Z324" i="17"/>
  <c r="U20" i="21"/>
  <c r="H56" i="21"/>
  <c r="T56" i="21" s="1"/>
  <c r="K80" i="21"/>
  <c r="J80" i="21"/>
  <c r="U100" i="21"/>
  <c r="K104" i="21"/>
  <c r="J104" i="21"/>
  <c r="C129" i="21"/>
  <c r="E120" i="21"/>
  <c r="K136" i="21"/>
  <c r="I136" i="21"/>
  <c r="V35" i="21"/>
  <c r="U11" i="17"/>
  <c r="W118" i="17"/>
  <c r="C93" i="17"/>
  <c r="T24" i="21"/>
  <c r="R43" i="21"/>
  <c r="T45" i="21"/>
  <c r="U46" i="21"/>
  <c r="T60" i="21"/>
  <c r="R60" i="21"/>
  <c r="T64" i="21"/>
  <c r="U68" i="21"/>
  <c r="H68" i="21"/>
  <c r="T68" i="21" s="1"/>
  <c r="K70" i="21"/>
  <c r="J70" i="21"/>
  <c r="U79" i="21"/>
  <c r="H79" i="21"/>
  <c r="T79" i="21" s="1"/>
  <c r="V99" i="21"/>
  <c r="U103" i="21"/>
  <c r="U133" i="21"/>
  <c r="H133" i="21"/>
  <c r="T133" i="21" s="1"/>
  <c r="K144" i="21"/>
  <c r="I144" i="21"/>
  <c r="K164" i="21"/>
  <c r="J164" i="21"/>
  <c r="V26" i="21"/>
  <c r="U26" i="21"/>
  <c r="R26" i="21"/>
  <c r="U84" i="21"/>
  <c r="H84" i="21"/>
  <c r="T84" i="21" s="1"/>
  <c r="I174" i="21"/>
  <c r="K174" i="21"/>
  <c r="U222" i="17"/>
  <c r="U240" i="17"/>
  <c r="U58" i="21"/>
  <c r="H58" i="21"/>
  <c r="T58" i="21" s="1"/>
  <c r="T125" i="21"/>
  <c r="R125" i="21"/>
  <c r="L218" i="17"/>
  <c r="U218" i="17" s="1"/>
  <c r="Z218" i="17"/>
  <c r="Z250" i="17"/>
  <c r="Z252" i="17"/>
  <c r="Z254" i="17"/>
  <c r="D8" i="20"/>
  <c r="J21" i="21"/>
  <c r="H21" i="21" s="1"/>
  <c r="T21" i="21" s="1"/>
  <c r="V21" i="21"/>
  <c r="U24" i="21"/>
  <c r="U29" i="21"/>
  <c r="U33" i="21"/>
  <c r="H33" i="21"/>
  <c r="T33" i="21" s="1"/>
  <c r="V45" i="21"/>
  <c r="K49" i="21"/>
  <c r="I49" i="21"/>
  <c r="K51" i="21"/>
  <c r="I51" i="21"/>
  <c r="V64" i="21"/>
  <c r="V73" i="21"/>
  <c r="H81" i="21"/>
  <c r="T81" i="21" s="1"/>
  <c r="U81" i="21"/>
  <c r="U105" i="21"/>
  <c r="H105" i="21"/>
  <c r="T105" i="21" s="1"/>
  <c r="V110" i="21"/>
  <c r="V121" i="21"/>
  <c r="I148" i="21"/>
  <c r="K148" i="21"/>
  <c r="H160" i="21"/>
  <c r="V160" i="21"/>
  <c r="K181" i="21"/>
  <c r="I181" i="21"/>
  <c r="U230" i="17"/>
  <c r="U245" i="17"/>
  <c r="U99" i="21"/>
  <c r="H99" i="21"/>
  <c r="T99" i="21" s="1"/>
  <c r="V115" i="21"/>
  <c r="H115" i="21"/>
  <c r="J140" i="21"/>
  <c r="K140" i="21"/>
  <c r="L85" i="17"/>
  <c r="U216" i="17"/>
  <c r="U228" i="17"/>
  <c r="U233" i="17"/>
  <c r="U238" i="17"/>
  <c r="U243" i="17"/>
  <c r="Z245" i="17"/>
  <c r="U248" i="17"/>
  <c r="V49" i="21"/>
  <c r="V51" i="21"/>
  <c r="K77" i="21"/>
  <c r="J77" i="21"/>
  <c r="V77" i="21" s="1"/>
  <c r="U86" i="21"/>
  <c r="U97" i="21"/>
  <c r="K101" i="21"/>
  <c r="J101" i="21"/>
  <c r="V101" i="21" s="1"/>
  <c r="T109" i="21"/>
  <c r="V143" i="21"/>
  <c r="R143" i="21"/>
  <c r="U110" i="21"/>
  <c r="K183" i="21"/>
  <c r="I183" i="21"/>
  <c r="AB250" i="17"/>
  <c r="U257" i="17"/>
  <c r="U263" i="17"/>
  <c r="Z325" i="17"/>
  <c r="N325" i="17"/>
  <c r="W325" i="17" s="1"/>
  <c r="K47" i="21"/>
  <c r="I47" i="21"/>
  <c r="U71" i="21"/>
  <c r="H71" i="21"/>
  <c r="T71" i="21" s="1"/>
  <c r="R87" i="21"/>
  <c r="U88" i="21"/>
  <c r="K92" i="21"/>
  <c r="J92" i="21"/>
  <c r="V111" i="21"/>
  <c r="T143" i="21"/>
  <c r="L213" i="17"/>
  <c r="U213" i="17" s="1"/>
  <c r="Z213" i="17"/>
  <c r="U21" i="21"/>
  <c r="E37" i="21"/>
  <c r="C40" i="21"/>
  <c r="V40" i="21" s="1"/>
  <c r="R68" i="21"/>
  <c r="K112" i="21"/>
  <c r="J112" i="21"/>
  <c r="I121" i="21"/>
  <c r="L120" i="21"/>
  <c r="K121" i="21"/>
  <c r="U150" i="21"/>
  <c r="Z241" i="17"/>
  <c r="L241" i="17"/>
  <c r="U241" i="17" s="1"/>
  <c r="U255" i="17"/>
  <c r="Z323" i="17"/>
  <c r="N323" i="17"/>
  <c r="W323" i="17" s="1"/>
  <c r="J23" i="21"/>
  <c r="H23" i="21" s="1"/>
  <c r="P13" i="21"/>
  <c r="P12" i="21" s="1"/>
  <c r="V29" i="21"/>
  <c r="J29" i="21"/>
  <c r="H29" i="21" s="1"/>
  <c r="T29" i="21" s="1"/>
  <c r="O37" i="21"/>
  <c r="H44" i="21"/>
  <c r="T44" i="21" s="1"/>
  <c r="H52" i="21"/>
  <c r="T52" i="21" s="1"/>
  <c r="H57" i="21"/>
  <c r="T57" i="21" s="1"/>
  <c r="V69" i="21"/>
  <c r="H85" i="21"/>
  <c r="T85" i="21" s="1"/>
  <c r="U92" i="21"/>
  <c r="U96" i="21"/>
  <c r="H173" i="21"/>
  <c r="T173" i="21" s="1"/>
  <c r="O13" i="21"/>
  <c r="T26" i="21"/>
  <c r="U32" i="21"/>
  <c r="R32" i="21"/>
  <c r="H42" i="21"/>
  <c r="H53" i="21"/>
  <c r="H54" i="21"/>
  <c r="U70" i="21"/>
  <c r="R90" i="21"/>
  <c r="R102" i="21"/>
  <c r="U143" i="21"/>
  <c r="U155" i="21"/>
  <c r="U187" i="21"/>
  <c r="H187" i="21"/>
  <c r="T187" i="21" s="1"/>
  <c r="E13" i="21"/>
  <c r="U45" i="21"/>
  <c r="V57" i="21"/>
  <c r="U64" i="21"/>
  <c r="U73" i="21"/>
  <c r="H73" i="21"/>
  <c r="T73" i="21" s="1"/>
  <c r="R75" i="21"/>
  <c r="T113" i="21"/>
  <c r="H145" i="21"/>
  <c r="T145" i="21" s="1"/>
  <c r="T179" i="21"/>
  <c r="J195" i="21"/>
  <c r="V195" i="21" s="1"/>
  <c r="O193" i="21"/>
  <c r="O192" i="21" s="1"/>
  <c r="C31" i="21"/>
  <c r="K35" i="21"/>
  <c r="V44" i="21"/>
  <c r="V48" i="21"/>
  <c r="V52" i="21"/>
  <c r="U60" i="21"/>
  <c r="V75" i="21"/>
  <c r="K78" i="21"/>
  <c r="K90" i="21"/>
  <c r="K102" i="21"/>
  <c r="E108" i="21"/>
  <c r="K119" i="21"/>
  <c r="I129" i="21"/>
  <c r="U132" i="21"/>
  <c r="H137" i="21"/>
  <c r="J152" i="21"/>
  <c r="K152" i="21"/>
  <c r="K157" i="21"/>
  <c r="J157" i="21"/>
  <c r="U162" i="21"/>
  <c r="V173" i="21"/>
  <c r="H200" i="21"/>
  <c r="U200" i="21"/>
  <c r="R14" i="21"/>
  <c r="V32" i="21"/>
  <c r="U34" i="21"/>
  <c r="R34" i="21"/>
  <c r="H35" i="21"/>
  <c r="T35" i="21" s="1"/>
  <c r="U59" i="21"/>
  <c r="H59" i="21"/>
  <c r="U63" i="21"/>
  <c r="U66" i="21"/>
  <c r="T83" i="21"/>
  <c r="T95" i="21"/>
  <c r="T147" i="21"/>
  <c r="V150" i="21"/>
  <c r="V159" i="21"/>
  <c r="U169" i="21"/>
  <c r="H169" i="21"/>
  <c r="R182" i="21"/>
  <c r="U182" i="21"/>
  <c r="U14" i="21"/>
  <c r="U39" i="21"/>
  <c r="R39" i="21"/>
  <c r="T43" i="21"/>
  <c r="V63" i="21"/>
  <c r="U69" i="21"/>
  <c r="H69" i="21"/>
  <c r="T69" i="21" s="1"/>
  <c r="U83" i="21"/>
  <c r="T86" i="21"/>
  <c r="U95" i="21"/>
  <c r="V109" i="21"/>
  <c r="O108" i="21"/>
  <c r="O107" i="21" s="1"/>
  <c r="K110" i="21"/>
  <c r="U114" i="21"/>
  <c r="V119" i="21"/>
  <c r="H119" i="21"/>
  <c r="T119" i="21" s="1"/>
  <c r="U134" i="21"/>
  <c r="H134" i="21"/>
  <c r="V139" i="21"/>
  <c r="U147" i="21"/>
  <c r="U163" i="21"/>
  <c r="V28" i="21"/>
  <c r="U35" i="21"/>
  <c r="U74" i="21"/>
  <c r="R79" i="21"/>
  <c r="V83" i="21"/>
  <c r="R88" i="21"/>
  <c r="R91" i="21"/>
  <c r="V95" i="21"/>
  <c r="R100" i="21"/>
  <c r="U137" i="21"/>
  <c r="K139" i="21"/>
  <c r="I139" i="21"/>
  <c r="U142" i="21"/>
  <c r="V147" i="21"/>
  <c r="V151" i="21"/>
  <c r="H156" i="21"/>
  <c r="V156" i="21"/>
  <c r="K161" i="21"/>
  <c r="J161" i="21"/>
  <c r="V176" i="21"/>
  <c r="H176" i="21"/>
  <c r="T176" i="21" s="1"/>
  <c r="V188" i="21"/>
  <c r="H188" i="21"/>
  <c r="T188" i="21" s="1"/>
  <c r="K31" i="21"/>
  <c r="J31" i="21"/>
  <c r="H31" i="21" s="1"/>
  <c r="T39" i="21"/>
  <c r="R82" i="21"/>
  <c r="R94" i="21"/>
  <c r="T124" i="21"/>
  <c r="R124" i="21"/>
  <c r="U128" i="21"/>
  <c r="R128" i="21"/>
  <c r="R133" i="21"/>
  <c r="V136" i="21"/>
  <c r="K141" i="21"/>
  <c r="I141" i="21"/>
  <c r="V142" i="21"/>
  <c r="K151" i="21"/>
  <c r="I151" i="21"/>
  <c r="H163" i="21"/>
  <c r="T163" i="21" s="1"/>
  <c r="V163" i="21"/>
  <c r="K186" i="21"/>
  <c r="I186" i="21"/>
  <c r="V43" i="21"/>
  <c r="U48" i="21"/>
  <c r="K74" i="21"/>
  <c r="V86" i="21"/>
  <c r="V98" i="21"/>
  <c r="V122" i="21"/>
  <c r="V144" i="21"/>
  <c r="V149" i="21"/>
  <c r="H149" i="21"/>
  <c r="U178" i="21"/>
  <c r="C193" i="21"/>
  <c r="I171" i="21"/>
  <c r="K171" i="21"/>
  <c r="C198" i="21"/>
  <c r="T135" i="21"/>
  <c r="H170" i="21"/>
  <c r="T170" i="21" s="1"/>
  <c r="U170" i="21"/>
  <c r="K175" i="21"/>
  <c r="I175" i="21"/>
  <c r="H177" i="21"/>
  <c r="T177" i="21" s="1"/>
  <c r="U177" i="21"/>
  <c r="K113" i="21"/>
  <c r="V132" i="21"/>
  <c r="U146" i="21"/>
  <c r="I153" i="21"/>
  <c r="J154" i="21"/>
  <c r="J158" i="21"/>
  <c r="J162" i="21"/>
  <c r="K177" i="21"/>
  <c r="V182" i="21"/>
  <c r="V187" i="21"/>
  <c r="V191" i="21"/>
  <c r="T191" i="21"/>
  <c r="K123" i="21"/>
  <c r="K127" i="21"/>
  <c r="I127" i="21"/>
  <c r="U131" i="21"/>
  <c r="V135" i="21"/>
  <c r="V146" i="21"/>
  <c r="T184" i="21"/>
  <c r="V189" i="21"/>
  <c r="U191" i="21"/>
  <c r="E198" i="21"/>
  <c r="V177" i="21"/>
  <c r="V179" i="21"/>
  <c r="R190" i="21"/>
  <c r="V199" i="21"/>
  <c r="R38" i="21"/>
  <c r="K117" i="21"/>
  <c r="K122" i="21"/>
  <c r="K149" i="21"/>
  <c r="R178" i="21"/>
  <c r="U195" i="21"/>
  <c r="V134" i="21"/>
  <c r="U145" i="21"/>
  <c r="V169" i="21"/>
  <c r="V174" i="21"/>
  <c r="V184" i="21"/>
  <c r="V186" i="21"/>
  <c r="U188" i="21"/>
  <c r="K195" i="21"/>
  <c r="L193" i="21"/>
  <c r="V168" i="21"/>
  <c r="U179" i="21"/>
  <c r="T185" i="21"/>
  <c r="V167" i="21"/>
  <c r="K172" i="21"/>
  <c r="I172" i="21"/>
  <c r="T201" i="21"/>
  <c r="V166" i="21"/>
  <c r="V185" i="21"/>
  <c r="V194" i="21"/>
  <c r="V201" i="21"/>
  <c r="V178" i="21"/>
  <c r="U190" i="21"/>
  <c r="I199" i="21"/>
  <c r="L198" i="21"/>
  <c r="E193" i="21"/>
  <c r="E192" i="21" s="1"/>
  <c r="S197" i="21"/>
  <c r="G192" i="21"/>
  <c r="G11" i="21" s="1"/>
  <c r="C13" i="15"/>
  <c r="T103" i="21" l="1"/>
  <c r="R103" i="21"/>
  <c r="R66" i="21"/>
  <c r="T66" i="21"/>
  <c r="T150" i="21"/>
  <c r="R150" i="21"/>
  <c r="K193" i="21"/>
  <c r="K192" i="21" s="1"/>
  <c r="T146" i="21"/>
  <c r="R130" i="21"/>
  <c r="E12" i="21"/>
  <c r="E11" i="21" s="1"/>
  <c r="K114" i="21"/>
  <c r="K108" i="21" s="1"/>
  <c r="R168" i="21"/>
  <c r="U180" i="21"/>
  <c r="N11" i="21"/>
  <c r="I9" i="13"/>
  <c r="V66" i="21"/>
  <c r="I13" i="21"/>
  <c r="R33" i="21"/>
  <c r="S20" i="21"/>
  <c r="H101" i="21"/>
  <c r="T28" i="21"/>
  <c r="K37" i="21"/>
  <c r="U25" i="21"/>
  <c r="T98" i="21"/>
  <c r="L12" i="21"/>
  <c r="AB84" i="17"/>
  <c r="Y9" i="17"/>
  <c r="T142" i="21"/>
  <c r="R105" i="21"/>
  <c r="H62" i="21"/>
  <c r="T62" i="21" s="1"/>
  <c r="H67" i="21"/>
  <c r="T67" i="21" s="1"/>
  <c r="U166" i="21"/>
  <c r="R46" i="21"/>
  <c r="U168" i="21"/>
  <c r="R166" i="21"/>
  <c r="R167" i="21"/>
  <c r="R155" i="21"/>
  <c r="R187" i="21"/>
  <c r="P11" i="21"/>
  <c r="J108" i="21"/>
  <c r="V108" i="21" s="1"/>
  <c r="T34" i="21"/>
  <c r="Z84" i="17"/>
  <c r="U17" i="21"/>
  <c r="T159" i="21"/>
  <c r="R159" i="21"/>
  <c r="R170" i="21"/>
  <c r="H97" i="21"/>
  <c r="T55" i="21"/>
  <c r="R55" i="21"/>
  <c r="R123" i="21"/>
  <c r="T123" i="21"/>
  <c r="H89" i="21"/>
  <c r="T89" i="21" s="1"/>
  <c r="R29" i="21"/>
  <c r="D11" i="21"/>
  <c r="C10" i="21" s="1"/>
  <c r="H138" i="21"/>
  <c r="U138" i="21"/>
  <c r="R71" i="21"/>
  <c r="T40" i="21"/>
  <c r="R84" i="21"/>
  <c r="R69" i="21"/>
  <c r="J120" i="21"/>
  <c r="Q11" i="21"/>
  <c r="R145" i="21"/>
  <c r="K13" i="21"/>
  <c r="R57" i="21"/>
  <c r="R44" i="21"/>
  <c r="U55" i="21"/>
  <c r="T48" i="21"/>
  <c r="R173" i="21"/>
  <c r="R52" i="21"/>
  <c r="H16" i="21"/>
  <c r="H13" i="21" s="1"/>
  <c r="U16" i="21"/>
  <c r="J193" i="21"/>
  <c r="V193" i="21" s="1"/>
  <c r="H195" i="21"/>
  <c r="S195" i="21" s="1"/>
  <c r="S193" i="21" s="1"/>
  <c r="S192" i="21" s="1"/>
  <c r="T200" i="21"/>
  <c r="R56" i="21"/>
  <c r="H194" i="21"/>
  <c r="U194" i="21"/>
  <c r="I193" i="21"/>
  <c r="U193" i="21" s="1"/>
  <c r="L192" i="21"/>
  <c r="R122" i="21"/>
  <c r="R78" i="21"/>
  <c r="H9" i="23"/>
  <c r="G8" i="23"/>
  <c r="H8" i="23" s="1"/>
  <c r="H10" i="17"/>
  <c r="H9" i="17" s="1"/>
  <c r="C84" i="17"/>
  <c r="C10" i="17" s="1"/>
  <c r="C9" i="17" s="1"/>
  <c r="V11" i="17"/>
  <c r="N84" i="17"/>
  <c r="W84" i="17" s="1"/>
  <c r="J107" i="21"/>
  <c r="H162" i="21"/>
  <c r="V162" i="21"/>
  <c r="H139" i="21"/>
  <c r="U139" i="21"/>
  <c r="T54" i="21"/>
  <c r="R54" i="21"/>
  <c r="H181" i="21"/>
  <c r="U181" i="21"/>
  <c r="V129" i="21"/>
  <c r="C120" i="21"/>
  <c r="V120" i="21" s="1"/>
  <c r="J13" i="21"/>
  <c r="H76" i="21"/>
  <c r="V10" i="17"/>
  <c r="M9" i="17"/>
  <c r="V9" i="17" s="1"/>
  <c r="R176" i="21"/>
  <c r="H127" i="21"/>
  <c r="U127" i="21"/>
  <c r="H158" i="21"/>
  <c r="V158" i="21"/>
  <c r="T149" i="21"/>
  <c r="R149" i="21"/>
  <c r="T53" i="21"/>
  <c r="R53" i="21"/>
  <c r="U121" i="21"/>
  <c r="I120" i="21"/>
  <c r="U120" i="21" s="1"/>
  <c r="H121" i="21"/>
  <c r="U108" i="21"/>
  <c r="U85" i="17"/>
  <c r="L84" i="17"/>
  <c r="R15" i="21"/>
  <c r="T15" i="21"/>
  <c r="T65" i="21"/>
  <c r="R65" i="21"/>
  <c r="R73" i="21"/>
  <c r="J37" i="21"/>
  <c r="V37" i="21" s="1"/>
  <c r="H114" i="21"/>
  <c r="T169" i="21"/>
  <c r="R169" i="21"/>
  <c r="H47" i="21"/>
  <c r="U47" i="21"/>
  <c r="T115" i="21"/>
  <c r="S115" i="21"/>
  <c r="S108" i="21" s="1"/>
  <c r="S107" i="21" s="1"/>
  <c r="U51" i="21"/>
  <c r="H51" i="21"/>
  <c r="T74" i="21"/>
  <c r="R74" i="21"/>
  <c r="T41" i="21"/>
  <c r="R41" i="21"/>
  <c r="T50" i="21"/>
  <c r="R50" i="21"/>
  <c r="U93" i="17"/>
  <c r="U186" i="21"/>
  <c r="H186" i="21"/>
  <c r="T134" i="21"/>
  <c r="R134" i="21"/>
  <c r="H129" i="21"/>
  <c r="T129" i="21" s="1"/>
  <c r="U129" i="21"/>
  <c r="T23" i="21"/>
  <c r="R23" i="21"/>
  <c r="V104" i="21"/>
  <c r="H104" i="21"/>
  <c r="R200" i="21"/>
  <c r="H151" i="21"/>
  <c r="U151" i="21"/>
  <c r="H161" i="21"/>
  <c r="V161" i="21"/>
  <c r="R163" i="21"/>
  <c r="T59" i="21"/>
  <c r="R59" i="21"/>
  <c r="R67" i="21"/>
  <c r="S25" i="21"/>
  <c r="H148" i="21"/>
  <c r="U148" i="21"/>
  <c r="U144" i="21"/>
  <c r="H144" i="21"/>
  <c r="R99" i="21"/>
  <c r="Z11" i="17"/>
  <c r="Q10" i="17"/>
  <c r="K120" i="21"/>
  <c r="T42" i="21"/>
  <c r="R42" i="21"/>
  <c r="H164" i="21"/>
  <c r="V164" i="21"/>
  <c r="H199" i="21"/>
  <c r="U199" i="21"/>
  <c r="I198" i="21"/>
  <c r="R188" i="21"/>
  <c r="R85" i="21"/>
  <c r="O12" i="21"/>
  <c r="R177" i="21"/>
  <c r="V92" i="21"/>
  <c r="H92" i="21"/>
  <c r="U49" i="21"/>
  <c r="H49" i="21"/>
  <c r="V80" i="21"/>
  <c r="H80" i="21"/>
  <c r="V61" i="21"/>
  <c r="H61" i="21"/>
  <c r="AA10" i="17"/>
  <c r="R9" i="17"/>
  <c r="AA9" i="17" s="1"/>
  <c r="U111" i="21"/>
  <c r="H111" i="21"/>
  <c r="T27" i="21"/>
  <c r="R27" i="21"/>
  <c r="E107" i="21"/>
  <c r="V70" i="21"/>
  <c r="H70" i="21"/>
  <c r="R31" i="21"/>
  <c r="V31" i="21"/>
  <c r="U31" i="21"/>
  <c r="U172" i="21"/>
  <c r="H172" i="21"/>
  <c r="H171" i="21"/>
  <c r="U171" i="21"/>
  <c r="R62" i="21"/>
  <c r="H152" i="21"/>
  <c r="V152" i="21"/>
  <c r="R93" i="21"/>
  <c r="C13" i="21"/>
  <c r="C12" i="21" s="1"/>
  <c r="R35" i="21"/>
  <c r="R189" i="21"/>
  <c r="L107" i="21"/>
  <c r="L11" i="21" s="1"/>
  <c r="H154" i="21"/>
  <c r="V154" i="21"/>
  <c r="H112" i="21"/>
  <c r="R112" i="21" s="1"/>
  <c r="H157" i="21"/>
  <c r="V157" i="21"/>
  <c r="C192" i="21"/>
  <c r="H141" i="21"/>
  <c r="U141" i="21"/>
  <c r="H77" i="21"/>
  <c r="R156" i="21"/>
  <c r="T156" i="21"/>
  <c r="U40" i="21"/>
  <c r="R40" i="21"/>
  <c r="C37" i="21"/>
  <c r="R58" i="21"/>
  <c r="V165" i="21"/>
  <c r="H165" i="21"/>
  <c r="R160" i="21"/>
  <c r="T160" i="21"/>
  <c r="V198" i="21"/>
  <c r="T137" i="21"/>
  <c r="R137" i="21"/>
  <c r="R81" i="21"/>
  <c r="I37" i="21"/>
  <c r="U174" i="21"/>
  <c r="H174" i="21"/>
  <c r="H136" i="21"/>
  <c r="U136" i="21"/>
  <c r="R119" i="21"/>
  <c r="S10" i="17"/>
  <c r="U183" i="21"/>
  <c r="H183" i="21"/>
  <c r="H153" i="21"/>
  <c r="U153" i="21"/>
  <c r="V140" i="21"/>
  <c r="H140" i="21"/>
  <c r="U175" i="21"/>
  <c r="H175" i="21"/>
  <c r="T31" i="21"/>
  <c r="S21" i="21"/>
  <c r="S13" i="21" s="1"/>
  <c r="S12" i="21" s="1"/>
  <c r="R96" i="21"/>
  <c r="R18" i="21"/>
  <c r="T195" i="21" l="1"/>
  <c r="T101" i="21"/>
  <c r="R101" i="21"/>
  <c r="N10" i="17"/>
  <c r="K12" i="21"/>
  <c r="U37" i="21"/>
  <c r="V13" i="21"/>
  <c r="H193" i="21"/>
  <c r="S11" i="21"/>
  <c r="R89" i="21"/>
  <c r="J192" i="21"/>
  <c r="V192" i="21" s="1"/>
  <c r="I107" i="21"/>
  <c r="T16" i="21"/>
  <c r="R16" i="21"/>
  <c r="R13" i="21" s="1"/>
  <c r="T97" i="21"/>
  <c r="R97" i="21"/>
  <c r="C107" i="21"/>
  <c r="R138" i="21"/>
  <c r="T138" i="21"/>
  <c r="R194" i="21"/>
  <c r="R193" i="21" s="1"/>
  <c r="T194" i="21"/>
  <c r="U13" i="21"/>
  <c r="T51" i="21"/>
  <c r="R51" i="21"/>
  <c r="T161" i="21"/>
  <c r="R161" i="21"/>
  <c r="J12" i="21"/>
  <c r="T162" i="21"/>
  <c r="R162" i="21"/>
  <c r="T164" i="21"/>
  <c r="R164" i="21"/>
  <c r="T193" i="21"/>
  <c r="T171" i="21"/>
  <c r="R171" i="21"/>
  <c r="T114" i="21"/>
  <c r="R114" i="21"/>
  <c r="T111" i="21"/>
  <c r="H108" i="21"/>
  <c r="R111" i="21"/>
  <c r="I12" i="21"/>
  <c r="Q9" i="17"/>
  <c r="Z9" i="17" s="1"/>
  <c r="Z10" i="17"/>
  <c r="V12" i="21"/>
  <c r="O11" i="21"/>
  <c r="T141" i="21"/>
  <c r="R141" i="21"/>
  <c r="T61" i="21"/>
  <c r="R61" i="21"/>
  <c r="T165" i="21"/>
  <c r="R165" i="21"/>
  <c r="T186" i="21"/>
  <c r="R186" i="21"/>
  <c r="R129" i="21"/>
  <c r="T92" i="21"/>
  <c r="R92" i="21"/>
  <c r="T172" i="21"/>
  <c r="R172" i="21"/>
  <c r="AB10" i="17"/>
  <c r="S9" i="17"/>
  <c r="AB9" i="17" s="1"/>
  <c r="T13" i="21"/>
  <c r="H12" i="21"/>
  <c r="T144" i="21"/>
  <c r="R144" i="21"/>
  <c r="L10" i="17"/>
  <c r="U84" i="17"/>
  <c r="T158" i="21"/>
  <c r="R158" i="21"/>
  <c r="T154" i="21"/>
  <c r="R154" i="21"/>
  <c r="H120" i="21"/>
  <c r="T120" i="21" s="1"/>
  <c r="T121" i="21"/>
  <c r="R121" i="21"/>
  <c r="T153" i="21"/>
  <c r="R153" i="21"/>
  <c r="T139" i="21"/>
  <c r="R139" i="21"/>
  <c r="T77" i="21"/>
  <c r="R77" i="21"/>
  <c r="T157" i="21"/>
  <c r="R157" i="21"/>
  <c r="T70" i="21"/>
  <c r="R70" i="21"/>
  <c r="T148" i="21"/>
  <c r="R148" i="21"/>
  <c r="T104" i="21"/>
  <c r="R104" i="21"/>
  <c r="T47" i="21"/>
  <c r="R47" i="21"/>
  <c r="V107" i="21"/>
  <c r="T183" i="21"/>
  <c r="R183" i="21"/>
  <c r="K107" i="21"/>
  <c r="K11" i="21" s="1"/>
  <c r="T76" i="21"/>
  <c r="R76" i="21"/>
  <c r="T175" i="21"/>
  <c r="R175" i="21"/>
  <c r="U198" i="21"/>
  <c r="I192" i="21"/>
  <c r="U192" i="21" s="1"/>
  <c r="T151" i="21"/>
  <c r="R151" i="21"/>
  <c r="T80" i="21"/>
  <c r="R80" i="21"/>
  <c r="H37" i="21"/>
  <c r="T37" i="21" s="1"/>
  <c r="T136" i="21"/>
  <c r="R136" i="21"/>
  <c r="T152" i="21"/>
  <c r="R152" i="21"/>
  <c r="H198" i="21"/>
  <c r="T198" i="21" s="1"/>
  <c r="R199" i="21"/>
  <c r="R198" i="21" s="1"/>
  <c r="R192" i="21" s="1"/>
  <c r="T199" i="21"/>
  <c r="T140" i="21"/>
  <c r="R140" i="21"/>
  <c r="T174" i="21"/>
  <c r="R174" i="21"/>
  <c r="N9" i="17"/>
  <c r="W9" i="17" s="1"/>
  <c r="W10" i="17"/>
  <c r="T49" i="21"/>
  <c r="R49" i="21"/>
  <c r="T127" i="21"/>
  <c r="R127" i="21"/>
  <c r="T181" i="21"/>
  <c r="R181" i="21"/>
  <c r="U107" i="21" l="1"/>
  <c r="R108" i="21"/>
  <c r="J11" i="21"/>
  <c r="C11" i="21"/>
  <c r="R37" i="21"/>
  <c r="R12" i="21" s="1"/>
  <c r="H192" i="21"/>
  <c r="T192" i="21" s="1"/>
  <c r="U10" i="17"/>
  <c r="L9" i="17"/>
  <c r="U9" i="17" s="1"/>
  <c r="R120" i="21"/>
  <c r="R107" i="21" s="1"/>
  <c r="R11" i="21" s="1"/>
  <c r="T108" i="21"/>
  <c r="H107" i="21"/>
  <c r="T107" i="21" s="1"/>
  <c r="T12" i="21"/>
  <c r="I11" i="21"/>
  <c r="U11" i="21" s="1"/>
  <c r="U12" i="21"/>
  <c r="V11" i="21"/>
  <c r="H11" i="21" l="1"/>
  <c r="T11" i="21" s="1"/>
  <c r="A3" i="2"/>
  <c r="A3" i="1" s="1"/>
  <c r="G57" i="2"/>
  <c r="E57" i="2" s="1"/>
  <c r="I32" i="2" l="1"/>
  <c r="I31" i="2"/>
  <c r="I30" i="2"/>
  <c r="I29" i="2"/>
  <c r="I28" i="2"/>
  <c r="I27" i="2"/>
  <c r="I26" i="2"/>
  <c r="I25" i="2"/>
  <c r="I24" i="2"/>
  <c r="I23" i="2"/>
  <c r="I22" i="2"/>
  <c r="I21" i="2"/>
  <c r="I20" i="2"/>
  <c r="I19" i="2"/>
  <c r="I18" i="2"/>
  <c r="I17" i="2"/>
  <c r="I16" i="2"/>
  <c r="I15" i="2"/>
  <c r="I14" i="2"/>
  <c r="I13" i="2"/>
  <c r="E49" i="3"/>
  <c r="E42" i="3"/>
  <c r="E53" i="3"/>
  <c r="F50" i="3"/>
  <c r="E51" i="3"/>
  <c r="E46" i="3"/>
  <c r="D23" i="29" s="1"/>
  <c r="J20" i="8" l="1"/>
  <c r="G20" i="8"/>
  <c r="D20" i="8"/>
  <c r="C20" i="8"/>
  <c r="H17" i="8"/>
  <c r="F17" i="8" s="1"/>
  <c r="I17" i="8"/>
  <c r="O17" i="8" s="1"/>
  <c r="C17" i="8"/>
  <c r="I14" i="8"/>
  <c r="H14" i="8"/>
  <c r="F14" i="8"/>
  <c r="C14" i="8"/>
  <c r="F11" i="8"/>
  <c r="C11" i="8"/>
  <c r="P28" i="7"/>
  <c r="Q28" i="7" s="1"/>
  <c r="N28" i="7"/>
  <c r="M28" i="7"/>
  <c r="K28" i="7"/>
  <c r="I28" i="7"/>
  <c r="G28" i="7"/>
  <c r="E28" i="7"/>
  <c r="P27" i="7"/>
  <c r="Q27" i="7" s="1"/>
  <c r="N27" i="7"/>
  <c r="M27" i="7"/>
  <c r="K27" i="7"/>
  <c r="I27" i="7"/>
  <c r="G27" i="7"/>
  <c r="E27" i="7"/>
  <c r="P26" i="7"/>
  <c r="Q26" i="7" s="1"/>
  <c r="N26" i="7"/>
  <c r="M26" i="7"/>
  <c r="K26" i="7"/>
  <c r="I26" i="7"/>
  <c r="O26" i="7" s="1"/>
  <c r="G26" i="7"/>
  <c r="E26" i="7"/>
  <c r="P25" i="7"/>
  <c r="Q25" i="7" s="1"/>
  <c r="N25" i="7"/>
  <c r="M25" i="7"/>
  <c r="K25" i="7"/>
  <c r="O25" i="7" s="1"/>
  <c r="I25" i="7"/>
  <c r="G25" i="7"/>
  <c r="E25" i="7"/>
  <c r="P24" i="7"/>
  <c r="Q24" i="7" s="1"/>
  <c r="N24" i="7"/>
  <c r="M24" i="7"/>
  <c r="K24" i="7"/>
  <c r="I24" i="7"/>
  <c r="O24" i="7" s="1"/>
  <c r="G24" i="7"/>
  <c r="E24" i="7"/>
  <c r="P23" i="7"/>
  <c r="Q23" i="7" s="1"/>
  <c r="N23" i="7"/>
  <c r="M23" i="7"/>
  <c r="K23" i="7"/>
  <c r="I23" i="7"/>
  <c r="O23" i="7" s="1"/>
  <c r="G23" i="7"/>
  <c r="E23" i="7"/>
  <c r="P22" i="7"/>
  <c r="Q22" i="7" s="1"/>
  <c r="O22" i="7"/>
  <c r="N22" i="7"/>
  <c r="M22" i="7"/>
  <c r="K22" i="7"/>
  <c r="I22" i="7"/>
  <c r="G22" i="7"/>
  <c r="E22" i="7"/>
  <c r="P21" i="7"/>
  <c r="Q21" i="7" s="1"/>
  <c r="N21" i="7"/>
  <c r="M21" i="7"/>
  <c r="K21" i="7"/>
  <c r="I21" i="7"/>
  <c r="G21" i="7"/>
  <c r="E21" i="7"/>
  <c r="P20" i="7"/>
  <c r="Q20" i="7" s="1"/>
  <c r="N20" i="7"/>
  <c r="M20" i="7"/>
  <c r="K20" i="7"/>
  <c r="I20" i="7"/>
  <c r="G20" i="7"/>
  <c r="E20" i="7"/>
  <c r="P19" i="7"/>
  <c r="Q19" i="7" s="1"/>
  <c r="N19" i="7"/>
  <c r="N17" i="7" s="1"/>
  <c r="M19" i="7"/>
  <c r="K19" i="7"/>
  <c r="I19" i="7"/>
  <c r="G19" i="7"/>
  <c r="E19" i="7"/>
  <c r="P18" i="7"/>
  <c r="N18" i="7"/>
  <c r="M18" i="7"/>
  <c r="M17" i="7" s="1"/>
  <c r="K18" i="7"/>
  <c r="I18" i="7"/>
  <c r="I17" i="7" s="1"/>
  <c r="G18" i="7"/>
  <c r="E18" i="7"/>
  <c r="E17" i="7" s="1"/>
  <c r="L17" i="7"/>
  <c r="K17" i="7"/>
  <c r="J17" i="7"/>
  <c r="H17" i="7"/>
  <c r="D17" i="7"/>
  <c r="P16" i="7"/>
  <c r="Q16" i="7" s="1"/>
  <c r="N16" i="7"/>
  <c r="M16" i="7"/>
  <c r="K16" i="7"/>
  <c r="I16" i="7"/>
  <c r="G16" i="7"/>
  <c r="E16" i="7"/>
  <c r="P15" i="7"/>
  <c r="Q15" i="7" s="1"/>
  <c r="N15" i="7"/>
  <c r="M15" i="7"/>
  <c r="K15" i="7"/>
  <c r="I15" i="7"/>
  <c r="G15" i="7"/>
  <c r="E15" i="7"/>
  <c r="O16" i="7" l="1"/>
  <c r="O28" i="7"/>
  <c r="O21" i="7"/>
  <c r="K14" i="7"/>
  <c r="K10" i="7" s="1"/>
  <c r="O18" i="7"/>
  <c r="O20" i="7"/>
  <c r="M14" i="7"/>
  <c r="M10" i="7" s="1"/>
  <c r="P17" i="7"/>
  <c r="G17" i="7"/>
  <c r="G14" i="7" s="1"/>
  <c r="G10" i="7" s="1"/>
  <c r="O19" i="7"/>
  <c r="O27" i="7"/>
  <c r="I14" i="7"/>
  <c r="I10" i="7" s="1"/>
  <c r="E14" i="7"/>
  <c r="E10" i="7" s="1"/>
  <c r="N14" i="8"/>
  <c r="O14" i="8"/>
  <c r="Q18" i="7"/>
  <c r="Q17" i="7" s="1"/>
  <c r="Q14" i="7" s="1"/>
  <c r="Q10" i="7" s="1"/>
  <c r="H20" i="8"/>
  <c r="F20" i="8" s="1"/>
  <c r="O15" i="7"/>
  <c r="K11" i="8"/>
  <c r="O17" i="7" l="1"/>
  <c r="O14" i="7" s="1"/>
  <c r="O10" i="7" s="1"/>
  <c r="K20" i="8"/>
  <c r="I20" i="8" s="1"/>
  <c r="O20" i="8" s="1"/>
  <c r="I11" i="8"/>
  <c r="O11" i="8" s="1"/>
  <c r="G22" i="1" l="1"/>
  <c r="G19" i="1"/>
  <c r="G18" i="1"/>
  <c r="D21" i="27" s="1"/>
  <c r="G17" i="1"/>
  <c r="D19" i="27" s="1"/>
  <c r="G11" i="1"/>
  <c r="F13" i="1"/>
  <c r="F14" i="1"/>
  <c r="C19" i="1"/>
  <c r="D15" i="27" s="1"/>
  <c r="C17" i="1"/>
  <c r="D11" i="26" s="1"/>
  <c r="C15" i="1"/>
  <c r="G47" i="3"/>
  <c r="H22" i="31" s="1"/>
  <c r="C14" i="1"/>
  <c r="D12" i="27" s="1"/>
  <c r="C13" i="1"/>
  <c r="D11" i="27" s="1"/>
  <c r="B12" i="1"/>
  <c r="D40" i="3"/>
  <c r="D35" i="3"/>
  <c r="D17" i="26" l="1"/>
  <c r="E17" i="26" s="1"/>
  <c r="D14" i="27"/>
  <c r="F11" i="26"/>
  <c r="E11" i="26"/>
  <c r="D28" i="26"/>
  <c r="E28" i="26" s="1"/>
  <c r="D20" i="27"/>
  <c r="D29" i="26"/>
  <c r="E29" i="26" s="1"/>
  <c r="D22" i="27"/>
  <c r="H18" i="1"/>
  <c r="I55" i="3"/>
  <c r="H55" i="3"/>
  <c r="I41" i="3"/>
  <c r="I40" i="3"/>
  <c r="I37" i="3"/>
  <c r="I36" i="3"/>
  <c r="I35" i="3"/>
  <c r="I34" i="3"/>
  <c r="I33" i="3"/>
  <c r="H33" i="3"/>
  <c r="I32" i="3"/>
  <c r="H32" i="3"/>
  <c r="I31" i="3"/>
  <c r="I30" i="3"/>
  <c r="I28" i="3"/>
  <c r="H28" i="3"/>
  <c r="I26" i="3"/>
  <c r="H17" i="1"/>
  <c r="D32" i="27" s="1"/>
  <c r="G56" i="3"/>
  <c r="H23" i="31" s="1"/>
  <c r="H19" i="1"/>
  <c r="D33" i="27" s="1"/>
  <c r="E52" i="3"/>
  <c r="F48" i="3"/>
  <c r="G50" i="3"/>
  <c r="E29" i="3"/>
  <c r="F29" i="3"/>
  <c r="G14" i="31" s="1"/>
  <c r="J14" i="31" s="1"/>
  <c r="G31" i="3"/>
  <c r="G32" i="3"/>
  <c r="H16" i="31" s="1"/>
  <c r="K16" i="31" s="1"/>
  <c r="G33" i="3"/>
  <c r="H17" i="31" s="1"/>
  <c r="G34" i="3"/>
  <c r="G35" i="3"/>
  <c r="G36" i="3"/>
  <c r="G37" i="3"/>
  <c r="G38" i="3"/>
  <c r="G39" i="3"/>
  <c r="G40" i="3"/>
  <c r="G41" i="3"/>
  <c r="G30" i="3"/>
  <c r="G28" i="3"/>
  <c r="H18" i="31" s="1"/>
  <c r="E27" i="3"/>
  <c r="F26" i="3"/>
  <c r="F11" i="3"/>
  <c r="G11" i="31" s="1"/>
  <c r="E11" i="3"/>
  <c r="D10" i="29" s="1"/>
  <c r="G13" i="3"/>
  <c r="G14" i="3"/>
  <c r="G15" i="3"/>
  <c r="G16" i="3"/>
  <c r="G17" i="3"/>
  <c r="G18" i="3"/>
  <c r="G19" i="3"/>
  <c r="G20" i="3"/>
  <c r="G21" i="3"/>
  <c r="G22" i="3"/>
  <c r="G23" i="3"/>
  <c r="G24" i="3"/>
  <c r="G12" i="3"/>
  <c r="G49" i="2"/>
  <c r="J60" i="2"/>
  <c r="J52" i="2"/>
  <c r="J49" i="2"/>
  <c r="J41" i="2"/>
  <c r="J39" i="2"/>
  <c r="J38" i="2"/>
  <c r="J37" i="2"/>
  <c r="J36" i="2"/>
  <c r="J35" i="2"/>
  <c r="K32" i="2"/>
  <c r="J32" i="2"/>
  <c r="K31" i="2"/>
  <c r="J31" i="2"/>
  <c r="K29" i="2"/>
  <c r="J29" i="2"/>
  <c r="K28" i="2"/>
  <c r="J28" i="2"/>
  <c r="K27" i="2"/>
  <c r="J27" i="2"/>
  <c r="K24" i="2"/>
  <c r="J24" i="2"/>
  <c r="K23" i="2"/>
  <c r="J23" i="2"/>
  <c r="K22" i="2"/>
  <c r="J22" i="2"/>
  <c r="K21" i="2"/>
  <c r="J21" i="2"/>
  <c r="K20" i="2"/>
  <c r="J20" i="2"/>
  <c r="K19" i="2"/>
  <c r="J19" i="2"/>
  <c r="K17" i="2"/>
  <c r="J17" i="2"/>
  <c r="I61" i="2"/>
  <c r="I60" i="2"/>
  <c r="I59" i="2"/>
  <c r="I58" i="2"/>
  <c r="I55" i="2"/>
  <c r="I42" i="2"/>
  <c r="I45" i="2"/>
  <c r="I44" i="2"/>
  <c r="F41" i="2"/>
  <c r="F40" i="2"/>
  <c r="F39" i="2"/>
  <c r="F38" i="2"/>
  <c r="F37" i="2"/>
  <c r="F36" i="2"/>
  <c r="F35" i="2"/>
  <c r="K30" i="2"/>
  <c r="D10" i="3"/>
  <c r="G13" i="31" l="1"/>
  <c r="J13" i="31" s="1"/>
  <c r="D12" i="29"/>
  <c r="C9" i="29"/>
  <c r="C20" i="26"/>
  <c r="J11" i="31"/>
  <c r="I27" i="3"/>
  <c r="H22" i="1"/>
  <c r="G16" i="1"/>
  <c r="D18" i="27" s="1"/>
  <c r="E18" i="27" s="1"/>
  <c r="F19" i="1"/>
  <c r="G26" i="3"/>
  <c r="H11" i="1"/>
  <c r="G12" i="1"/>
  <c r="F18" i="1"/>
  <c r="D27" i="26" s="1"/>
  <c r="E27" i="26" s="1"/>
  <c r="H49" i="2"/>
  <c r="I49" i="2" s="1"/>
  <c r="D15" i="1"/>
  <c r="D17" i="1"/>
  <c r="D19" i="1"/>
  <c r="D14" i="1"/>
  <c r="D29" i="27" s="1"/>
  <c r="D13" i="1"/>
  <c r="D28" i="27" s="1"/>
  <c r="G49" i="3"/>
  <c r="E50" i="3"/>
  <c r="J30" i="2"/>
  <c r="F17" i="1"/>
  <c r="D26" i="26" s="1"/>
  <c r="E26" i="26" s="1"/>
  <c r="E10" i="3"/>
  <c r="D9" i="29" s="1"/>
  <c r="I42" i="3"/>
  <c r="D29" i="3"/>
  <c r="I38" i="3"/>
  <c r="H29" i="3"/>
  <c r="I39" i="3"/>
  <c r="G11" i="3"/>
  <c r="H11" i="31" s="1"/>
  <c r="H11" i="3"/>
  <c r="I11" i="3"/>
  <c r="F27" i="3"/>
  <c r="G42" i="3"/>
  <c r="D43" i="3"/>
  <c r="C10" i="3"/>
  <c r="D60" i="2"/>
  <c r="D12" i="2"/>
  <c r="D52" i="2"/>
  <c r="D49" i="2"/>
  <c r="K49" i="2" s="1"/>
  <c r="D41" i="2"/>
  <c r="K41" i="2" s="1"/>
  <c r="D39" i="2"/>
  <c r="K39" i="2" s="1"/>
  <c r="D38" i="2"/>
  <c r="K38" i="2" s="1"/>
  <c r="D37" i="2"/>
  <c r="K37" i="2" s="1"/>
  <c r="D36" i="2"/>
  <c r="K36" i="2" s="1"/>
  <c r="D35" i="2"/>
  <c r="K35" i="2" s="1"/>
  <c r="D43" i="2"/>
  <c r="E43" i="2"/>
  <c r="E40" i="28" s="1"/>
  <c r="F43" i="2"/>
  <c r="G43" i="2"/>
  <c r="H43" i="2"/>
  <c r="I43" i="2"/>
  <c r="C43" i="2"/>
  <c r="C58" i="2"/>
  <c r="C57" i="2" s="1"/>
  <c r="F40" i="28" l="1"/>
  <c r="F9" i="28" s="1"/>
  <c r="E9" i="28"/>
  <c r="K60" i="2"/>
  <c r="C43" i="28"/>
  <c r="C12" i="27"/>
  <c r="E12" i="27" s="1"/>
  <c r="C18" i="29"/>
  <c r="C23" i="26"/>
  <c r="G10" i="31"/>
  <c r="I29" i="3"/>
  <c r="C13" i="29"/>
  <c r="C21" i="26"/>
  <c r="C19" i="26" s="1"/>
  <c r="C18" i="26" s="1"/>
  <c r="C8" i="29"/>
  <c r="C7" i="29" s="1"/>
  <c r="H10" i="31"/>
  <c r="K11" i="31"/>
  <c r="G29" i="3"/>
  <c r="H14" i="31" s="1"/>
  <c r="K14" i="31" s="1"/>
  <c r="E48" i="3"/>
  <c r="F10" i="3"/>
  <c r="G48" i="3"/>
  <c r="F11" i="1"/>
  <c r="D22" i="26" s="1"/>
  <c r="F22" i="1"/>
  <c r="B14" i="1"/>
  <c r="D15" i="26" s="1"/>
  <c r="B17" i="1"/>
  <c r="B15" i="1"/>
  <c r="B13" i="1"/>
  <c r="D14" i="26" s="1"/>
  <c r="E14" i="26" s="1"/>
  <c r="B19" i="1"/>
  <c r="I10" i="3"/>
  <c r="D58" i="2"/>
  <c r="K58" i="2" s="1"/>
  <c r="J58" i="2"/>
  <c r="D50" i="2"/>
  <c r="K52" i="2"/>
  <c r="D57" i="2"/>
  <c r="K57" i="2" s="1"/>
  <c r="J57" i="2"/>
  <c r="D47" i="2"/>
  <c r="C9" i="3"/>
  <c r="C57" i="3" s="1"/>
  <c r="H10" i="3"/>
  <c r="D9" i="3"/>
  <c r="D57" i="3" s="1"/>
  <c r="E43" i="3"/>
  <c r="D18" i="29" s="1"/>
  <c r="G27" i="3"/>
  <c r="E15" i="26" l="1"/>
  <c r="F15" i="26"/>
  <c r="G43" i="28"/>
  <c r="D43" i="28"/>
  <c r="C8" i="28"/>
  <c r="G9" i="28"/>
  <c r="E8" i="28"/>
  <c r="G8" i="28" s="1"/>
  <c r="H9" i="28"/>
  <c r="F8" i="28"/>
  <c r="E22" i="26"/>
  <c r="F22" i="26"/>
  <c r="J10" i="31"/>
  <c r="K10" i="31"/>
  <c r="H12" i="1"/>
  <c r="H16" i="1"/>
  <c r="G10" i="1"/>
  <c r="G10" i="3"/>
  <c r="I43" i="3"/>
  <c r="H43" i="3"/>
  <c r="E9" i="3"/>
  <c r="F43" i="3"/>
  <c r="G19" i="31" s="1"/>
  <c r="J19" i="31" s="1"/>
  <c r="H43" i="28" l="1"/>
  <c r="D8" i="28"/>
  <c r="H8" i="28" s="1"/>
  <c r="G9" i="31"/>
  <c r="G8" i="31"/>
  <c r="J8" i="31" s="1"/>
  <c r="J9" i="31"/>
  <c r="H10" i="1"/>
  <c r="D31" i="27" s="1"/>
  <c r="F16" i="1"/>
  <c r="F12" i="1"/>
  <c r="F9" i="3"/>
  <c r="G15" i="1"/>
  <c r="D17" i="27" s="1"/>
  <c r="I9" i="3"/>
  <c r="E57" i="3"/>
  <c r="G43" i="3"/>
  <c r="H19" i="31" s="1"/>
  <c r="H9" i="31" s="1"/>
  <c r="H8" i="31" s="1"/>
  <c r="K8" i="31" s="1"/>
  <c r="H9" i="3"/>
  <c r="K9" i="31" l="1"/>
  <c r="D16" i="27"/>
  <c r="E16" i="27" s="1"/>
  <c r="E17" i="27"/>
  <c r="D13" i="29"/>
  <c r="D8" i="29" s="1"/>
  <c r="D7" i="29" s="1"/>
  <c r="D21" i="26"/>
  <c r="E31" i="27"/>
  <c r="D30" i="27"/>
  <c r="F57" i="3"/>
  <c r="F10" i="1"/>
  <c r="D20" i="26" s="1"/>
  <c r="H57" i="3"/>
  <c r="G9" i="3"/>
  <c r="H15" i="1"/>
  <c r="F15" i="1" s="1"/>
  <c r="D23" i="26" s="1"/>
  <c r="G9" i="1"/>
  <c r="I57" i="3"/>
  <c r="C55" i="2"/>
  <c r="D56" i="2"/>
  <c r="E56" i="2"/>
  <c r="F56" i="2"/>
  <c r="G56" i="2"/>
  <c r="H56" i="2"/>
  <c r="I56" i="2"/>
  <c r="C56" i="2"/>
  <c r="E50" i="2"/>
  <c r="F50" i="2"/>
  <c r="G50" i="2"/>
  <c r="H50" i="2"/>
  <c r="I50" i="2"/>
  <c r="C50" i="2"/>
  <c r="D46" i="2"/>
  <c r="E47" i="2"/>
  <c r="F47" i="2"/>
  <c r="G47" i="2"/>
  <c r="H47" i="2"/>
  <c r="I47" i="2"/>
  <c r="C47" i="2"/>
  <c r="D34" i="2"/>
  <c r="D11" i="2" s="1"/>
  <c r="E34" i="2"/>
  <c r="F34" i="2"/>
  <c r="G34" i="2"/>
  <c r="H34" i="2"/>
  <c r="I34" i="2"/>
  <c r="C34" i="2"/>
  <c r="A49" i="2"/>
  <c r="F23" i="26" l="1"/>
  <c r="E23" i="26"/>
  <c r="F21" i="26"/>
  <c r="E21" i="26"/>
  <c r="E30" i="27"/>
  <c r="F20" i="26"/>
  <c r="E20" i="26"/>
  <c r="D19" i="26"/>
  <c r="G8" i="1"/>
  <c r="F9" i="1"/>
  <c r="H9" i="1"/>
  <c r="G57" i="3"/>
  <c r="F54" i="2"/>
  <c r="E54" i="2"/>
  <c r="E53" i="2" s="1"/>
  <c r="G54" i="2"/>
  <c r="C12" i="2"/>
  <c r="C11" i="2" s="1"/>
  <c r="C54" i="2"/>
  <c r="C53" i="2" s="1"/>
  <c r="C46" i="2"/>
  <c r="H46" i="2"/>
  <c r="G46" i="2"/>
  <c r="H54" i="2"/>
  <c r="C18" i="1"/>
  <c r="D12" i="26" s="1"/>
  <c r="K56" i="2"/>
  <c r="J56" i="2"/>
  <c r="J14" i="2"/>
  <c r="K14" i="2"/>
  <c r="I54" i="2"/>
  <c r="D18" i="1"/>
  <c r="K50" i="2"/>
  <c r="J50" i="2"/>
  <c r="K16" i="2"/>
  <c r="J16" i="2"/>
  <c r="C10" i="1"/>
  <c r="J34" i="2"/>
  <c r="K34" i="2"/>
  <c r="D55" i="2"/>
  <c r="K55" i="2" s="1"/>
  <c r="J55" i="2"/>
  <c r="K13" i="2"/>
  <c r="J13" i="2"/>
  <c r="K47" i="2"/>
  <c r="J47" i="2"/>
  <c r="H12" i="2"/>
  <c r="H11" i="2" s="1"/>
  <c r="G12" i="2"/>
  <c r="G11" i="2" s="1"/>
  <c r="F46" i="2"/>
  <c r="E46" i="2"/>
  <c r="F12" i="2"/>
  <c r="F11" i="2" s="1"/>
  <c r="I46" i="2"/>
  <c r="E12" i="26" l="1"/>
  <c r="F12" i="26"/>
  <c r="D10" i="26"/>
  <c r="D18" i="26"/>
  <c r="F19" i="26"/>
  <c r="E19" i="26"/>
  <c r="H8" i="1"/>
  <c r="F8" i="1"/>
  <c r="F25" i="1" s="1"/>
  <c r="C22" i="1"/>
  <c r="D13" i="27" s="1"/>
  <c r="I53" i="2"/>
  <c r="D22" i="1"/>
  <c r="D16" i="1"/>
  <c r="D27" i="27" s="1"/>
  <c r="E27" i="27" s="1"/>
  <c r="C11" i="1"/>
  <c r="D9" i="27" s="1"/>
  <c r="E9" i="27" s="1"/>
  <c r="H53" i="2"/>
  <c r="F53" i="2"/>
  <c r="G53" i="2"/>
  <c r="C10" i="2"/>
  <c r="J54" i="2"/>
  <c r="B18" i="1"/>
  <c r="C16" i="1"/>
  <c r="D10" i="27" s="1"/>
  <c r="D54" i="2"/>
  <c r="C10" i="27" s="1"/>
  <c r="C8" i="27" s="1"/>
  <c r="C23" i="27" s="1"/>
  <c r="J53" i="2"/>
  <c r="I12" i="2"/>
  <c r="I11" i="2" s="1"/>
  <c r="D10" i="1"/>
  <c r="K15" i="2"/>
  <c r="J15" i="2"/>
  <c r="E12" i="2"/>
  <c r="E11" i="2" s="1"/>
  <c r="K46" i="2"/>
  <c r="J46" i="2"/>
  <c r="E10" i="27" l="1"/>
  <c r="F10" i="26"/>
  <c r="E10" i="26"/>
  <c r="E13" i="27"/>
  <c r="D8" i="27"/>
  <c r="F18" i="26"/>
  <c r="E18" i="26"/>
  <c r="B22" i="1"/>
  <c r="D16" i="26" s="1"/>
  <c r="D11" i="1"/>
  <c r="D26" i="27" s="1"/>
  <c r="G10" i="2"/>
  <c r="F10" i="2"/>
  <c r="B16" i="1"/>
  <c r="H10" i="2"/>
  <c r="D53" i="2"/>
  <c r="K54" i="2"/>
  <c r="J12" i="2"/>
  <c r="K12" i="2"/>
  <c r="B10" i="1"/>
  <c r="C9" i="1"/>
  <c r="E26" i="27" l="1"/>
  <c r="D25" i="27"/>
  <c r="F16" i="26"/>
  <c r="E16" i="26"/>
  <c r="D23" i="27"/>
  <c r="E8" i="27"/>
  <c r="C8" i="1"/>
  <c r="D9" i="1"/>
  <c r="I10" i="2"/>
  <c r="B11" i="1"/>
  <c r="D9" i="26" s="1"/>
  <c r="D10" i="2"/>
  <c r="K53" i="2"/>
  <c r="K11" i="2"/>
  <c r="J11" i="2"/>
  <c r="E10" i="2"/>
  <c r="E9" i="26" l="1"/>
  <c r="F9" i="26"/>
  <c r="D8" i="26"/>
  <c r="E25" i="27"/>
  <c r="D34" i="27"/>
  <c r="E8" i="26"/>
  <c r="F8" i="26"/>
  <c r="B9" i="1"/>
  <c r="D8" i="1"/>
  <c r="C20" i="1"/>
  <c r="K10" i="2"/>
  <c r="J10" i="2"/>
  <c r="B8" i="1" l="1"/>
  <c r="D20" i="1"/>
  <c r="B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R14" authorId="0" shapeId="0" xr:uid="{3CE2506B-EA89-4F36-991D-56FB9BECE812}">
      <text>
        <r>
          <rPr>
            <b/>
            <sz val="9"/>
            <color indexed="81"/>
            <rFont val="Tahoma"/>
            <family val="2"/>
          </rPr>
          <t>Admin:</t>
        </r>
        <r>
          <rPr>
            <sz val="9"/>
            <color indexed="81"/>
            <rFont val="Tahoma"/>
            <family val="2"/>
          </rPr>
          <t xml:space="preserve">
điều chỉnh theo BC Hiền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Hung NS</author>
  </authors>
  <commentList>
    <comment ref="O17" authorId="0" shapeId="0" xr:uid="{AF98847E-F105-455E-A1D5-51CCC8EA9C27}">
      <text>
        <r>
          <rPr>
            <b/>
            <sz val="9"/>
            <color indexed="81"/>
            <rFont val="Tahoma"/>
            <family val="2"/>
          </rPr>
          <t>Hung NS:</t>
        </r>
        <r>
          <rPr>
            <sz val="9"/>
            <color indexed="81"/>
            <rFont val="Tahoma"/>
            <family val="2"/>
          </rPr>
          <t xml:space="preserve">
Do tỷ giá tại thời điểm lập (07/2024) thấp hơn so với tỷ giá tại thời điểm báo cáo (12/2025)</t>
        </r>
      </text>
    </comment>
  </commentList>
</comments>
</file>

<file path=xl/sharedStrings.xml><?xml version="1.0" encoding="utf-8"?>
<sst xmlns="http://schemas.openxmlformats.org/spreadsheetml/2006/main" count="4783" uniqueCount="2786">
  <si>
    <t>Đơn vị tính: Triệu đồng</t>
  </si>
  <si>
    <t>Phần thu</t>
  </si>
  <si>
    <t>Tổng số</t>
  </si>
  <si>
    <t>Thu NS cấp tỉnh</t>
  </si>
  <si>
    <t>Thu NS xã</t>
  </si>
  <si>
    <t>Phần chi</t>
  </si>
  <si>
    <t>Tổng số thu</t>
  </si>
  <si>
    <t>Tổng số chi</t>
  </si>
  <si>
    <t>A. Tổng số thu cân đối ngân sách</t>
  </si>
  <si>
    <t>A. Tổng số chi cân đối ngân sách</t>
  </si>
  <si>
    <t>1. Các khoản thu NSĐP hưởng 100%</t>
  </si>
  <si>
    <t>1. Chi đầu tư phát triển</t>
  </si>
  <si>
    <t>2. Các khoản thu phân chia giữa NSTW và NSĐP</t>
  </si>
  <si>
    <t>2. Chi trả nợ lãi, phí tiền vay</t>
  </si>
  <si>
    <t>3. Thu từ quỹ dự trữ tài chính</t>
  </si>
  <si>
    <t>3. Chi thường xuyên</t>
  </si>
  <si>
    <t>4. Thu kết dư năm trước</t>
  </si>
  <si>
    <t>4. Chi viện trợ</t>
  </si>
  <si>
    <t>5. Thu chuyển nguồn từ năm trước sang</t>
  </si>
  <si>
    <t>5. Chi cho vay theo quy định của Chính phủ</t>
  </si>
  <si>
    <t>6. Thu viện trợ</t>
  </si>
  <si>
    <t>6. Chi bổ sung quỹ dự trữ tài chính</t>
  </si>
  <si>
    <t>7. Thu bổ sung từ ngân  sách cấp trên</t>
  </si>
  <si>
    <t>7. Chi bổ sung cho ngân sách cấp dưới</t>
  </si>
  <si>
    <t xml:space="preserve">    Tr.đó: - Bổ sung cân đối ngân sách</t>
  </si>
  <si>
    <t>8. Chi chuyển nguồn sang năm sau</t>
  </si>
  <si>
    <t xml:space="preserve">               - Bổ sung có mục tiêu</t>
  </si>
  <si>
    <t>9. Chi hỗ trợ thực hiện một số nhiệm vụ quy định tại các điểm a, b và c khoản 5 Điều 9 Luật Ngân sách nhà nước</t>
  </si>
  <si>
    <t>- Kết dư ngân sách năm quyết toán = (thu - chi)</t>
  </si>
  <si>
    <t xml:space="preserve"> </t>
  </si>
  <si>
    <t>Dự toán năm</t>
  </si>
  <si>
    <t>Phân chia theo từng cấp ngân sách</t>
  </si>
  <si>
    <t>So sánh QT/DT (%)</t>
  </si>
  <si>
    <t>Nội dung</t>
  </si>
  <si>
    <t>Gồm:</t>
  </si>
  <si>
    <t>A</t>
  </si>
  <si>
    <t>B</t>
  </si>
  <si>
    <t>3=4+5</t>
  </si>
  <si>
    <t>5=6+7</t>
  </si>
  <si>
    <t>8=3:1</t>
  </si>
  <si>
    <t>9=3:2</t>
  </si>
  <si>
    <t>TỔNG SỐ (A+B +C+D+E)</t>
  </si>
  <si>
    <t>THU NGÂN SÁCH NHÀ NƯỚC</t>
  </si>
  <si>
    <t>1</t>
  </si>
  <si>
    <t>Thu từ khu vực doanh nghiệp nhà nước do Trung ương quản lý</t>
  </si>
  <si>
    <t>2</t>
  </si>
  <si>
    <t>Thu từ khu vực doanh nghiệp nhà nước do địa phương quản lý</t>
  </si>
  <si>
    <t>3</t>
  </si>
  <si>
    <t>Thu từ khu vực doanh nghiệp có vốn đầu tư nước ngoài</t>
  </si>
  <si>
    <t>3.1</t>
  </si>
  <si>
    <t>3.2</t>
  </si>
  <si>
    <t>4</t>
  </si>
  <si>
    <t>Thu từ khu vực kinh tế ngoài quốc doanh</t>
  </si>
  <si>
    <t>5</t>
  </si>
  <si>
    <t xml:space="preserve">Lệ phí trước bạ </t>
  </si>
  <si>
    <t>6</t>
  </si>
  <si>
    <t>Thuế sử dụng đất nông nghiệp</t>
  </si>
  <si>
    <t>7</t>
  </si>
  <si>
    <t>Thuế sử dụng đất phi nông nghiệp</t>
  </si>
  <si>
    <t>8</t>
  </si>
  <si>
    <t>Thuế thu nhập cá nhân</t>
  </si>
  <si>
    <t>9</t>
  </si>
  <si>
    <t>Thuế bảo vệ môi trường</t>
  </si>
  <si>
    <t>10</t>
  </si>
  <si>
    <t>Các loại phí, lệ phí</t>
  </si>
  <si>
    <t>11</t>
  </si>
  <si>
    <t>Tiền sử dụng đất</t>
  </si>
  <si>
    <t>12</t>
  </si>
  <si>
    <t>Thu tiền thuê đất</t>
  </si>
  <si>
    <t>13</t>
  </si>
  <si>
    <t>Thu tiền cho thuê và bán nhà ở thuộc sở hữu nhà nước</t>
  </si>
  <si>
    <t>14</t>
  </si>
  <si>
    <t>Thu từ khai thác, xử lý tài sản công xử lý theo quy định của pháp luật về quản lý, sử dụng tài sản công</t>
  </si>
  <si>
    <t>15</t>
  </si>
  <si>
    <t>Thu từ hoạt động xổ số</t>
  </si>
  <si>
    <t>16</t>
  </si>
  <si>
    <t>Thu khác ngân sách</t>
  </si>
  <si>
    <t>17</t>
  </si>
  <si>
    <t>Thu tiền sử dụng khu vực biển</t>
  </si>
  <si>
    <t>18</t>
  </si>
  <si>
    <t>Thu tiền cấp quyền khai thác tài nguyên khoáng sản, tài nguyên nước, tiền cấp quyền sử dụng tần số vô tuyến điện</t>
  </si>
  <si>
    <t>19</t>
  </si>
  <si>
    <t>Thu từ quỹ đất công ích và thu hoa lợi công sản khác</t>
  </si>
  <si>
    <t>20</t>
  </si>
  <si>
    <t>Thu cổ tức, lợi nhuận được chia và lợi nhuận sau thuế</t>
  </si>
  <si>
    <t>II</t>
  </si>
  <si>
    <t>Thu từ dầu thô</t>
  </si>
  <si>
    <t>1.1</t>
  </si>
  <si>
    <t>Thuế tài nguyên</t>
  </si>
  <si>
    <t>1.2</t>
  </si>
  <si>
    <t>1.3</t>
  </si>
  <si>
    <t>1.4</t>
  </si>
  <si>
    <t>1.5</t>
  </si>
  <si>
    <t>1.6</t>
  </si>
  <si>
    <t>Thu khác</t>
  </si>
  <si>
    <t>III</t>
  </si>
  <si>
    <t>Thu từ hoạt động xuất, nhập khẩu</t>
  </si>
  <si>
    <t>Thuế xuất khẩu</t>
  </si>
  <si>
    <t>Thuế nhập khẩu</t>
  </si>
  <si>
    <t>Thuế tiêu thụ đặc biệt hàng nhập khẩu</t>
  </si>
  <si>
    <t>Thuế giá trị gia tăng hàng nhập khẩu</t>
  </si>
  <si>
    <t>Thuế bảo vệ môi trường hàng nhập khẩu</t>
  </si>
  <si>
    <t>Thuế bổ sung đối với hàng hóa nhập khẩu</t>
  </si>
  <si>
    <t>IV</t>
  </si>
  <si>
    <t>Thu Viện trợ</t>
  </si>
  <si>
    <t>V</t>
  </si>
  <si>
    <t>Các khoản huy động, đóng góp</t>
  </si>
  <si>
    <t>Các khoản huy động đóng góp xây dựng cơ sở hạ tầng</t>
  </si>
  <si>
    <t>Các khoản huy động đóng góp khác</t>
  </si>
  <si>
    <t>VI</t>
  </si>
  <si>
    <t>2.1</t>
  </si>
  <si>
    <t>2.2</t>
  </si>
  <si>
    <t>VAY CỦA NGÂN SÁCH ĐỊA PHƯƠNG</t>
  </si>
  <si>
    <t>I</t>
  </si>
  <si>
    <t>Vay bù đắp bội chi NSĐP</t>
  </si>
  <si>
    <t xml:space="preserve">Vay trong nước </t>
  </si>
  <si>
    <t xml:space="preserve"> Vay lại từ nguồn Chính phủ vay ngoài nước </t>
  </si>
  <si>
    <t>Vay để trả nợ gốc vay</t>
  </si>
  <si>
    <t>C</t>
  </si>
  <si>
    <t>THU CHUYỂN GIAO NGÂN SÁCH</t>
  </si>
  <si>
    <t>Thu bổ sung từ ngân sách cấp trên</t>
  </si>
  <si>
    <t>1.</t>
  </si>
  <si>
    <t>Bổ sung cân đối</t>
  </si>
  <si>
    <t>2.</t>
  </si>
  <si>
    <t>Bổ sung có mục tiêu</t>
  </si>
  <si>
    <t>Bổ sung có mục tiêu bằng nguồn vốn trong nước</t>
  </si>
  <si>
    <t>Bổ sung có mục tiêu bằng nguồn vốn ngoài nước</t>
  </si>
  <si>
    <t>Thu từ ngân sách cấp dưới nộp lên</t>
  </si>
  <si>
    <t>D</t>
  </si>
  <si>
    <t xml:space="preserve">THU CHUYỂN NGUỒN </t>
  </si>
  <si>
    <t>E</t>
  </si>
  <si>
    <t>THU KẾT DƯ NGÂN SÁCH</t>
  </si>
  <si>
    <t>Đơn vị tính: Triệu  đồng</t>
  </si>
  <si>
    <t xml:space="preserve">     Dự toán năm</t>
  </si>
  <si>
    <t xml:space="preserve"> Quyết toán năm</t>
  </si>
  <si>
    <t>So sánh QT/DT(%)</t>
  </si>
  <si>
    <t>STT</t>
  </si>
  <si>
    <t>Nội dung chi</t>
  </si>
  <si>
    <t>3=4+5+6</t>
  </si>
  <si>
    <t>6=3:1</t>
  </si>
  <si>
    <t>7=3:2</t>
  </si>
  <si>
    <t>CHI CÂN ĐỐI  NGÂN SÁCH</t>
  </si>
  <si>
    <t>Chi đầu tư phát triển</t>
  </si>
  <si>
    <t xml:space="preserve">Chi quốc phòng, hỗ trợ thực hiện một số nhiệm vụ chi thuộc nhiệm vụ của NSTW </t>
  </si>
  <si>
    <t>Chi an ninh và trật tự, an toàn xã hội, hỗ trợ thực hiện một số nhiệm vụ chi thuộc nhiệm vụ của NSTW</t>
  </si>
  <si>
    <t>Chi Giáo dục - đào tạo và dạy nghề</t>
  </si>
  <si>
    <t>Chi Khoa học, công nghệ, đổi mới sáng tạo và chuyển đổi số</t>
  </si>
  <si>
    <t>Chi Y tế, dân số và gia đình</t>
  </si>
  <si>
    <t>Chi Văn hóa thông tin</t>
  </si>
  <si>
    <t>1.7</t>
  </si>
  <si>
    <t>Chi Phát thanh, truyền hình</t>
  </si>
  <si>
    <t>1.8</t>
  </si>
  <si>
    <t>Chi Thể dục thể thao</t>
  </si>
  <si>
    <t>1.9</t>
  </si>
  <si>
    <t>Chi Bảo vệ môi trường</t>
  </si>
  <si>
    <t>1.10</t>
  </si>
  <si>
    <t>Chi các hoạt động kinh tế</t>
  </si>
  <si>
    <t>1.11</t>
  </si>
  <si>
    <t>Chi hoạt động của các cơ quan quản lý nhà nước, đảng, đoàn thể</t>
  </si>
  <si>
    <t>1.12</t>
  </si>
  <si>
    <t>Chi Bảo đảm xã hội</t>
  </si>
  <si>
    <t>1.13</t>
  </si>
  <si>
    <t>Chi ngành, lĩnh vực khác</t>
  </si>
  <si>
    <t>Chi đầu tư và hỗ trợ vốn cho các doanh nghiệp cung cấp sản phẩm, dịch vụ công ích thiết yếu cho xã hội do Nhà nước đặt hàng; các tổ chức kinh tế; các tổ chức tài chính của địa phương; đầu tư vốn nhà nước vào doanh nghiệp của địa phương theo quy định của pháp luật</t>
  </si>
  <si>
    <t>Cấp bù chênh lệch lãi suất, phí quản lý và ủy thác cho vay qua ngân hàng chính sách để thực hiện các chính sách phát triển kinh tế - xã hội tại địa phương</t>
  </si>
  <si>
    <t>Chi đầu tư phát triển khác</t>
  </si>
  <si>
    <t>Chi trả nợ lãi vay theo quy định</t>
  </si>
  <si>
    <t>Chi thường xuyên</t>
  </si>
  <si>
    <t>2.3</t>
  </si>
  <si>
    <t>2.4</t>
  </si>
  <si>
    <t>2.5</t>
  </si>
  <si>
    <t>2.6</t>
  </si>
  <si>
    <t>2.7</t>
  </si>
  <si>
    <t>2.8</t>
  </si>
  <si>
    <t>2.9</t>
  </si>
  <si>
    <t>2.10</t>
  </si>
  <si>
    <t>2.11</t>
  </si>
  <si>
    <t>2.12</t>
  </si>
  <si>
    <t>2.13</t>
  </si>
  <si>
    <t>Chi khác</t>
  </si>
  <si>
    <t>Chi bổ sung quỹ dự trữ tài chính</t>
  </si>
  <si>
    <t>Chi viện trợ</t>
  </si>
  <si>
    <t>Chi cho vay theo quy định của Chính phủ</t>
  </si>
  <si>
    <t>VII</t>
  </si>
  <si>
    <t>Chi chuyển nguồn</t>
  </si>
  <si>
    <t>VIII</t>
  </si>
  <si>
    <t>Chi hỗ trợ thực hiện một số nhiệm vụ quy định tại các điểm a, b và c khoản 5 Điều 9 Luật Ngân sách nhà nước</t>
  </si>
  <si>
    <t>CHI BỔ SUNG CHO NGÂN SÁCH CẤP DƯỚI</t>
  </si>
  <si>
    <t>Tr. đó: - Bằng nguồn vốn trong nước</t>
  </si>
  <si>
    <t xml:space="preserve">             - Bằng nguồn vốn ngoài nước</t>
  </si>
  <si>
    <t>CHI NỘP NGÂN SÁCH CẤP TRÊN</t>
  </si>
  <si>
    <t>Cấp trên giao</t>
  </si>
  <si>
    <t>HĐND quyết định</t>
  </si>
  <si>
    <t>Quyết toán năm</t>
  </si>
  <si>
    <t>Thu NS TW</t>
  </si>
  <si>
    <t>Thu NSĐP</t>
  </si>
  <si>
    <t>Thu NS cấp xã</t>
  </si>
  <si>
    <t>QUYẾT TOÁN THU NSNN, VAY NSĐP NĂM 2025</t>
  </si>
  <si>
    <t>Thu nội địa</t>
  </si>
  <si>
    <t>Tổng số chi NSĐP</t>
  </si>
  <si>
    <t>Trong đó:</t>
  </si>
  <si>
    <t>Chi NS 
cấp tỉnh</t>
  </si>
  <si>
    <t>Chi NS 
cấp xã</t>
  </si>
  <si>
    <t>QUYẾT TOÁN CHI NGÂN SÁCH ĐỊA PHƯƠNG NĂM 2025</t>
  </si>
  <si>
    <t>DỰ PHÒNG NGÂN SÁCH</t>
  </si>
  <si>
    <t>Đ</t>
  </si>
  <si>
    <t>CHI TRẢ NỢ GỐC</t>
  </si>
  <si>
    <t>TỔNG SỐ (A+B+C+D+Đ)</t>
  </si>
  <si>
    <t>Đơn vị: Triệu đồng</t>
  </si>
  <si>
    <t>TT</t>
  </si>
  <si>
    <t>Chỉ tiêu</t>
  </si>
  <si>
    <t>Ghi chú</t>
  </si>
  <si>
    <t>Ngân sách cấp tỉnh</t>
  </si>
  <si>
    <t>Ngân sách cấp huyện</t>
  </si>
  <si>
    <t>a</t>
  </si>
  <si>
    <t>b</t>
  </si>
  <si>
    <t>c</t>
  </si>
  <si>
    <t>-</t>
  </si>
  <si>
    <t xml:space="preserve">Sự nghiệp khác </t>
  </si>
  <si>
    <t>Sự nghiệp y tế</t>
  </si>
  <si>
    <t>Chi quốc phòng</t>
  </si>
  <si>
    <t>CHI HỖ TRỢ ĐỊA PHƯƠNG KHÁC</t>
  </si>
  <si>
    <r>
      <t xml:space="preserve">- Bội chi = chi - thu </t>
    </r>
    <r>
      <rPr>
        <b/>
        <vertAlign val="superscript"/>
        <sz val="12"/>
        <rFont val="Times New Roman"/>
        <family val="1"/>
      </rPr>
      <t>1</t>
    </r>
  </si>
  <si>
    <r>
      <t>B. Vay của ngân sách cấp tỉnh</t>
    </r>
    <r>
      <rPr>
        <b/>
        <vertAlign val="superscript"/>
        <sz val="12"/>
        <rFont val="Times New Roman"/>
        <family val="1"/>
      </rPr>
      <t>1</t>
    </r>
    <r>
      <rPr>
        <b/>
        <sz val="12"/>
        <rFont val="Times New Roman"/>
        <family val="1"/>
      </rPr>
      <t xml:space="preserve"> (chi tiết theo mục đích vay và nguồn vay)</t>
    </r>
  </si>
  <si>
    <r>
      <t>B. Chi trả nợ gốc (chi tiết từng nguồn trả nợ gốc)</t>
    </r>
    <r>
      <rPr>
        <b/>
        <vertAlign val="superscript"/>
        <sz val="12"/>
        <rFont val="Times New Roman"/>
        <family val="1"/>
      </rPr>
      <t>1</t>
    </r>
  </si>
  <si>
    <t>8. Thu từ cấp dưới nộp lên</t>
  </si>
  <si>
    <t>10. Chi nộp ngân sách cấp trên</t>
  </si>
  <si>
    <t>Chi đầu tư cho các chương trình, dự án, nhiệm vụ và đối tượng đầu tư công khác do địa phương quản lý theo quy định của Luật Đầu tư công và thực hiện nhiệm vụ chi quy định tại điểm d khoản 5 Điều 9 Luật Ngân sách nhà nước, chi tiết theo từng lĩnh vực</t>
  </si>
  <si>
    <t>CÂN ĐỐI QUYẾT TOÁN NGÂN SÁCH ĐỊA PHƯƠNG NĂM 2025</t>
  </si>
  <si>
    <t>ỦY BAN NHÂN DÂN TỈNH HÀ TĨNH</t>
  </si>
  <si>
    <t>BÁO CÁO TÌNH HÌNH VAY VÀ TRẢ NỢ CỦA CHÍNH QUYỀN ĐỊA PHƯƠNG NĂM 2025</t>
  </si>
  <si>
    <t>Đơn vị: Nguyên tệ, VND</t>
  </si>
  <si>
    <t>Loại tiền vay</t>
  </si>
  <si>
    <t>Dư nợ đầu năm 
(ngày 01 tháng 01)</t>
  </si>
  <si>
    <t>Rút vốn trong năm</t>
  </si>
  <si>
    <t>Trả nợ trong năm</t>
  </si>
  <si>
    <t>Dư nợ cuối năm (ngày 31 tháng 12)</t>
  </si>
  <si>
    <t>Trả gốc</t>
  </si>
  <si>
    <t>Trả lãi</t>
  </si>
  <si>
    <t>Trả phí</t>
  </si>
  <si>
    <t>Nguyên tệ</t>
  </si>
  <si>
    <t>VND</t>
  </si>
  <si>
    <t>11=5+7+9</t>
  </si>
  <si>
    <t>12=6+8+10</t>
  </si>
  <si>
    <t>13 = 1 + 3 - 5</t>
  </si>
  <si>
    <t>X</t>
  </si>
  <si>
    <t>Vay phát hành trái phiếu chính quyền địa phương</t>
  </si>
  <si>
    <t>Vay từ ngân quỹ nhà nước</t>
  </si>
  <si>
    <t>Vay các tổ chức tài chính, tín dụng</t>
  </si>
  <si>
    <t>Vay lại trực tiếp vốn vay nước ngoài của Chính phủ</t>
  </si>
  <si>
    <t>Cải tạo và nâng cấp hệ thống kênh tưới, tiêu phục vụ sản xuất nông nghiệp và thoát lũ cho vùng Bắc Thạch Hà, huyện Thạch Hà, tỉnh Hà Tĩnh nhằm ứng phó với biến đổi khí hậu</t>
  </si>
  <si>
    <t>EUR</t>
  </si>
  <si>
    <t>Cải thiện cơ sở hạ tầng vùng ngập lụt tỉnh Hà Tĩnh</t>
  </si>
  <si>
    <t>SAR</t>
  </si>
  <si>
    <t>Hạ tầng cơ bản cho phát triển toàn diện tỉnh Hà Tĩnh (BIIG2)</t>
  </si>
  <si>
    <t>USD</t>
  </si>
  <si>
    <t>Khoản vay 3634- VIE</t>
  </si>
  <si>
    <t>Khoản vay 3635-VIE (COL)</t>
  </si>
  <si>
    <t>Tiểu Dự án Chuẩn bị dự án Hạ tầng cơ bản cho phát triển toàn diện tỉnh Hà Tĩnh (PBIIG2)</t>
  </si>
  <si>
    <t>Dự án xây dựng cầu dân sinh và quản lý tài sản đường địa phương (LRAMP), hợp phần đường, tỉnh Hà Tĩnh</t>
  </si>
  <si>
    <t>Dự án Sửa chữa và nâng cao an toàn đập (WB8), tỉnh Hà Tĩnh</t>
  </si>
  <si>
    <t>Dự án hiện đại hóa ngành lâm nghiệp và tăng cường tính chống chịu vùng ven biển (FCMR)</t>
  </si>
  <si>
    <t>Dự án tăng cường quản lý đất đai và cơ sỡ dữ liệu đất đai</t>
  </si>
  <si>
    <t>Dự án Phát triển nông thôn bền vững vì người nghèo Hà Tĩnh (SRDP)</t>
  </si>
  <si>
    <t>Dự án phát triển tổng hợp các đô thị Động lực - Tiểu dự án Đô thị Kỳ Anh</t>
  </si>
  <si>
    <t>Tiểu dự án đầu tư xây dựng công trình Cải thiện cơ sở hậ tầng đô thị Thạch Hà, huyện Thạch Hà, tỉnh Hà Tĩnh</t>
  </si>
  <si>
    <t>Tiểu dự án đầu tư xây dựng công trình Cải thiện cơ sở hậ tầng đô thị Hương Khê, huyện Hương Khê, tỉnh Hà Tĩnh</t>
  </si>
  <si>
    <t>Vay lại nguồn vốn vay nước ngoài qua cơ quan ủy quyền cho vay lại</t>
  </si>
  <si>
    <t>Vay các tổ chức khác</t>
  </si>
  <si>
    <t>Ghi chú: Tỷ giá quy đổi áp dụng tỷ giá do KBNN thông báo thời điểm cuối kỳ (tháng 12/2025: 1 USD = 25.118 VNĐ; 1 EUR = 29.097 VNĐ; 1 SAR = 6.698 VNĐ)</t>
  </si>
  <si>
    <t>BÁO CÁO VAY, TRẢ NỢ NGÂN SÁCH ĐỊA PHƯƠNG NĂM 2025</t>
  </si>
  <si>
    <t>Dự toán trung ương giao</t>
  </si>
  <si>
    <t>Dự toán địa phương quyết định</t>
  </si>
  <si>
    <t>Quyết toán</t>
  </si>
  <si>
    <t>So sánh Quyết toán với</t>
  </si>
  <si>
    <t>Bao gồm:</t>
  </si>
  <si>
    <t>Dự toán Trung ương giao</t>
  </si>
  <si>
    <t>Vốn trong nước</t>
  </si>
  <si>
    <t>Vốn
 ngoài 
nước</t>
  </si>
  <si>
    <t>Vốn ngoài nước</t>
  </si>
  <si>
    <t>Trong đó: Chi tiết nguyên tệ</t>
  </si>
  <si>
    <t>Loại tiền</t>
  </si>
  <si>
    <t>Số tiền</t>
  </si>
  <si>
    <t>(%)</t>
  </si>
  <si>
    <t>1=2+3</t>
  </si>
  <si>
    <t>4=5+6</t>
  </si>
  <si>
    <t>7=8+9</t>
  </si>
  <si>
    <t>12=7/1</t>
  </si>
  <si>
    <t>13=7/4</t>
  </si>
  <si>
    <t>Dư nợ vay đầu năm (cuối năm trước)</t>
  </si>
  <si>
    <t>Tổng số vay trong năm</t>
  </si>
  <si>
    <t>Chi trả nợ gốc trong năm</t>
  </si>
  <si>
    <t>4=1+2-3</t>
  </si>
  <si>
    <t>Dư nợ vay cuối năm</t>
  </si>
  <si>
    <t>Kế hoạch năm 2025</t>
  </si>
  <si>
    <t>Thực hiện năm 2025</t>
  </si>
  <si>
    <t>Tổng cộng</t>
  </si>
  <si>
    <t>Số kiến nghị 
chưa thực hiện</t>
  </si>
  <si>
    <t>Số thực hiện 2025</t>
  </si>
  <si>
    <t>Số còn lại chưa thực hiện</t>
  </si>
  <si>
    <t>TỔNG SỐ</t>
  </si>
  <si>
    <t>*</t>
  </si>
  <si>
    <t xml:space="preserve">Kiến nghị của kiểm toán các năm trước còn tồn tại chưa xử lý </t>
  </si>
  <si>
    <t>NĂM 2024 NIÊN ĐỘ 2023</t>
  </si>
  <si>
    <t>Đôn đốc thu hồi tạm ứng quá hạn</t>
  </si>
  <si>
    <t>Kho bạc Nhà nước tỉnh</t>
  </si>
  <si>
    <t>Ban QLDA đầu tư XDCT Nông nghiệp và Phát triển nông thôn Hà Tĩnh</t>
  </si>
  <si>
    <t>Hệ thống kênh trục sông Nghèn</t>
  </si>
  <si>
    <t>Hồ chứa nước thượng nguồn sông Trí, huyện Kỳ Anh, tỉnh Hà Tĩnh</t>
  </si>
  <si>
    <t>Ban QLDA ĐTXD khu vực Khu kinh tế tỉnh</t>
  </si>
  <si>
    <t>Hệ thống tách nước phân lũ khu Kinh tế</t>
  </si>
  <si>
    <t>Đường Quốc lộ 1A đi cảng Sơn Dương (Giai đoạn 2), huyện Kỳ Anh, tỉnh Hà Tĩnh</t>
  </si>
  <si>
    <t>UBND huyện Lộc Hà</t>
  </si>
  <si>
    <t>Nâng cấp đường giao thông liên xã huyện Lộc Hà, tỉnh Hà Tĩnh</t>
  </si>
  <si>
    <t>Đường cứu hộ, cứu nạn cho nhân dân các xã ven biển huyện Lộc Hà, tỉnh Hà Tĩnh</t>
  </si>
  <si>
    <t>Kè biển chống xâm thực huyện Lộc Hà, đoạn từ K3 00 đến K11 105 thuộc địa bàn xã Thạch Bằng và Thịnh Lộc, huyện Lộc Hà, tỉnh Hà Tĩnh</t>
  </si>
  <si>
    <t>Hạ tầng Khu du lịch biển Lộc Hà, tỉnh Hà Tĩnh</t>
  </si>
  <si>
    <t>UBND thành phố Hà Tĩnh</t>
  </si>
  <si>
    <t>Đường Lê Duẩn nối thông ra đường Vũ Quang</t>
  </si>
  <si>
    <t>Đường bao sông Cụt, đoạn nối từ đường 26/3 đến Nguyễn Trung Thiên, phường Văn Yên, thành phố Hà Tĩnh</t>
  </si>
  <si>
    <t>Đường Lê Duẫn kéo dài đoạn từ đường Nguyễn Xí đến Quốc lộ 1A, thành phố Hà Tĩnh</t>
  </si>
  <si>
    <t>Đường Trung Tiết (Đoạn từ đường Nguyễn Huy Tự đến đường Nguyễn Công Trứ) Thành phố Hà Tĩnh</t>
  </si>
  <si>
    <t>UBND thị xã Kỳ Anh</t>
  </si>
  <si>
    <t>Bồi thường GPMB khu gang thép và cảng sơn Dương</t>
  </si>
  <si>
    <t>Vườn quốc gia Vũ Quang</t>
  </si>
  <si>
    <t>Dự án đầu tư xây dựng cơ sở hạ tầng Vườn Quốc gia Vũ Quang, giai đoạn 2016-2020, tỉnh Hà Tĩnh</t>
  </si>
  <si>
    <t>Bố trí trả lại nguồn</t>
  </si>
  <si>
    <t>Kiểm toán tổng hợp tại Sở Tài chính</t>
  </si>
  <si>
    <t>Tiết kiệm thêm 10% kinh phí các cơ quan hành chính nhà nước</t>
  </si>
  <si>
    <t>Huyện Hương Khê</t>
  </si>
  <si>
    <t>Huyện Kỳ Anh</t>
  </si>
  <si>
    <t>NĂM 2023 NIÊN ĐỘ 2022</t>
  </si>
  <si>
    <t>Giảm chi thường xuyên</t>
  </si>
  <si>
    <t>Nộp trả ngân sách tỉnh</t>
  </si>
  <si>
    <t>Công ty TNHH MTV Thủy lợi Bắc Hà Tĩnh</t>
  </si>
  <si>
    <t>KP hỗ trợ sử dụng sản phẩm, dịch vụ công ích thủy lợi</t>
  </si>
  <si>
    <t>Kiến nghị khác (CHUYÊN ĐỀ QUẢN LÝ VÀ SỬ DỤNG QUỸ PHÁT TRIỂN VÀ BẢO VỆ RỪNG GIAI ĐOẠN 2020-2022)</t>
  </si>
  <si>
    <t>THU HỒI NỘP VỀ QUỸ BVPTR</t>
  </si>
  <si>
    <t>Quỹ Bảo vẹ phát triển rừng (Kinh phí TRTT quá thời hạn 12 tháng)</t>
  </si>
  <si>
    <t>NĂM 2022 NIÊN ĐỘ 2021</t>
  </si>
  <si>
    <t>Tăng thu NSNN</t>
  </si>
  <si>
    <t>Văn Phòng Cục Thuế Tỉnh</t>
  </si>
  <si>
    <t>Công ty TNHH Ngàn phố</t>
  </si>
  <si>
    <t>Thuế GTGT</t>
  </si>
  <si>
    <t>Thuế TNDN</t>
  </si>
  <si>
    <t>Giảm chi đầu tư xây dựng</t>
  </si>
  <si>
    <t>Giảm dự toán, giảm thanh toán năm sau</t>
  </si>
  <si>
    <t>Ban QLDA ĐTXDCT dân dụng và công nghiệp tỉnh Hà Tĩnh</t>
  </si>
  <si>
    <t>Cải tạo, nâng cấp Hồ sinh thái Khu di tích Ngã ba Đồng Lộc (giai đoạn 2)</t>
  </si>
  <si>
    <t>Cải tạo, nâng cấp, tăng cường cơ sở vật chất Trụ sở làm việc Cơ quan Tỉnh ủy</t>
  </si>
  <si>
    <t>Kiến nghị khác</t>
  </si>
  <si>
    <t>Tại Kho bạc nhà nước Vũ Quang</t>
  </si>
  <si>
    <t xml:space="preserve">Dự án Trường THCS Phan Đình Phùng </t>
  </si>
  <si>
    <t>Kho bạc nhà nước Hương Sơn</t>
  </si>
  <si>
    <t>7288027 - Nâng cấp tuyến đường 8B nối quốc lộ 8A</t>
  </si>
  <si>
    <t xml:space="preserve">Dự án Xây dựng Bảo tàng Hà Tĩnh </t>
  </si>
  <si>
    <t>NĂM 2021 NIÊN ĐỘ 2020</t>
  </si>
  <si>
    <t>TĂNG THU NSNN</t>
  </si>
  <si>
    <t>THUẾ TNDN</t>
  </si>
  <si>
    <t>Địa bàn huyện Cẩm Xuyên</t>
  </si>
  <si>
    <t>Doanh nghiệp tư nhân Hoàng Dũng</t>
  </si>
  <si>
    <t>KIẾN NGHỊ KHÁC</t>
  </si>
  <si>
    <t>Quỹ đầu tư phát triển</t>
  </si>
  <si>
    <t xml:space="preserve">Thu hồi khoản vay </t>
  </si>
  <si>
    <t>Kho bạc nhà nước Hà Tĩnh</t>
  </si>
  <si>
    <t>Đôn đốc thu hồi, hoàn tạm ứng quá hạn</t>
  </si>
  <si>
    <t>Trụ sở BCHQS Lộc Hà</t>
  </si>
  <si>
    <t>Đường đến trung tâm xã Kỳ Tây</t>
  </si>
  <si>
    <t>NĂM 2020 NIÊN ĐỘ 2019</t>
  </si>
  <si>
    <t>GIẢM CHI ĐẦU TƯ</t>
  </si>
  <si>
    <t>Ban Quản lý dự án đầu tư xây dựng cơ bản huyện Cẩm Xuyên</t>
  </si>
  <si>
    <t>Đường trục chính khu du lịch Nam Thiên Cầm, huyện Cẩm Xuyên</t>
  </si>
  <si>
    <t>NĂM 2019 NIÊN ĐỘ 2018</t>
  </si>
  <si>
    <t>Giảm chi đầu tư Xây dựng</t>
  </si>
  <si>
    <t>Thu hồi nộp NSNN các khoản chi sai quy định</t>
  </si>
  <si>
    <t>Bệnh viện đa khoa tỉnh Hà Tĩnh</t>
  </si>
  <si>
    <t>Dự án Cải tạo, nâng cấp Nhà đa khoa nghiệp vụ thành Khu khám bệnh và điều trị ngoại trú - Khối hành chính, Bệnh viện đa khoa tỉnh Hà Tĩnh</t>
  </si>
  <si>
    <t>Huyện Đức Thọ</t>
  </si>
  <si>
    <t>Dự án Kênh mương nội đồng xã Đức Thủy</t>
  </si>
  <si>
    <t>Giảm giá trị trúng thầu, hợp đồng</t>
  </si>
  <si>
    <t>Ban quản lý dự án mở rộng và nâng cấp Trường Chính trị Trần Phú giai đoạn I</t>
  </si>
  <si>
    <t>Dự án mở rộng và nâng cấp Trường Chính trị Trần Phú giai đoạn I</t>
  </si>
  <si>
    <t>NĂM 2018 NIÊN ĐỘ 2017</t>
  </si>
  <si>
    <t>Ban Quản lý các dự án xây dựng cơ bản ngành Nông nghiệp và phát triển nông thôn</t>
  </si>
  <si>
    <t>Dự án: Sửa chữa, nâng cấp hồ chứa nước Mộc Hương - Đá Cát</t>
  </si>
  <si>
    <t>Ban quản lý dự án: Trung tâm Giáo dục Lao động xã hội tỉnh Hà Tĩnh</t>
  </si>
  <si>
    <t>Dự án: Trung tâm Giáo dục - Lao động xã hội Hà Tĩnh</t>
  </si>
  <si>
    <t>Ban quản lý dự án Trường Đại học Hà Tĩnh</t>
  </si>
  <si>
    <t>Dự án: Kênh tiêu úng và đường giao thông nội đồng, nắn kênh N3-3, N3-3-5 thuộc Trường Đại học Hà Tĩnh</t>
  </si>
  <si>
    <t>Kiến nghị xử lý tài chính khác</t>
  </si>
  <si>
    <t>Kiến nghị khác (Giảm lỗ)</t>
  </si>
  <si>
    <t>Chi cục thuế huyện Kỳ Anh</t>
  </si>
  <si>
    <t xml:space="preserve">Công ty CP tư vấn và xây dựng Lam Hồng </t>
  </si>
  <si>
    <t>NĂM 2017 NIÊN ĐỘ 2016</t>
  </si>
  <si>
    <t>Văn phòng cục thuế</t>
  </si>
  <si>
    <t>Công ty Cổ phần Xây dựng Nam Trường</t>
  </si>
  <si>
    <t xml:space="preserve">Công ty CPTVXD vàVTQuốc Cường Kỳ Anh </t>
  </si>
  <si>
    <t>BVMT</t>
  </si>
  <si>
    <t>Phạt</t>
  </si>
  <si>
    <t>Giảm chi đầu tư xây dựng</t>
  </si>
  <si>
    <t xml:space="preserve">Thu hồi nộp NSNN </t>
  </si>
  <si>
    <t>Ban quản lý các dự án xây dựng cơ bản huyện Đức Thọ</t>
  </si>
  <si>
    <t>Dự án: Đường giao thông kết hợp vào trang trại chăn nuôi tập trung tại xã Đức Lạng, xã Tân Hương, xã Đức Dũng</t>
  </si>
  <si>
    <t>NĂM 2016 NIÊN ĐỘ 2015</t>
  </si>
  <si>
    <t>Các khoản tăng thu NSNN</t>
  </si>
  <si>
    <t>Cơ quan thuế quản lý</t>
  </si>
  <si>
    <t>Công ty cổ phần XD  20-11</t>
  </si>
  <si>
    <t>Tiền phạt</t>
  </si>
  <si>
    <t>Công ty CP Tư Vấn XD  Sơn An</t>
  </si>
  <si>
    <t xml:space="preserve">Công ty CP tư vấn và XD Miền Trung  </t>
  </si>
  <si>
    <t>Công ty CP ĐT và XD Bắc Trường Lợi</t>
  </si>
  <si>
    <t>Thuế TN</t>
  </si>
  <si>
    <t>Công ty CP ĐT và PT Vĩnh Hóa</t>
  </si>
  <si>
    <t>Phí Bảo vệ môi trường</t>
  </si>
  <si>
    <t>Các khoản giảm chi</t>
  </si>
  <si>
    <t>Thu hồi kinh phí thừa</t>
  </si>
  <si>
    <t>HTX nuôi trồng thủy sản và KD tổng hợp Việt Hải</t>
  </si>
  <si>
    <t>Công ty CP sản xuất nuôi trồng thủy sản Hoàng Dương</t>
  </si>
  <si>
    <t>Ban quản lý các Dự án XDCB huyện Đức Thọ</t>
  </si>
  <si>
    <t>NĂM 2013 NIÊN ĐỘ 2012</t>
  </si>
  <si>
    <t>Huyện Hương Sơn</t>
  </si>
  <si>
    <t xml:space="preserve"> - Xã Sơn Kim 1</t>
  </si>
  <si>
    <t>Đường GTNT xã Sơn Kim 1</t>
  </si>
  <si>
    <t xml:space="preserve"> - Xã Sơn Kim 2</t>
  </si>
  <si>
    <t>Công trinh: Sửa chữa , nâng cấp đường GTNT trục chính xã Sơn Kim 2</t>
  </si>
  <si>
    <t>Khắc phục hậu quả lũ lụt cầu Ô Ô</t>
  </si>
  <si>
    <t>Khắc phục hậu quả lũ lụt cống Khe Chẹt</t>
  </si>
  <si>
    <t>Các khoản phải nộp, hoàn trả và quản lý qua NSNN</t>
  </si>
  <si>
    <t>Các khoản khác</t>
  </si>
  <si>
    <t>UBND xã Kỳ Châu vay NS huyện năm 2009 chi trả GPMB xây dựng kè Sông Trí</t>
  </si>
  <si>
    <t>Quỹ phục hồi môi trường Sở Tài nguyên và Môi trường</t>
  </si>
  <si>
    <t>Kiến nghị của kiểm toán, thanh tra năm nay</t>
  </si>
  <si>
    <t>NĂM 2025 NIÊN ĐỘ 2024</t>
  </si>
  <si>
    <t>Kiến nghị tăng thu NSNN năm 2024</t>
  </si>
  <si>
    <t>Doanh nghiệp nhà nước</t>
  </si>
  <si>
    <t>Công ty cổ phần Cấp nước Hà Tĩnh</t>
  </si>
  <si>
    <t>Công ty cổ phần Môi trường và Công trình đô thị Hà Tĩnh</t>
  </si>
  <si>
    <t>Kiểm toán tại Tổng công ty Khoáng sản và Thương mại Hà Tĩnh - CTCP</t>
  </si>
  <si>
    <t>Công ty CP cơ khí và Xây lắp Mitraco</t>
  </si>
  <si>
    <t>Công ty CP cảng quốc tế Lào - Việt</t>
  </si>
  <si>
    <t>Công ty TNHH Đầu tư xây dựng và Phát triển hạ tầng Mitraco</t>
  </si>
  <si>
    <t>Đơn vị dự toán</t>
  </si>
  <si>
    <t>Kiểm toán tại Sở Y tế tỉnh Hà Tĩnh</t>
  </si>
  <si>
    <t>Bệnh viện Đa khoa tỉnh Hà Tĩnh</t>
  </si>
  <si>
    <t>Bệnh viện Y học cổ truyền Hà Tĩnh</t>
  </si>
  <si>
    <t>Bệnh viện Phục hồi chức năng tỉnh Hà Tĩnh</t>
  </si>
  <si>
    <t>Bệnh viện Đa khoa thị xã Kỳ Anh</t>
  </si>
  <si>
    <t>Kiểm toán tại Sở GD-ĐT tỉnh Hà Tĩnh</t>
  </si>
  <si>
    <t>Trường Chuyên Hà Tĩnh</t>
  </si>
  <si>
    <t>Trường THPT Lý Tự Trọng</t>
  </si>
  <si>
    <t>Trường THPT Hương Khê</t>
  </si>
  <si>
    <t>Trường THPT Hồng Lĩnh</t>
  </si>
  <si>
    <t>Trường THPT Cẩm Bình</t>
  </si>
  <si>
    <t>Trường THPT Nguyễn Du</t>
  </si>
  <si>
    <t>Khoản tạm giữ tại Sở Tài chính phải nộp NSNN nhưng chưa nộp (Thu từ thanh lý bán đấu giá tài sản công)</t>
  </si>
  <si>
    <t>Kiến nghị giảm lỗ các doanh nghiệp 2024</t>
  </si>
  <si>
    <t>Các Doanh nghiệp nhà nước</t>
  </si>
  <si>
    <t>Tổng công ty Khoáng sản và Thương mại Hà Tĩnh - CTCP</t>
  </si>
  <si>
    <t xml:space="preserve">Công ty mẹ </t>
  </si>
  <si>
    <t>Công ty CP cơ khí và xây lắp Mitraco</t>
  </si>
  <si>
    <t>Kiến nghị thu hồi, giảm chi NSNN năm 2024</t>
  </si>
  <si>
    <t>CÁC CƠ QUAN KIỂM TOÁN TỔNG HỢP</t>
  </si>
  <si>
    <t>Nộp trả ngân sách Trung ương</t>
  </si>
  <si>
    <t xml:space="preserve">Nguồn vốn dự phòng NSTW năm 2023 </t>
  </si>
  <si>
    <t xml:space="preserve">Vốn NSTW năm 2024 </t>
  </si>
  <si>
    <t xml:space="preserve">Vốn NSTW năm 2023 kéo dài sang năm 2024 chưa giải ngân hết </t>
  </si>
  <si>
    <t>Vốn NSTW tạm ứng theo chế độ chưa thu hồi của các năm trước nộp điều chỉnh giảm trong năm quyết toán</t>
  </si>
  <si>
    <t xml:space="preserve">* </t>
  </si>
  <si>
    <t>Chính sách hỗ trợ chi phí học tập và miễn giảm học phí theo quy định tại Nghị định số 81/2021/NĐ-CP ngày 27/08/2021; Nghị quyết số 165/NQ-CP ngày 20/12/2022 của Chính phủ</t>
  </si>
  <si>
    <t>Kinh phí hỗ trợ học sinh PTTH vùng ĐBKK theo Nghị định số 116/2016/NĐ-CP ngày 18/07/2016 của Chính phủ</t>
  </si>
  <si>
    <t>Chính sách ưu tiên tuyển sinh và hỗ trợ học tập đối với trẻ em mẫu giáo, học sinh, sinh viên dân tộc thiểu số rất ít người theo Nghị định số 57/2017/NĐ-CP ngày 09/5/2017 của Chính phủ</t>
  </si>
  <si>
    <t xml:space="preserve">Đề nghị Bộ Tài chính giảm trừ dự toán năm sau </t>
  </si>
  <si>
    <t>Tiền lương cấp bổ sung do tăng biên chế giáo viên thừa hết nhiệm vụ chi do chưa thực hiện tuyển dụng được trong năm 2024</t>
  </si>
  <si>
    <t>1.3.1</t>
  </si>
  <si>
    <t>Kinh phí thực hiện chương trình  MTQG giảm nghèo bền vững- ngân sách trung ương, tỉnh</t>
  </si>
  <si>
    <t xml:space="preserve">Kinh phí thực hiện CTMTQG xây dựng nông thôn mới </t>
  </si>
  <si>
    <t>Đường ĐH.141 đoạn từ Km2+00-Km5+800 xã Kỳ Khang, huyện Kỳ Anh- NS tỉnh 2023</t>
  </si>
  <si>
    <t>Đường ĐH.141 đoạn từ Km2+00-Km5+800 xã Kỳ Khang, huyện Kỳ Anh- NS tỉnh 2024</t>
  </si>
  <si>
    <t>Kinh phí chế độ phụ cấp cán bộ tham gia quản lý Trung tâm học tập cộng đồng</t>
  </si>
  <si>
    <t>Kinh phí thực hiện chính sách hỗ trợ hoạt động của Tổ chuyển đổi số cộng đồng năm 2024- ngân sách tỉnh</t>
  </si>
  <si>
    <t>Kinh phí quản lý, bảo trì đường bộ, đường thủy nội địa phương năm 2024</t>
  </si>
  <si>
    <t>Kinh phí hỗ trợ hoạt động bảo vệ môi trường năm 2023- ngân sách tỉnh</t>
  </si>
  <si>
    <t>Kinh phí mai táng phí cho UBND xã - ngân sách tỉnh</t>
  </si>
  <si>
    <t xml:space="preserve">Tiền điện hộ nghèo, hộ chính sách-Sự nghiệp đảm bảo xã hội </t>
  </si>
  <si>
    <t>Trợ cấp xã hội theo NĐ 20/2021/NĐ-CP&amp;NĐ 76/2024/NĐ-CP</t>
  </si>
  <si>
    <t xml:space="preserve">Chính sách giảm nghèo và đảm bảo xã hội (bao gồm kinh phí BHYT, BHXH) theo Nghị quyết 72/2022/NQ-HĐND ngày 15/7/2022 của HĐND tỉnh  </t>
  </si>
  <si>
    <t>Kinh phí BHYT đối tượng BTXH, người nghèo, CCB, TNXP, DQTV - Quyết định số 9214/QĐ -UBND huyện ngày 27/12/2023</t>
  </si>
  <si>
    <t>Tặng quà NCC nhân dịp kỷ niệm 77 năm ngày TBLS - Quyết định số 3953 /QĐ-UBND huyện ngày 22/07/2024- mục tiêu NS tỉnh</t>
  </si>
  <si>
    <t>Kinh phí thực hiện chính sách công tác dân số và phát triển theo NQ 221/2020</t>
  </si>
  <si>
    <t>Kinh phí thực hiện chính sách Nghị quyết 108/2023- Sự nghiệp y tế</t>
  </si>
  <si>
    <t>Kinh phí thực hiện chính sách Nghị quyết 71/2022- Sự nghiệp y tế</t>
  </si>
  <si>
    <t>Chính sách phát triển giáo dục mầm non theo Nghị định số 105/2020/NĐ-CP ngày 08/09/2020 của Chính phủ-Sự nghiệp giáo dục</t>
  </si>
  <si>
    <t>Hỗ trợ miễn giảm học phí và hỗ trợ chi phí học tập theo Nghị định số 81/2021/NĐ-CP ngày 27/8/2021 của Chính phủ-Sự nghiệp giáo dục</t>
  </si>
  <si>
    <t>Hỗ trợ học bổng, chi phí học tập cho học sinh khuyết tật theo theo TTLT số 42/2013//TTLT-BGDĐT-BLĐTBXH-BTC-Sự nghiệp giáo dục</t>
  </si>
  <si>
    <t xml:space="preserve">Kinh phí chúc thọ mừng thọ </t>
  </si>
  <si>
    <t>Cấp kinh phí thực hiện một số cơ chế chính sách hỗ trợ tạo nguồn lực xây dựng thành công tỉnh Hà Tĩnh đạt chuẩn nông thôn mới theo Quyết định số 684/QĐ-UBND ngày 19/3/2024 của UBND tỉnh (Nghị quyết số 44/2021/NQ-HĐND)</t>
  </si>
  <si>
    <t xml:space="preserve">Kinh phí hỗ trợ thường xuyên hàng tháng đối với lực lượng tham gia bảo vệ an ninh, trật tự ở cơ sở theo Nghị quyết số 129- ngân sách tỉnh </t>
  </si>
  <si>
    <t>Kinh phí hỗ trợ sử dụng sản phẩm, dịch vụ công ích thủy lợi phí năm 2024</t>
  </si>
  <si>
    <t>KP hỗ trợ phát triển đất trồng lúa theo Nghị định số 35/2015/NĐ-CP-  Sự nghiệp Kinh tế</t>
  </si>
  <si>
    <t>Kinh phí thực hiện chính sách khuyến khích phát triển nông nghiệp, nông thôn gắn với xây dựng tỉnh đạt chuẩn nông thôn mới theo Nghị quyết số 51/2021/NQ-HĐND của HĐND tỉnh</t>
  </si>
  <si>
    <t>Cấp kinh phí đợt 1 năm 2024 để thực hiện chính sách theo nghị quyết số 114/2023/NQ-HĐND ngày 8/12/2023 của HĐND tỉnh tại quyết định số 1929/QĐ-UBND ngày 6/8/2024 của UBND tỉnh</t>
  </si>
  <si>
    <t>1.3.2</t>
  </si>
  <si>
    <t>Huyện Thạch Hà sau sáp nhập</t>
  </si>
  <si>
    <t>Huyện Lộc Hà (cũ)</t>
  </si>
  <si>
    <t>Chính sách phát triển giáo dục mầm non theo Nghị định số 105/2020/NĐ-CP ngày 08/09/2020 của Chính phủ</t>
  </si>
  <si>
    <t>Bù miễn giảm học phí, chi phí học tập theo Nghị định số 81/2021/NĐ-CP</t>
  </si>
  <si>
    <t>Hỗ trợ học sinh khuyết tật theo Thông tư liên tịch số 42/2013/TTLT</t>
  </si>
  <si>
    <t>Chính sách hỗ trợ phát triển đất trồng lúa theo Nghị định số 35/2015/NĐ-CP</t>
  </si>
  <si>
    <t>Tiền điện hộ nghèo, hộ CSXH theo Quyết định số 28/2014/QĐ-TTg</t>
  </si>
  <si>
    <t>KP thực hiện Nghị quyết số 51/2021/NQ-HĐND theo Quyết định số 2685/QĐ-UBND ngày 16/10/2023 của UBND tỉnh</t>
  </si>
  <si>
    <t>Cấp kinh phí thực hiện chính sách khuyến khích phát triển nông nghiệp, nông thôn gắn với xây dựng tỉnh đạt chuẩn nông thôn mới theo Quyết định số 1285/QĐ-UBND ngày 23/5/2024 (Nghị quyết số 51/2021/NQ-HĐND của HĐND tỉnh đợt 2/2024)</t>
  </si>
  <si>
    <t>KP bảo trợ xã hội</t>
  </si>
  <si>
    <t>Hạ tầng và trang thiết bị Trung tâm văn hoá - truyền thông (giai đoạn 2)</t>
  </si>
  <si>
    <t>Kinh phí bảo hiểm y tế</t>
  </si>
  <si>
    <t>Kinh phí thực hiện NQ số 108/2023/NQ-HĐND của HĐND tỉnh</t>
  </si>
  <si>
    <t>Kinh phí duy tu bảo trì đường bộ</t>
  </si>
  <si>
    <t>Kinh phí hỗ trợ cho UBND các huyện, thành phố, thị xã để thực hiện nhiệm vụ chính trị theo Quyết định số 2773/QĐ-UBND ngày 26/10/2023 của UBND tỉnh</t>
  </si>
  <si>
    <t>Kinh phí hỗ trợ làm tem nhãn cho sản phẩm Ocop</t>
  </si>
  <si>
    <t>Huyện Thạch Hà (cũ)</t>
  </si>
  <si>
    <t xml:space="preserve">Phân bổ nguồn kinh phí quản lý, bảo trì đường bộ, đường thuỷ nội địa địa phương năm 2024 đợt 1 theo Quyết định số 234/QĐ-UBND ngày 22/01/2024 của UBND tỉnh </t>
  </si>
  <si>
    <t xml:space="preserve">Cấp hỗ trợ kinh phí cho UBND huyện Thạch Hà theo Quyết định số 396/QĐ-UBND ngày 02/02/2024 của UBND tỉnh để tổ chức lập Quy hoạch chi tiết Khu đô thị - dịch vụ tại thị trấn Thạch Hà </t>
  </si>
  <si>
    <t>Kinh phí thực hiện NQ số 44 và NQ 122 của HĐND tỉnh</t>
  </si>
  <si>
    <t>Kinh phí thực hiện Nghị quyết số 51/2021/NQ-HĐND của HĐND tỉnh</t>
  </si>
  <si>
    <t xml:space="preserve">Tiền ăn cho trẻ 3,4,5 tuổi theo </t>
  </si>
  <si>
    <t>Học bổng cho trẻ khuyết tật, hỗ trợ giáo viên dạy trẻ khuyết tật</t>
  </si>
  <si>
    <t>Chi phí học tập theo Nghị định 81/2021/NĐ-CP ngày 27/8/2021 của Chính Phủ</t>
  </si>
  <si>
    <t>Kinh phí tiền điện hộ nghèo hộ chính sách</t>
  </si>
  <si>
    <t>Chính sách trồng lúa</t>
  </si>
  <si>
    <t>Thủy lợi phí</t>
  </si>
  <si>
    <t>Bảo hiểm y tế cho các đối tượng</t>
  </si>
  <si>
    <t>Trợ cấp thường xuyên cho đối tượng Nghị định số 20/2021/NĐ-CP, Nghị quyết số 151/NQ-HĐND của HĐND tỉnh</t>
  </si>
  <si>
    <t>Kinh phí giảm nghèo</t>
  </si>
  <si>
    <t>1.3.3</t>
  </si>
  <si>
    <t>Huyện Cẩm Xuyên</t>
  </si>
  <si>
    <t>Tiền điện hộ nghèo, hộ chính sách xã hội</t>
  </si>
  <si>
    <t xml:space="preserve">Kinh phí hỗ trợ cho người chăn nuôi bị thiệt hại do dịch bệnh viêm da nổi cục </t>
  </si>
  <si>
    <t xml:space="preserve">Kinh phí hoạt động của tổ chuyển đổi số cộng đồng năm 2024 theo NQ 119/2203/NQ-HĐND </t>
  </si>
  <si>
    <t>Kinh phí hoạt động cho hoạt động bảo vệ môi trường năm 2024 theo QĐ số 3075/QĐ-UBND ngày 31/12/2024</t>
  </si>
  <si>
    <t xml:space="preserve">Kinh phí thực hiện CT MTQG NTM  </t>
  </si>
  <si>
    <t xml:space="preserve">Kinh phí thực hiện chương trình MTQG </t>
  </si>
  <si>
    <t>Kp thực hiện chính sách bảo vệ và phát triển đất trồng lúa năm 2024 (phần hỗ trợ giống)</t>
  </si>
  <si>
    <t xml:space="preserve">KP giảm nghèo tiểu dự án hỗ trợ việc làm bền vững theo QĐ 907 </t>
  </si>
  <si>
    <t>Kinh phí CTMTQG xây dựng NTM năm 2022 (các xã nộp trả)</t>
  </si>
  <si>
    <t>Kinh phí thực hiện chính sách hỗ trợ tạo nguồn lực xây dựng thành công tỉnh Hà Tĩnh đạt chuẩn nông thôn mới theo Nghị quyết số 51/2021/NQ-HĐND (đợt 1 năm 2023) theo Quyết định số 2685/QĐ-UBND ngày 16/10/2023 của UBND tỉnh.</t>
  </si>
  <si>
    <t>Hỗ trợ phần mềm kế toán</t>
  </si>
  <si>
    <t>Kinh phí thực hiện Nghị quyết 72/2022/NQ-HĐND về chính sách giảm nghèo đảm bảo an sinh xã hội trên địa bàn tỉnh Hà Tĩnh</t>
  </si>
  <si>
    <t>Phân bổ nguồn kinh phí quản lý, bảo trì đường bộ, đường thuỷ nội địa địa phương năm 2024 đợt 1 theo Quyết định số 234/QĐ-UBND ngày 22/01/2024 của UBND tỉnh (mục III, mục IV Phu lục số 01). Năm 2023: 490,064 trđ; Năm 2024: 103,785 trđ</t>
  </si>
  <si>
    <t>Cấp hỗ trợ kinh phí mua sắm xe ô tô cho các đơn vị, địa phương theo Quyết định số 2814/QĐ-UBND ngày 06/12/2024 của UBND tỉnh</t>
  </si>
  <si>
    <t>KP thực hiện chính sách bảo vệ phát triển đất trồng lúa năm 2024 (Phần hỗ trợ giống)</t>
  </si>
  <si>
    <t>1.3.4</t>
  </si>
  <si>
    <t>Tiền ăn trưa của trẻ em mẫu giáo</t>
  </si>
  <si>
    <t xml:space="preserve">Cấp bù học phí </t>
  </si>
  <si>
    <t>Hỗ trợ học sinh khuyết tật</t>
  </si>
  <si>
    <t>Kinh phí miễn thủy lợi phí theo NĐ số 67/2012/NĐ-CP</t>
  </si>
  <si>
    <t>KP hỗ trợ phát triển đất trồng lúa theo Nghị định số 35/2015/NĐ-CP</t>
  </si>
  <si>
    <t>1.3.5</t>
  </si>
  <si>
    <t>Thị xã Kỳ Anh</t>
  </si>
  <si>
    <t>Phân bổ nguồn kinh phí quản lý, bảo trì đường bộ, đường thuỷ nội địa địa phương năm 2024 đợt 1 theo Quyết định số 234/QĐ-UBND ngày 22/01/2024 của UBND tỉnh (mục III, mục IV Phu lục số 01)</t>
  </si>
  <si>
    <t>Phân bổ kế hoạch vốn sự nghiệp ngân sách trung ương thực hiện Chương trình mục tiêu quốc gia xây dựng nông thôn mới năm 2024 theo Quyết định số 608/QĐ-UBND ngày 07/3/2024 của UBND tỉnh. Trong đó: Hỗ trợ mô hình thu gom, xử lý nước thải sinh hoạt quy mô hộ gia đình tại các xã: Kỳ Hà, Kỳ Hoa, Kỳ Nam, Kỳ Ninh, thị xã Kỳ Anh</t>
  </si>
  <si>
    <t>BHYT người nghèo</t>
  </si>
  <si>
    <t>Cấp kinh phí thực hiện chính sách khuyến khích phát triển nông nghiệp, nông thôn gắn với xây dựng tỉnh đạt chuẩn nông thôn mới theo Quyết định số 683/QĐ-UBND ngày 19/3/2024 (Nghị quyết số 51/2021/NQ-HĐND của HĐND tỉnh đợt 1/2024)</t>
  </si>
  <si>
    <t>Cấp kinh phí thực hiện một số cơ chế chính sách hỗ trợ tạo nguồn lực xây dựng thành công tỉnh Hà Tĩnh đạt chuẩn nông thôn mới theo Quyết định số 684/QĐ-UBND ngày 19/3/2024 (Nghị quyết số 44/2021/NQ-HĐND)</t>
  </si>
  <si>
    <t>Cấp kinh phí về việc phân bổ kinh phí thực hiện chính sách bảo tồn và phát huy giá trị các di sản văn hóa được UNESCO ghi danh và các danh nhân tiêu biểu theo Quyết định số 2039/QĐ-UBND ngày 28/08/2024 của UBND tỉnh</t>
  </si>
  <si>
    <t>Cấp kinh phí chi trả cho lao động hợp đồng thực hiện công việc hỗ trợ, phục vụ năm 2024 theo Nghị định số 111/2022/NĐ-CP tại Quyết định số 997/QĐ-UBND ngày 16/4/2024 của UBND tỉnh</t>
  </si>
  <si>
    <t>1.3.6</t>
  </si>
  <si>
    <t>Công ty TNHH một thành viên Thủy Lợi Nam Hà Tĩnh</t>
  </si>
  <si>
    <t>Kinh phí sửa chữa các hạng mục công trình đập bún và hồ chứa nước mộc hương</t>
  </si>
  <si>
    <t>Tỉnh giảm trừ dự toán năm sau</t>
  </si>
  <si>
    <t>1.4.1</t>
  </si>
  <si>
    <t>Đài phát thanh truyền hình tỉnh Hà Tĩnh</t>
  </si>
  <si>
    <t>Kinh phí cải cách tiền lương</t>
  </si>
  <si>
    <t>1.4.2</t>
  </si>
  <si>
    <t xml:space="preserve">Trường cao đẳng Nguyễn Du </t>
  </si>
  <si>
    <t>KIỂM TOÁN TẠI CÁC HUYỆN, THÀNH PHỐ</t>
  </si>
  <si>
    <t>Kinh phí mua sắm xe ô tô theo Quyết định số 2814/QĐ-UBND ngày 06/12/2024 của UBND tỉnh</t>
  </si>
  <si>
    <t>Kinh phí hỗ trợ mua sắm trang thiết bị y tế theo Quyết định số 2849/QĐ-UBND ngày 11/12/2024 của UBND tỉnh</t>
  </si>
  <si>
    <t>Kinh phí mua khung và in giấy chứng nhận, quyết định tặng Huy hiệu Đảng năm 2024 theo Quyết định số 2907/QĐ-UBND của UBND tỉnh</t>
  </si>
  <si>
    <t>Kinh phí hỗ trợ mua sắm trang thiết bị y tế theo Quyết định số 3109/QĐ-UBND ngày 31/12/2024 của UBND tỉnh</t>
  </si>
  <si>
    <t>Kinh phí CTMTQG, kinh phí khác theo quy định của pháp luật</t>
  </si>
  <si>
    <t xml:space="preserve">Chính sách phát triển giáo dục mầm non theo NĐ 105 </t>
  </si>
  <si>
    <t xml:space="preserve">KP miễn giảm học phí và hỗ trợ chi phí học tập theo NĐ 81 </t>
  </si>
  <si>
    <t xml:space="preserve">Hỗ trợ học bổng, chi phí học tập cho học sinh khuyết tật theo TT liên tịch số 42 </t>
  </si>
  <si>
    <t xml:space="preserve">Kinh phí hỗ trợ trung tâm học tập cộng đồng </t>
  </si>
  <si>
    <t xml:space="preserve">Chế độ bảo trợ xã hội theo NĐ 20/2021/NĐ-CP, Chính sách giảm nghèo theo Nghị quyết 72/2022/NQHĐND tỉnh </t>
  </si>
  <si>
    <t xml:space="preserve">Tiền điện hộ nghèo, hộ chính sách </t>
  </si>
  <si>
    <t xml:space="preserve">Kinh phí chúc thọ, mừng thọ cho người cao tuổi </t>
  </si>
  <si>
    <t>Thị xã Hồng Lĩnh</t>
  </si>
  <si>
    <t xml:space="preserve">Chương trình mục tiêu quốc gia xây dựng nông thôn mới năm 2024 theo Quyết định số 608/QĐ-UBND ngày 07/3/2024 của UBND tỉnh (Kinh phí nâng cao chất lượng đào tạo nghề cho lao động nông thôn, gắn với nhu cầu của thị trường </t>
  </si>
  <si>
    <t>Chương trình MTQG Giảm nghèo bền vững (vốn sự nghiệp)</t>
  </si>
  <si>
    <t>Kinh phí thực hiện chính sách hỗ trợ tạo nguồn lực xây dựng thành công tỉnh Hà Tĩnh đạt chuẩn nông thôn mới theo Nghị quyết số 44/2021/NQ-HĐND ngày 16/12/2021 của HĐND tỉnh</t>
  </si>
  <si>
    <t>Kinh phí chính sách hỗ trợ xây dựng các công trình văn hoá, thể thao cơ sở theo Quyết định số 1946/QĐ-UBND ngày 09/8/2024 của UBND tỉnh</t>
  </si>
  <si>
    <t>Kinh phí về việc cấp bổ sung kinh phí thực hiện Nghị định số 129/2024/NQ-HĐND ngày 18/07/2024 của HĐND tỉnh theo Quyết định số 2520/QĐ-UBND ngày 01/11/2024 của UBND tỉnh</t>
  </si>
  <si>
    <t>Kinh phí thực hiện chính sách khuyến khích phát triển nông nghiệp, nông thôn gắn với xây dựng tỉnh đạt chuẩn nông thôn mới theo Quyết định số 1285/QĐ-UBND ngày 23/5/2024 (Nghị quyết số 51/2021/NQ-HĐND của HĐND tỉnh đợt 2/2024)</t>
  </si>
  <si>
    <t>Nộp trả ngân sách huyện</t>
  </si>
  <si>
    <t>Phường Bắc Hồng</t>
  </si>
  <si>
    <t>Kinh phí Hỗ trợ kinh phí cho người trồng lúa</t>
  </si>
  <si>
    <t>Chương trình MTQG giảm nghèo bền vững</t>
  </si>
  <si>
    <t>Phường Nam Hồng</t>
  </si>
  <si>
    <t>Phường Đức Thuận</t>
  </si>
  <si>
    <t>d</t>
  </si>
  <si>
    <t>Phường Đậu Liêu</t>
  </si>
  <si>
    <t>đ</t>
  </si>
  <si>
    <t>Phường Trung Lương</t>
  </si>
  <si>
    <t>e</t>
  </si>
  <si>
    <t>Xã Thuận Lộc</t>
  </si>
  <si>
    <t>Huyện Nghi Xuân</t>
  </si>
  <si>
    <t>Kinh phí hỗ trợ tiền ăn cho trẻ 3,4,5 tuổi theo Nghị định 105/2020/NĐ-CP</t>
  </si>
  <si>
    <t>Miễn giảm học phí và hỗ trợ chi phí học tập theo Nghị định số 81/2021/NĐ-CP</t>
  </si>
  <si>
    <t>Hỗ trợ giáo viên dạy trẻ khuyết tật theo Nghị định 25/2012/NĐ-CP</t>
  </si>
  <si>
    <t>Kinh phí hỗ trợ sử dụng sản phẩm, dịch vụ công ích thủy lợi theo Nghị định 96/2018/NĐ-CP</t>
  </si>
  <si>
    <t>Kinh phí đất trồng lúa theo Nghị định số 112/2024/NĐ-CP</t>
  </si>
  <si>
    <t>Kinh phí hỗ trợ người phân công giúp đỡ người được áp dụng biện pháp giáo dục tại xã, thị trấn</t>
  </si>
  <si>
    <t xml:space="preserve">Kinh phí trợ cấp Thường xuyên cho các đối tượng theo Nghị định 20/2021/NĐ-CP </t>
  </si>
  <si>
    <t>Kinh phí hỗ trợ giảm nghèo theo Nghị quyết số 72/2022/NQ-HĐND tỉnh ngày 17/7/2022</t>
  </si>
  <si>
    <t>Kinh phí tiền điện hộ nghèo, hộ chính sách</t>
  </si>
  <si>
    <t>Thành phố Hà Tĩnh</t>
  </si>
  <si>
    <t>4.1</t>
  </si>
  <si>
    <t>Cấp kinh phí thực hiện chính sách hỗ trợ tạo nguồn lực xây dựng thành công tỉnh Hà Tĩnh đạt chuẩn nông thôn mới theo Nghị quyết số 44/2021/NQ-HĐND ngày 16/12/2021 của HĐND tỉnh (đợt 1 năm 2024) theo Quyết định số 531/QĐ-UBND ngày 23/02/2024 của UBND tỉnh</t>
  </si>
  <si>
    <t>Kinh phí tỉnh cấp kinh phí bổ sung có mục tiêu cho ngân sách cấp huyện từ nguồn điều chỉnh giảm dự toán chi NSNN của Sở Y tế để cấp cho các Trung tâm y tế cấp huyện theo Quyết định số 1506/QĐ-UBND ngày 20/6/2024 của UBND tỉnh</t>
  </si>
  <si>
    <t>KP chương trình mục tiêu quốc gia năm trước chuyển sang</t>
  </si>
  <si>
    <t>Kinh phí hỗ trợ tiền điện hộ nghèo, hộ CSXH thực hiện theo Quyết định số 28/2014/QĐ-TTg</t>
  </si>
  <si>
    <t>Chính sách bảo trợ xã hội</t>
  </si>
  <si>
    <t>Kinh phí thực hiện chính sách mua thẻ BHYT cho các đối tượng được ngân sách nhà nước đảm bảo năm 2024</t>
  </si>
  <si>
    <t>Huyện Can Lộc</t>
  </si>
  <si>
    <t>5.1</t>
  </si>
  <si>
    <t>Kinh phí miễn thu thuỷ lợi phí theo Nghị định số 96/2018/NĐ-CP của Chính phủ</t>
  </si>
  <si>
    <t>Kinh phí thực hiện chính sách bảo vệ và phát triển đất trồng lúa năm 2024</t>
  </si>
  <si>
    <t xml:space="preserve">Kinh phí hỗ trợ tiền điện hộ nghèo, hộ CSXH thực hiện theo Quyết định số 28/2014/QĐ-TTg </t>
  </si>
  <si>
    <t>Kinh phí BHYT đối tượng BTXH theo Nghị định 20/2021/NĐ-CP ngày 15/3/2021</t>
  </si>
  <si>
    <t xml:space="preserve">Kinh phí trợ cấp xã hội theo Nghị quyết số 72/2022/NQ-HĐND tỉnh </t>
  </si>
  <si>
    <t>BHYT cho người nghèo theo Nghị định 146/2018/NĐ-CP ngày 17/10/2018</t>
  </si>
  <si>
    <t>BHYT đối tượng TNXP, DQDK theo Nghị định 146/2018/NĐ-CP ngày 17/10/2018</t>
  </si>
  <si>
    <t>BHYT đối tượng CCB theo Nghị định 146/2018/NĐ-CP ngày 17/10/2018</t>
  </si>
  <si>
    <t>Chính sách đối với người hướng dẫn người được áp dụng biện pháp giáo dục tại xã, thị trấn theo Nghị quyết số 116/2023/NQ-HĐND tỉnh Hà Tĩnh</t>
  </si>
  <si>
    <t>Kinh phí thực hiện chính sách trợ giúp xã hội cho các dối tượng bảo trợ xã hội năm 2024 theo Nghị định số 76/2024/NĐ-CP ngày 01/07/2024 của Chính phủ theo Quyết định số 2752/QĐ-UBND ngày 29/11/2024 của UBND tỉnh</t>
  </si>
  <si>
    <t>Kinh phí thực hiện chính sách hỗ trợ hoạt động của Tổ chuyển đổi số cộng đồng năm 2024 theo Nghị quyết số 119/2023/NQ-HĐND ngày 08/12/2023 của HĐND tỉnh tại Quyết định số 654/QĐ-UBND ngày 12/3/2024 của UBND tỉnh</t>
  </si>
  <si>
    <t xml:space="preserve">Kinh phí thực hiện chính sách hỗ trợ tạo nguồn lực xây dựng thành công tỉnh Hà Tĩnh đạt chuẩn nông thôn mới theo chính sách khuyến khích phát triển nông nghiệp, nông thôn gắn với xây dựng tỉnh đạt chuẩn nông thôn mới theo Nghị quyết số 51/2021/NQ-HĐND (đợt 1 năm 2023) </t>
  </si>
  <si>
    <t xml:space="preserve">Kinh phí mua khung và chi phí in giấy chứng nhận, quyết định tặng Huy hiệu Đảng năm 2024 theo Quyết định số 2907/QĐ-UBND của UBND tỉnh </t>
  </si>
  <si>
    <t>Kinh phí hỗ trợ trẻ khuyết tật theo Thông tư 42/2013/TTLT-BGDĐT-BLĐTBXH-BTC ngày 13/12/2013</t>
  </si>
  <si>
    <t>Kinh phí tiền ăn trẻ 3-5 tuổi theo Nghị định số 105/2020/NĐ-CP ngày 08/9/2020</t>
  </si>
  <si>
    <t>Kinh phí cấp bù học phí theo Nghị định số 81/2021/NĐ-CP ngày 27/8/2021</t>
  </si>
  <si>
    <t>Nâng cấp mở rộng đường tiểu công viên và điện chiếu sáng Tỉnh lộ 548 đoạn qua thị trấn Đồng Lộc</t>
  </si>
  <si>
    <t>6.1</t>
  </si>
  <si>
    <t xml:space="preserve">Cấp kinh phí tặng quà người có công và tổ chức các hoạt động nhân dịp Tết nguyên đán Giáp Thìn năm 2024 theo Quyết định số 271/QĐ-UBND ngày 25/01/2024 của UBND tỉnh </t>
  </si>
  <si>
    <t>Cấp kinh phí hỗ trợ hoạt động bảo vệ môi trường năm 2023 theo Quyết định số 1016/QĐ-UBND ngày 19/4/2024 của UBND tỉnh</t>
  </si>
  <si>
    <t>Cấp kinh phí về việc cấp bổ sung kinh phí thực hiện Nghị định số 129/2024/NQ-HĐND ngày 18/07/2024 của HĐND tỉnh theo Quyết định số 2520/QĐ-UBND ngày 01/11/2024 của UBND tỉnh</t>
  </si>
  <si>
    <t>Cấp kinh phí chúc thọ, mừng thọ người cao tuổi tròn 100 tuổi, tròn 90 tuổi tặng quà đối với dối tượng bảo trợ xã hội nhận dịp Tết Nguyên đán năm 2025 theo Quyết định số 2775/QD-UBND ngày 03/12/2024 của UBND</t>
  </si>
  <si>
    <t>Tiền điện hộ nghèo, hộ chính sách</t>
  </si>
  <si>
    <t>KIỂM TOÁN TẠI CÁC ĐƠN VỊ DỰ TOÁN</t>
  </si>
  <si>
    <t>Sở Giáo dục và Đào tạo</t>
  </si>
  <si>
    <t>Văn phòng Sở Giáo dục và Đào tạo</t>
  </si>
  <si>
    <t>Kinh phí CTMTQG xây dựng nông thôn mới</t>
  </si>
  <si>
    <t xml:space="preserve">Kinh phí cải tạo nâng cấp trụ sở </t>
  </si>
  <si>
    <t>Trường THPT chuyên Hà Tĩnh</t>
  </si>
  <si>
    <t>Kinh phí học bổng và KP cho khoa học kỹ thuật</t>
  </si>
  <si>
    <t>Trường THPT Can Lộc</t>
  </si>
  <si>
    <t>Hoàn trả nguồn chi thường xuyên về NS tỉnh</t>
  </si>
  <si>
    <t>Kinh phí cải cách tiền lương phải trích năm 2024</t>
  </si>
  <si>
    <t>Sở Nông nghiệp và Môi trường</t>
  </si>
  <si>
    <t>Văn phòng Chi cục Kiểm lâm</t>
  </si>
  <si>
    <t>Kinh phí mua sắm trang phục</t>
  </si>
  <si>
    <t>Văn phòng Sở Tài nguyên và Môi trường (cũ)</t>
  </si>
  <si>
    <t>Kinh phí 5% phải thực hiện giảm trừ theo Nghị quyết số 119 của Chính phủ</t>
  </si>
  <si>
    <t>Các khoản phải nộp nhưng chưa nộp</t>
  </si>
  <si>
    <t>Chi cục thú y và chăn nuôi</t>
  </si>
  <si>
    <t>Khoản thu phí, lệ phí từ năm 2023 còn lại tiếp tục chuyển nguồn phải nộp theo quy định tại khoản 5, Điều 1 Nghị định số 82/2023/NĐ-CP ngày 28 tháng 11 năm 2023</t>
  </si>
  <si>
    <t>KIỂM TOÁN TẠI CÁC DOANH NGHIỆP NHÀ NƯỚC</t>
  </si>
  <si>
    <t>KIỂM TOÁN CÁC CHỦ ĐẦU TƯ, BAN QLDA</t>
  </si>
  <si>
    <t>Đường giao thông từ đường Hồ Chí Minh vào khu vực biên giới xã Hòa Hải, huyện Hương Khê</t>
  </si>
  <si>
    <t>Nhà học 3 tầng (12 phòng) và cải tạo nâng cấp 3 dãy nhà 2 tầng (10 phòng), Trường THCS Chu Văn An, thị trấn Hương Khê, huyện Hương Khê</t>
  </si>
  <si>
    <t>Cầu Khe Trong, cầu Khe Tuần, xã Hương Vĩnh</t>
  </si>
  <si>
    <t>Khắc phục sạt lở bờ sông Ngàn Sâu đoạn qua thôn 5 và thôn 2 xã Hà Linh, huyện Hương Khê</t>
  </si>
  <si>
    <t>Đường GTNT thôn 5 đi thôn 6,7 xã Hương Thủy</t>
  </si>
  <si>
    <t>Đường giao thông nông thôn xã Gia Hanh, huyện Can Lộc</t>
  </si>
  <si>
    <t>Xây dựng trụ sở làm việc xã Kim Song Trường</t>
  </si>
  <si>
    <t>Nâng cấp, mở rộng tuyến đường đường ĐH 36 (Chợ đình - Quán Trại), huyện Can Lộc</t>
  </si>
  <si>
    <t>Hạ tầng kỹ thuật khu công viên trung tâm thị xã Hồng Lĩnh (giai đoạn 1)</t>
  </si>
  <si>
    <t>Lát vỉa hè và trồng cây đường Nguyễn Ái Quốc (đoạn từ đường Sử Hy Nhan đến cầu Mới)</t>
  </si>
  <si>
    <t>Đường vành đai thị xã Hồng Lĩnh (đoạn từ Quốc lộ 8 đến đường Tiên Sơn)</t>
  </si>
  <si>
    <t>Nâng cấp, mở rộng đường Nguyễn Thiếp, thị xã Hồng Lĩnh (giai đoạn 1)</t>
  </si>
  <si>
    <t>Nhà học 3 tầng 9 phòng, nhà đa năng và các hạng mục phụ trợ trường THCS Trần Kim Xuyến, huyện Hương Sơn</t>
  </si>
  <si>
    <t>Trụ sở làm việc Đảng ủy-HĐND-UBND phường Văn Yên (giai đoạn 1)</t>
  </si>
  <si>
    <t>Nâng cấp đường Nguyễn Hoành Từ (đoạn từ đường Hà Huy Tập đến đường Lê Duẩn)</t>
  </si>
  <si>
    <t>Chỉnh trang, nâng cấp vỉa hè và hệ thống hạ tầng kỹ thuật đường Nguyễn Du (đoạn từ đường Trần Phú đến đường Nguyễn Công Trứ)</t>
  </si>
  <si>
    <t>Đường vành đai phía Đông thành phố Hà Tĩnh</t>
  </si>
  <si>
    <t>Đường Xuân Diệu kéo dài đoạn từ đường bao khu đô thị Bắc đến đường Ngô Quyền, thành Phố Hà Tĩnh</t>
  </si>
  <si>
    <t>Xây dựng một số hạng mục Trường THPT Phan Đình Phùng</t>
  </si>
  <si>
    <t>Đường Nguyễn Du kéo dài đến đê Đồng Môn, xã Thạch Hưng, thành phố Hà Tĩnh</t>
  </si>
  <si>
    <t>Ban QLDA ĐTXD công trình giao thông tỉnh Hà Tĩnh</t>
  </si>
  <si>
    <t>Xây dựng hệ thống điện trang trí cầu Cửa Hội bắc qua sông Lam, tỉnh Nghệ An và tỉnh Hà Tĩnh (phía tỉnh Hà Tĩnh) và đèn chiếu sáng đường đầu cầu phía huyện Nghi Xuân.</t>
  </si>
  <si>
    <t>Cải tạo, nâng cấp đường tỉnh ĐT.553 đoạn từ Lộc Yên - Đường Hồ Chí Minh (đoạn Km39+030 ÷ Km47+830).</t>
  </si>
  <si>
    <t>Dự án xây dựng đường Hàm Nghi kéo dài.</t>
  </si>
  <si>
    <t>Ban QLDA ĐTXD công trình dân dụng và công nghiệp tỉnh Hà Tĩnh</t>
  </si>
  <si>
    <t>Nhà ký túc xá học sinh, Trường THPT Chuyên Hà Tĩnh</t>
  </si>
  <si>
    <t>Đầu tư xây mới, nâng cấp, cải tạo 19 Trạm y tế tuyến xã, tỉnh Hà Tĩnh</t>
  </si>
  <si>
    <t>Bệnh viện y học cổ truyển Hà Tĩnh (Giai đoạn 2)</t>
  </si>
  <si>
    <t>Đầu tư xây dựng nâng cấp, cải tạo và mua sắm trang thiết bị cho 04 Bệnh viện đa khoa, Trung tâm y tế tuyến huyện, tỉnh Hà Tĩnh</t>
  </si>
  <si>
    <t>Nhà học 05 tầng Trường Trung cấp nghề Hà Tĩnh</t>
  </si>
  <si>
    <t>Ban QLDA đầu tư xây dựng khu vực khu kinh tế tỉnh Hà Tĩnh</t>
  </si>
  <si>
    <t>Dự án Chỉnh trang, hoàn thiện hạ tầng kỹ thuật Khu Công nghiệp Vũng Áng 1</t>
  </si>
  <si>
    <t>Xử lý ngập úng tại Khu công nghiệp Gia Lách, huyện Nghi Xuân</t>
  </si>
  <si>
    <t>Đường trục chính Trung tâm nối QL1 đoạn tránh thị xã Kỳ Anh đến cụm Cảng nước sâu Vũng Áng - Sơn Dương</t>
  </si>
  <si>
    <t>Đường vành đai phía Nam Khu kinh tế Vũng Áng</t>
  </si>
  <si>
    <t>Đường từ Quốc lộ 12C đi Khu liên hợp gang thép Formosa, tỉnh Hà Tĩnh</t>
  </si>
  <si>
    <t>Thu hồi tạm ứng quá thời hạn</t>
  </si>
  <si>
    <t>Ngân sách thành phố</t>
  </si>
  <si>
    <t>1.1.1</t>
  </si>
  <si>
    <t>Đường nối từ đường Quang Trung đến đường Ngô Quyền qua chợ đầu mối Thạch Trung, thành phố Hà Tĩnh</t>
  </si>
  <si>
    <t>1.1.2</t>
  </si>
  <si>
    <t>Hạ tầng khu dân cư Cầu Ngan, xã Thạch Hạ, thành phố Hà Tĩnh</t>
  </si>
  <si>
    <t>1.1.3</t>
  </si>
  <si>
    <t>Hạ tầng khu dân cư tổ dân phố 6, phường Hà Huy Tập, thành phố Hà Tĩnh</t>
  </si>
  <si>
    <t>1.1.4</t>
  </si>
  <si>
    <t>Hạ tầng khu dân cư tổ dân phố 7, phường Hà Huy Tập, thành phố Hà Tĩnh</t>
  </si>
  <si>
    <t>1.1.5</t>
  </si>
  <si>
    <t>Đường Nguyễn Công Trứ đoạn từ đường Phan Đình Phùng đến Hải Thượng Lãn Ông, thành phố Hà Tĩnh giai đoạn 1</t>
  </si>
  <si>
    <t>1.1.6</t>
  </si>
  <si>
    <t>Hạ tầng kỹ thuật khu dân cư đường Nguyễn Du kéo dài xã Thạch Hưng, thành phố Hà Tĩnh, tỉnh Hà Tĩnh</t>
  </si>
  <si>
    <t>1.1.7</t>
  </si>
  <si>
    <t>Hạ tầng kỹ thuật khu dân cư Đồng Trọt, phường Thạch Quý, Thành phố Hà Tĩnh, tỉnh Hà Tĩnh</t>
  </si>
  <si>
    <t>1.1.8</t>
  </si>
  <si>
    <t>Hạ tầng kỹ thuật khu dân cư Đội Thao - Vườn Cộ, xã Thạch Trung, Thành phố Hà Tĩnh, tỉnh Hà Tĩnh</t>
  </si>
  <si>
    <t>1.1.9</t>
  </si>
  <si>
    <t xml:space="preserve">Đường Lê Duẫn kéo dài đoạn phía nam dự án Vincom đến đường Nguyễn Xí, phường Hà Huy Tập, thành phố Hà Tĩnh </t>
  </si>
  <si>
    <t>1.1.10</t>
  </si>
  <si>
    <t>Hạ tầng kỹ thuật khu dân cư phía nam đường Nguyễn Du,Thành phố Hà Tĩnh</t>
  </si>
  <si>
    <t>1.1.11</t>
  </si>
  <si>
    <t>Hạ tầng khu dân cư tổ dân phố 4, tổ dân phố 7, phường Hà Huy Tập, thành phố Hà Tĩnh</t>
  </si>
  <si>
    <t>1.1.12</t>
  </si>
  <si>
    <t>Hạ tầng kỹ thuật khu đô thị hai bên đường Hải Thượng Lãn Ông kéo dài thuộc phường Tân Giang, Thành phố Hà Tĩnh, tỉnh Hà Tĩnh</t>
  </si>
  <si>
    <t>1.1.13</t>
  </si>
  <si>
    <t xml:space="preserve">Đường vành đai khu đô thị Bắc, phường Nguyễn Du, thành phố Hà Tĩnh </t>
  </si>
  <si>
    <t>Ngân sách xã, phường</t>
  </si>
  <si>
    <t>1.2.1</t>
  </si>
  <si>
    <t>UBND phường Tân Giang</t>
  </si>
  <si>
    <t>Đường giao thông phường Tân Giang - năm 2006, thành phố Hà Tĩnh, tỉnh Hà Tĩnh</t>
  </si>
  <si>
    <t>1.2.2</t>
  </si>
  <si>
    <t>UBND phường Thạch Quý</t>
  </si>
  <si>
    <t>Hạ tầng khu dân cư Bài Lài, phường Thạch Quý, thành phố Hà Tĩnh, tỉnh Hà Tĩnh</t>
  </si>
  <si>
    <t>1.2.3</t>
  </si>
  <si>
    <t>Ban QLDA ĐTXD và phát triển quỹ đất thành phố Hà Tĩnh</t>
  </si>
  <si>
    <t>Xây dựng khu thể dục, thể thao kết hợp tiểu công viên thôn Tân lộc xã Thạch Hạ</t>
  </si>
  <si>
    <t>Xây dựng hệ thống thoát nước vùng xen dắm dân cư thôn Hạ xã Thạch Hạ</t>
  </si>
  <si>
    <t>Kiểm toán tổng hợp tại KBNN khu vực XII</t>
  </si>
  <si>
    <t>Đường vào trung tâm các xã Thạch Trung thạch Hà thành phố Hà Tĩnh, tỉnh Hà Tĩnh</t>
  </si>
  <si>
    <t>Đầu tư xây dựng bảo tàng Hà Tĩnh</t>
  </si>
  <si>
    <t>Trụ sở làm việc trạm kiểm dịch động vật nội địa</t>
  </si>
  <si>
    <t>Hệ thống thủy lợi Ngàn Trươi - Cẩm Trang (Giai đoạn 2) tỉnh Hà Tĩnh</t>
  </si>
  <si>
    <t>Mương thoát nước khu dân cư và vùng núi Bạch Tỵ, phường Đậu Liêu.</t>
  </si>
  <si>
    <t>Nâng cấp, cải tạo nhà văn hóa tổ dân phố 8, phường Nam Hồng</t>
  </si>
  <si>
    <t>3.3</t>
  </si>
  <si>
    <t>Cải tạo, nâng cấp nhà văn hóa tổ dân phố 6, phường Nam Hồng, thị xã Hồng Lĩnh</t>
  </si>
  <si>
    <t>Kiểm toán chi tiết tại đơn vị dự toán</t>
  </si>
  <si>
    <t>Sở Tài nguyên và Môi trường (Nay là Sở Nông nghiệp và Môi trường)</t>
  </si>
  <si>
    <t>Ban quản lý khu bảo tồn thiên nhiên Kẻ gỗ</t>
  </si>
  <si>
    <t>Trích lập Quỹ Phát triển hoạt động sự nghiệp</t>
  </si>
  <si>
    <t>Ban QLRPH sông Ngàn Phố</t>
  </si>
  <si>
    <t>Văn phòng đăng ký đất đai</t>
  </si>
  <si>
    <t>Tạm ứng tiền khoán nhân công thực hiện cấp đổi giấy CNQSD đất sau tập trung, tích tụ ruộng đất tại huyện Can Lộc ( theo HĐ số 05/2023/HĐGK ngày 05/06/2023) (Tạm ứng 50% giá trị hợp đồng)</t>
  </si>
  <si>
    <t>Sở y tế</t>
  </si>
  <si>
    <t>BÁO CÁO TÌNH HÌNH THỤC HIỆN KIẾN NGHỊ KIỂM TOÁN NĂM 2025</t>
  </si>
  <si>
    <t>Đơn vị tính: đồng</t>
  </si>
  <si>
    <t>BÁO CÁO CHI CHUYỂN NGUỒN NĂM 2025 SANG NĂM 2026</t>
  </si>
  <si>
    <t xml:space="preserve">Năm trước (năm liền kề) </t>
  </si>
  <si>
    <t>Năm báo cáo</t>
  </si>
  <si>
    <t>Trong đó</t>
  </si>
  <si>
    <t>NST</t>
  </si>
  <si>
    <t>NSX</t>
  </si>
  <si>
    <t>Số tuyệt đối</t>
  </si>
  <si>
    <t>Số tương đối</t>
  </si>
  <si>
    <t>TỔNG CỘNG</t>
  </si>
  <si>
    <t>Chi đầu tư phát triển thực hiện chuyển nguồn sang năm sau đối với kế hoạch vốn đầu tư công được kéo dài thời gian thực hiện và giải ngân theo quy định của Luật Đầu tư công</t>
  </si>
  <si>
    <t>Chi mua sắm hàng hóa, dịch vụ, sửa chữa, cải tạo, nâng cấp, mở rộng, xây dựng mới hạng mục công trình trong các dự án đã đầu tư xây dựng, đặt hàng, giao nhiệm vụ đã đầy đủ hồ sơ, đã ký hợp đồng hoặc đã hoàn thành đấu thầu theo quy định của pháp luật về đấu thầu trước ngày 31 tháng 12 năm thực hiện dự toán</t>
  </si>
  <si>
    <t>Nguồn thực hiện chính sách tiền lương, phụ cấp, trợ cấp và các khoản tính theo tiền lương; nguồn thực hiện các chính sách an sinh xã hội</t>
  </si>
  <si>
    <t>Các chương trình mục tiêu quốc gia đang trong thời gian thực hiện theo nghị quyết của Quốc hội nhưng không quá ngày 31 tháng 12 năm sau</t>
  </si>
  <si>
    <t>Kinh phí được giao tự chủ của các đơn vị sự nghiệp công lập và các cơ quan nhà nước</t>
  </si>
  <si>
    <t>Các khoản dự toán được Thủ tướng Chính phủ, Ủy ban nhân dân các cấp bổ sung sau ngày 30 tháng 9 năm thực hiện dự toán, trừ trường hợp đã hết nhiệm vụ chi, không bao gồm các khoản bổ sung do các đơn vị dự toán cấp trên điều chỉnh dự toán đã giao cho các đơn vị dự toán trực thuộc</t>
  </si>
  <si>
    <t>Chi khoa học, công nghệ, đổi mới sáng tạo và chuyển đổi số</t>
  </si>
  <si>
    <t>Các khoản tăng thu so với dự toán, dự toán chi còn lại của cấp ngân sách đã được cấp có thẩm quyền quyết định phê duyệt phương án sử dụng vào năm sau</t>
  </si>
  <si>
    <t>Chi dự trữ quốc gia</t>
  </si>
  <si>
    <t>Các khoản chi viện trợ cho các Chính phủ nước ngoài đã được cấp có thẩm quyền giao dự toán</t>
  </si>
  <si>
    <t>Các khoản chi từ nguồn viện trợ không hoàn lại cho Việt Nam, các khoản tài trợ, đóng góp tự nguyện đã được xác định nhiệm vụ chi cụ thể</t>
  </si>
  <si>
    <t>Các khoản kinh phí phải hoàn trả ngân sách cấp trên theo kết luận, kiến nghị của cơ quan thanh tra, kiểm toán</t>
  </si>
  <si>
    <t>Kinh phí khác theo quy định của pháp luật</t>
  </si>
  <si>
    <t>Đơn vị: triệu đồng</t>
  </si>
  <si>
    <t>Sự nghiệp giáo dục - đào tạo và dạy nghề</t>
  </si>
  <si>
    <t>Sự nghiệp khoa học và công nghệ</t>
  </si>
  <si>
    <t>Sự nghiệp văn hóa thông tin</t>
  </si>
  <si>
    <t>Thư viện tỉnh</t>
  </si>
  <si>
    <t>Sự nghiệp phát thanh truyền hình</t>
  </si>
  <si>
    <t>Sự nghiệp thể dục thể thao</t>
  </si>
  <si>
    <t>Trung tâm Huấn luyện và Thi đấu thể dục, thể thao</t>
  </si>
  <si>
    <t>Vườn Quốc gia Vũ Quang</t>
  </si>
  <si>
    <t>Trung tâm Lưu trữ lịch sử tỉnh</t>
  </si>
  <si>
    <t>Trung tâm Hỗ trợ Nông dân Tỉnh Hà Tĩnh</t>
  </si>
  <si>
    <t>Trung tâm hoạt động thanh thiếu nhi</t>
  </si>
  <si>
    <t>Trung tâm hướng nghiệp và PTKT Thủy sản TNXP Hà Tĩnh</t>
  </si>
  <si>
    <t>Tổng đội TNXP - XDVKT Phúc Trạch</t>
  </si>
  <si>
    <t>Trung tâm Phát triển Quỹ đất tỉnh</t>
  </si>
  <si>
    <t>Trung tâm Dịch vụ việc làm Hà Tĩnh</t>
  </si>
  <si>
    <t>TỔNG HỢP THU DỊCH VỤ CỦA ĐƠN VỊ SỰ NGHIỆP CÔNG NĂM 2025</t>
  </si>
  <si>
    <t>(KHÔNG BAO GỒM NGUỒN NGÂN SÁCH NHÀ NƯỚC)</t>
  </si>
  <si>
    <t>So sánh (%)</t>
  </si>
  <si>
    <t xml:space="preserve">Ngân sách cấp xã </t>
  </si>
  <si>
    <t>Sự nghiệp bảo đảm xã hội</t>
  </si>
  <si>
    <t>THUYẾT MINH CHI KHẮC PHỤC HẬU QUẢ THIÊN TAI NGÂN SÁCH TỈNH NĂM 2025</t>
  </si>
  <si>
    <t>Tổng nguồn</t>
  </si>
  <si>
    <t>Nguồn trong nước</t>
  </si>
  <si>
    <t xml:space="preserve">Trung ương bổ sung có mục tiêu </t>
  </si>
  <si>
    <t xml:space="preserve"> -</t>
  </si>
  <si>
    <t>Nguồn dự phòng NSTW: QĐ 180/QĐ-TTg ngày 26/12/2024</t>
  </si>
  <si>
    <t>KP khắc phục cơn bão số 10 và các đợt thiên tai khác từ đầu năm 2025 - QĐ 2171 ngày 02/10/2025</t>
  </si>
  <si>
    <t>Kinh phí khắc phục hậu quả do thiên tai và dịch bệnh Tả lợn Châu Phi gây ra trong năm 2025- QĐ 2831 ngày 30/12/2025</t>
  </si>
  <si>
    <t>Kinh phí khắc phục hậu quả thiên tai trong lĩnh vực đường bộ - QĐ 2829 ngày 30/12/2025</t>
  </si>
  <si>
    <t xml:space="preserve">Các tổ chức, cá nhân trong nước ủng hộ </t>
  </si>
  <si>
    <t>Nguồn của NSĐP</t>
  </si>
  <si>
    <t>Các nguồn khác</t>
  </si>
  <si>
    <t>Nguồn viện trợ nước ngoài</t>
  </si>
  <si>
    <t>Tổng kinh phí sử dụng đã được quyết toán chi NSĐP</t>
  </si>
  <si>
    <t>Chi sự nghiệp kinh tế</t>
  </si>
  <si>
    <t>Chi sự nghiệp giáo dục</t>
  </si>
  <si>
    <t>Chi sự nghiệp y tế</t>
  </si>
  <si>
    <t>Chi đảm bảo xã hội</t>
  </si>
  <si>
    <t>Chi chuyển giao Ngân sách xã</t>
  </si>
  <si>
    <t>III/ Chi ñng hé c¸c ®Þa ph­¬ng kh¸c, c¸c ®¬n vÞ thuéc cÊp kh¸c qu¶n lý (nÕu cã)</t>
  </si>
  <si>
    <t>THUYẾT MINH TÌNH HÌNH SỬ DỤNG</t>
  </si>
  <si>
    <t>NGUỒN DỰ PHÒNG, TĂNG THU VÀ THƯỞNG VƯỢT DỰ TOÁN THU NGÂN SÁCH CẤP TỈNH NĂM 2025</t>
  </si>
  <si>
    <t>Đơn vị tỉnh: triệu đồng</t>
  </si>
  <si>
    <t>Dự phòng</t>
  </si>
  <si>
    <t>Tăng thu</t>
  </si>
  <si>
    <t>Thưởng vượt dự toán thu</t>
  </si>
  <si>
    <t>Chi đầu tư và hỗ trợ vốn doanh nghiệp (nếu có theo phân cấp)</t>
  </si>
  <si>
    <t>Chi an ninh và trật tự, an toàn xã hội</t>
  </si>
  <si>
    <t>Chi thực hiện CCTL</t>
  </si>
  <si>
    <t>Chi chuyển giao ngân sách</t>
  </si>
  <si>
    <t>Chuyển nguồn năm 2025 sang 2026</t>
  </si>
  <si>
    <t xml:space="preserve">Chi thường xuyên </t>
  </si>
  <si>
    <t>Chuyển nguồn tăng thu để thực hiện cải cách tiền lương năm 2026</t>
  </si>
  <si>
    <t>QUYẾT TOÁN CHI NGÂN SÁCH CẤP TỈNH CHO TỪNG CƠ QUAN, TỔ CHỨC THEO LĨNH VỰC NĂM 2025</t>
  </si>
  <si>
    <t>Tên đơn vị</t>
  </si>
  <si>
    <t>Dự toán</t>
  </si>
  <si>
    <r>
      <t xml:space="preserve">Chi đầu tư phát triển </t>
    </r>
    <r>
      <rPr>
        <sz val="11"/>
        <rFont val="Times New Roman"/>
        <family val="1"/>
      </rPr>
      <t>(Không kể chương trình MTQG)</t>
    </r>
  </si>
  <si>
    <t>Chi thường xuyên (Không kể chương trình MTQG)</t>
  </si>
  <si>
    <t>Chi trả nợ lãi do chính quyền địa phương vay</t>
  </si>
  <si>
    <t>Chi chương trình MTQG</t>
  </si>
  <si>
    <t>Chi chuyển nguồn sang ngân sách năm sau</t>
  </si>
  <si>
    <r>
      <t xml:space="preserve">Chi thường xuyên </t>
    </r>
    <r>
      <rPr>
        <sz val="11"/>
        <rFont val="Times New Roman"/>
        <family val="1"/>
      </rPr>
      <t>(Không kể chương trình MTQG)</t>
    </r>
  </si>
  <si>
    <t>Chi đầu tư phát triển (Không kể chương trình MTQG)…</t>
  </si>
  <si>
    <t>Chi bổ sung quỹ dự trữ tài chính (2)</t>
  </si>
  <si>
    <t>CÁC CƠ QUAN, TỔ CHỨC</t>
  </si>
  <si>
    <t>Vốn đầu tư</t>
  </si>
  <si>
    <t xml:space="preserve">Ban CHQS bộ đội biên phòng Hà Tĩnh </t>
  </si>
  <si>
    <t>Ban QLDA đầu tư xây dựng công trình nông nghiệp và phát triển nông thôn tỉnh Hà Tĩnh</t>
  </si>
  <si>
    <t>Ban Quản lý dự án đầu tư xây dựng công trình dân dụng và hạ tầng khu vực tỉnh Hà Tĩnh</t>
  </si>
  <si>
    <t>Ban Quản lý dự án đầu tư xây dựng công trình giao thông và phát triển đô thị tỉnh Hà Tĩnh</t>
  </si>
  <si>
    <t>Ban quản lý dự án đầu tư xây dựng khu vực khu kinh tế tỉnh Hà Tĩnh</t>
  </si>
  <si>
    <t>Ban quản lý Khu kinh tế tỉnh</t>
  </si>
  <si>
    <t>Bộ CHQS tỉnh Hà Tĩnh</t>
  </si>
  <si>
    <t>Hội đồng, GPMB dự án Đường nối Quốc lộ 1A đi Mỏ sắt Thạch Khê (huyện Thạch Hà cũ</t>
  </si>
  <si>
    <t>Hội đồng, GPMB dự án Đường nối Quốc lộ 1A đi Mỏ sắt Thạch Khê (huyện Cẩm Xuyên cũ</t>
  </si>
  <si>
    <t>Công an Tĩnh Hà Tĩnh</t>
  </si>
  <si>
    <t>Công ty TNHH MTV Thủy lợi Nam Hà Tĩnh</t>
  </si>
  <si>
    <t>HĐBT tái định cư thuộc phường Sông Trí</t>
  </si>
  <si>
    <t>Liên đoàn lao động tỉnh</t>
  </si>
  <si>
    <t>Liên hiệp các hội khoa học và kỹ thuật hà tĩnh</t>
  </si>
  <si>
    <t>Sở Khoa học và công nghệ tỉnh</t>
  </si>
  <si>
    <t>Sở Nông nghiệp và Môi trường tỉnh Hà Tĩnh</t>
  </si>
  <si>
    <t>Sở Văn hoá thể thao và du lịch tỉnh Hà Tĩnh</t>
  </si>
  <si>
    <t>Sở xây dựng Hà Tĩnh</t>
  </si>
  <si>
    <t>Thanh tra tỉnh</t>
  </si>
  <si>
    <t>Trung tâm dịch vụ việc làm Hà Tĩnh</t>
  </si>
  <si>
    <t>Trung tâm Giáo dục nghệ nghiệp - Giáo dục thường xuyên Đức Thọ</t>
  </si>
  <si>
    <t>Trung tâm giống cây trồng Hà Tĩnh</t>
  </si>
  <si>
    <t>Trung tâm nước sạch và Vệ sinh môi trường nông thôn</t>
  </si>
  <si>
    <t>Trung tấm phát triển quỹ đất tỉnh Hà Tĩnh</t>
  </si>
  <si>
    <t>Trung tâm xúc tiến việc làm Hà Tĩnh</t>
  </si>
  <si>
    <t>Trung tâm y tế Đức Thọ</t>
  </si>
  <si>
    <t>Trung tâm y tế Hồng Lĩnh</t>
  </si>
  <si>
    <t>Trung tâm Y tế Kỳ Anh</t>
  </si>
  <si>
    <t>Trường Cao đẳng Y tế Hà Tĩnh</t>
  </si>
  <si>
    <t>Trường chính trị Trần Phú</t>
  </si>
  <si>
    <t>Trường ĐH Hà Tĩnh</t>
  </si>
  <si>
    <t>Trường THPT Hồng Lĩnh</t>
  </si>
  <si>
    <t>Trường THPT Kỳ Anh</t>
  </si>
  <si>
    <t>Trường THPT Nguyễn Thị Minh Khai</t>
  </si>
  <si>
    <t>UBND huyện Cẩm Xuyên(chưa có phương án chuyển CĐT sau sắp xếp</t>
  </si>
  <si>
    <t>UBND huyện Can Lộc</t>
  </si>
  <si>
    <t>UBND huyện Kỳ Anh</t>
  </si>
  <si>
    <t>UBND huyện Nghi Xuân</t>
  </si>
  <si>
    <t>UBND huyện Thạch Hà (Thu hồi vốn ứng trước - Chưa có chuyển chủ đầu tư</t>
  </si>
  <si>
    <t>UBND phường Bắc Hồng Lĩnh</t>
  </si>
  <si>
    <t>UBND phường Hà Huy Tập</t>
  </si>
  <si>
    <t>UBND phường Sông Trí</t>
  </si>
  <si>
    <t>UBND phường Trần Phú</t>
  </si>
  <si>
    <t>UBND thị xã Hồng Lĩnh</t>
  </si>
  <si>
    <t>UBND xã Cẩm Xuyên</t>
  </si>
  <si>
    <t>UBND xã Can Lộc</t>
  </si>
  <si>
    <t>UBND xã Cổ Đạm</t>
  </si>
  <si>
    <t>UBND xã Đồng Lộc</t>
  </si>
  <si>
    <t>UBND xã Đức Quang</t>
  </si>
  <si>
    <t>UBND xã Đức Thịnh</t>
  </si>
  <si>
    <t>UBND xã Đức Thọ</t>
  </si>
  <si>
    <t>UBND xã Gia hanh</t>
  </si>
  <si>
    <t>UBND xã Hương Đô</t>
  </si>
  <si>
    <t>UBND Xã Hương Xuân</t>
  </si>
  <si>
    <t>UBND xã Kỳ Anh</t>
  </si>
  <si>
    <t>UBND xã Kỳ Hoa</t>
  </si>
  <si>
    <t>UBND xã Kỳ Khang</t>
  </si>
  <si>
    <t>UBND xã Kỳ Xuân</t>
  </si>
  <si>
    <t>UBND Xã Phúc trạch</t>
  </si>
  <si>
    <t>UBND xã Thiên Cầm</t>
  </si>
  <si>
    <t>UBND xã Tiên Điền</t>
  </si>
  <si>
    <t>UBND xã Trường Lưu</t>
  </si>
  <si>
    <t>Văn phòng tỉnh ủy Hà Tĩnh</t>
  </si>
  <si>
    <t>Viện KSND Khu vực 1 - Hà Tĩnh</t>
  </si>
  <si>
    <t>Bồi thường, GPMB, hỗ trợ tái định cư tỉnh Hà Tĩnh</t>
  </si>
  <si>
    <t>Chi nhánh Ngân Hàng Chính sách  Xã hội tỉnh Hà Tĩnh</t>
  </si>
  <si>
    <t>Quỹ hỗ trợ phát triển Hợp tác xã Hà Tĩnh</t>
  </si>
  <si>
    <t>Quỹ Phát triển đất Hà Tĩnh</t>
  </si>
  <si>
    <t>Quỹ Hỗ trợ Nông dân tỉnh Hà Tĩnh</t>
  </si>
  <si>
    <t>Quỹ Bảo vệ Môi trường Hà Tĩnh</t>
  </si>
  <si>
    <t>Vốn thường xuyên</t>
  </si>
  <si>
    <t>Hội Bảo trợ người khuyết tật và trẻ mồ côi tỉnh Hà Tĩnh</t>
  </si>
  <si>
    <t>Hội Cựu TNXP tỉnh Hà Tĩnh</t>
  </si>
  <si>
    <t>Hội Nạn nhân chất độc da cam/dioxin tỉnh Hà Tĩnh</t>
  </si>
  <si>
    <t>Hội Luật gia  tỉnh Hà Tĩnh</t>
  </si>
  <si>
    <t>Liên hiệp các Hội KH&amp;KT</t>
  </si>
  <si>
    <t>Hội Nhà báo</t>
  </si>
  <si>
    <t>HỘI KHUYẾN HỌC TỈNH HÀ TĨNH</t>
  </si>
  <si>
    <t>HộiNgười mù tỉnh Hà Tĩnh</t>
  </si>
  <si>
    <t>Liên minh Hợp tác xã Hà Tĩnh</t>
  </si>
  <si>
    <t xml:space="preserve">Hội Đông y Hà Tĩnh </t>
  </si>
  <si>
    <t>Hội Chữ thập đỏ tỉnh Hà Tĩnh</t>
  </si>
  <si>
    <t>LiÊn hiệp các tổ chức hữu nghị</t>
  </si>
  <si>
    <t>Hội Người cao tuổi tỉnh</t>
  </si>
  <si>
    <t>Hội liên hiệp VHNT Hà Tĩnh</t>
  </si>
  <si>
    <t>Hiệp hội Doanh nghiệp tỉnh</t>
  </si>
  <si>
    <t>Hội Bảo vệ quyền lợi NTD</t>
  </si>
  <si>
    <t>Hội Cựu giáo chức</t>
  </si>
  <si>
    <t>Hội Khoa học kinh tế</t>
  </si>
  <si>
    <t>Chi hội di sản văn hóa VN</t>
  </si>
  <si>
    <t>Chi hội văn nghệ dân gian VN tại HT</t>
  </si>
  <si>
    <t>Hiệp hội Du lịch tỉnh</t>
  </si>
  <si>
    <t>Quỹ khuyến học</t>
  </si>
  <si>
    <t>Sở Xây dựng</t>
  </si>
  <si>
    <t xml:space="preserve"> Văn phòng Sở Xây dựng Hà Tĩnh(1135721)</t>
  </si>
  <si>
    <t xml:space="preserve"> Văn phòng Sở Xây dựng Hà Tĩnh(1041834)</t>
  </si>
  <si>
    <t xml:space="preserve"> Văn phòng Sở Giao thông vận tải Hà Tĩnh(1049675)</t>
  </si>
  <si>
    <t xml:space="preserve"> Thanh Tra Sở giao thông vận tải Hà Tĩnh(1049681)</t>
  </si>
  <si>
    <t xml:space="preserve"> Văn phòng Ban an toàn giao thông tỉnh(1108233)</t>
  </si>
  <si>
    <t>Văn phòng sở Công thương</t>
  </si>
  <si>
    <t>Chi Cục Quản lý thị trường</t>
  </si>
  <si>
    <t>Trung tâm khuyến công và xúc tiến thương mại</t>
  </si>
  <si>
    <t>Văn phòng Sở Văn hóa, Thể thao và Du lịch</t>
  </si>
  <si>
    <t>Nhà hát nghệ thuật truyền thống</t>
  </si>
  <si>
    <t>Trung tâm Văn hóa, Điện ảnh và Xúc tiến Du lịch tỉnh</t>
  </si>
  <si>
    <t>Bảo tàng Hà Tĩnh</t>
  </si>
  <si>
    <t>Ban Quản lý di tích Nguyễn Du</t>
  </si>
  <si>
    <t>Ban Quản lý di tích Trần Phú</t>
  </si>
  <si>
    <t>Ban Quản lý di tích Hà Huy Tập</t>
  </si>
  <si>
    <t xml:space="preserve"> Trung tâm Văn hóa - Truyền thông huyện Nghi Xuân(1025399)</t>
  </si>
  <si>
    <t xml:space="preserve"> Trung tâm Văn hóa - Truyền thông huyện Vũ Quang(1027796)</t>
  </si>
  <si>
    <t xml:space="preserve"> Trung tâm Văn hóa và truyền thông huyện Kỳ Anh(1058482)</t>
  </si>
  <si>
    <t xml:space="preserve"> Trung tâm văn hóa - Truyền thông huyện Hương Sơn(1063305)</t>
  </si>
  <si>
    <t xml:space="preserve"> Trung tâm Văn hóa - Truyền thông thị xã Hồng Lĩnh(1063444)</t>
  </si>
  <si>
    <t xml:space="preserve"> Trung tâm Văn hóa - Truyền thông huyện Cẩm Xuyên(1117747)</t>
  </si>
  <si>
    <t xml:space="preserve"> Trung tâm Văn hoá - Truyền thông huyện Can Lộc(1127766)</t>
  </si>
  <si>
    <t xml:space="preserve"> Trung tâm Văn hoá - Truyền thông Thành sen (1128091)</t>
  </si>
  <si>
    <t xml:space="preserve"> Trung tâm văn hóa- Truyền thông huyện Đức Thọ(1128104)</t>
  </si>
  <si>
    <t xml:space="preserve"> Trung tâm Văn hóa - Truyền thông huyện Hương Khê(1128318)</t>
  </si>
  <si>
    <t xml:space="preserve"> Trung tâm Văn hóa - Truyền thông thị xã Kỳ Anh(1128326)</t>
  </si>
  <si>
    <t xml:space="preserve"> Trung tâm Văn hóa - Truyền thông huyện Thạch Hà(1128508)</t>
  </si>
  <si>
    <t xml:space="preserve"> Ban Quản lý dịch vụ công ích và các điểm du lịch huyện Nghi Xuân(1132545)</t>
  </si>
  <si>
    <t xml:space="preserve"> Ban QLDA ĐTXD công trình Giao thông và Phát triển đô thị tỉnh Hà Tĩnh(1146266) phần QLN cấp</t>
  </si>
  <si>
    <t xml:space="preserve"> Văn phòng Đoàn đại biểu Quốc hội và Hội đồng nhân dân tỉnh (1108439)</t>
  </si>
  <si>
    <t xml:space="preserve"> Văn phòng UBND Tỉnh Hà Tĩnh (1063282)</t>
  </si>
  <si>
    <t xml:space="preserve"> Trung Tâm hỗ trợ phát triển doanh nghiệp và Xúc tiến đầu tư tỉnh Hà Tĩnh (1072331)</t>
  </si>
  <si>
    <t xml:space="preserve"> Trung tâm Công báo - Tin học tỉnh Hà Tĩnh (1128368)</t>
  </si>
  <si>
    <t xml:space="preserve"> Đảng ủy Ủy ban nhân dân tỉnh(1134318)</t>
  </si>
  <si>
    <t xml:space="preserve"> Hạt kiểm lâm huyện Lộc Hà(1025737)</t>
  </si>
  <si>
    <t xml:space="preserve"> Hạt Kiểm lâm huyện Vũ Quang(1027797)</t>
  </si>
  <si>
    <t xml:space="preserve"> Trung tâm Điều tra, quy hoạch, thiết kế nông nghiệp nông thôn Hà Tĩnh(1046926)</t>
  </si>
  <si>
    <t xml:space="preserve"> Ban Quản lý khu bảo tồn thiên nhiên Kẻ Gỗ(1047044)</t>
  </si>
  <si>
    <t xml:space="preserve"> Vườn Quốc gia Vũ Quang(1047060)</t>
  </si>
  <si>
    <t xml:space="preserve"> Trung tâm Nước sạch và Vệ sinh môi trường nông thôn Hà Tĩnh(1047127)</t>
  </si>
  <si>
    <t xml:space="preserve"> Chi cục Thuỷ lợi Hà Tĩnh(1047129)</t>
  </si>
  <si>
    <t xml:space="preserve"> Trung tâm Quan trắc tài nguyên và môi trường(1049464)</t>
  </si>
  <si>
    <t xml:space="preserve"> Hạt Kiểm lâm huyện Đức Thọ(1051372)</t>
  </si>
  <si>
    <t xml:space="preserve"> Hạt Kiểm lâm huyện Hương Sơn(1051375)</t>
  </si>
  <si>
    <t xml:space="preserve"> Văn phòng Chi cục Kiểm lâm Hà Tĩnh(1051377)</t>
  </si>
  <si>
    <t xml:space="preserve"> Hạt Kiểm lâm huyện Nghi Xuân(1051378)</t>
  </si>
  <si>
    <t xml:space="preserve"> Ban Quản lý rừng phòng hộ sông Ngàn Phố(1053563)</t>
  </si>
  <si>
    <t xml:space="preserve"> Ban Quản lý rừng phòng hộ Nam Hà Tĩnh(1053564)</t>
  </si>
  <si>
    <t xml:space="preserve"> Ban Quản lý rừng phòng hộ Hồng Lĩnh(1053565)</t>
  </si>
  <si>
    <t xml:space="preserve"> Chi cục Chăn nuôi và Thú y Hà Tĩnh(1058471)</t>
  </si>
  <si>
    <t xml:space="preserve"> Văn phòng Sở Nông nghiệp và Phát triển nông thôn Hà Tĩnh(1058477)</t>
  </si>
  <si>
    <t xml:space="preserve"> Chi cục Bảo vệ thực vật Hà Tĩnh(1058478)</t>
  </si>
  <si>
    <t xml:space="preserve"> Hạt kiểm lâm huyện Hương Khê(1067553)</t>
  </si>
  <si>
    <t xml:space="preserve"> Hạt Kiểm lâm Thị xã Hồng Lĩnh(1067554)</t>
  </si>
  <si>
    <t xml:space="preserve"> Hạt Kiểm lâm huyện Thạch Hà(1067555)</t>
  </si>
  <si>
    <t xml:space="preserve"> Hạt Kiểm lâm huyện Cẩm Xuyên(1069256)</t>
  </si>
  <si>
    <t xml:space="preserve"> Hạt Kiểm lâm huyện Kỳ Anh(1069257)</t>
  </si>
  <si>
    <t xml:space="preserve"> Hạt Kiểm lâm huyện Can Lộc(1069258)</t>
  </si>
  <si>
    <t xml:space="preserve"> Văn phòng Đăng ký đất đai Hà Tĩnh(1072411)</t>
  </si>
  <si>
    <t xml:space="preserve"> Ban Quản lý các cảng cá Hà Tĩnh(1076399)</t>
  </si>
  <si>
    <t xml:space="preserve"> Trung tâm Khuyến nông(1086593)</t>
  </si>
  <si>
    <t xml:space="preserve"> Chi cục Phát triển nông thôn Hà Tĩnh(1086594)</t>
  </si>
  <si>
    <t xml:space="preserve"> Văn phòng Điều phối thực hiện Chương trình mục tiêu quốc gia xây dựng nông thôn mới(1108642)</t>
  </si>
  <si>
    <t xml:space="preserve"> Đội Kiểm lâm cơ động và PCCCR(1118199)</t>
  </si>
  <si>
    <t xml:space="preserve"> Hạt Kiểm lâm thị xã Kỳ Anh(1122753) (Hoành Sơn)</t>
  </si>
  <si>
    <t xml:space="preserve"> Chi cục Thủy sản(1123539)</t>
  </si>
  <si>
    <t xml:space="preserve"> Chi cục Quản lý chất lượng Nông, Lâm sản và Thủy Sản Hà Tĩnh(1123627)</t>
  </si>
  <si>
    <t xml:space="preserve"> Văn phòng Thường trực Ban chỉ huy Phòng, chống thiên tai và Tìm kiếm cứu nạn tỉnh(1124614)</t>
  </si>
  <si>
    <t xml:space="preserve"> Ban Quản lý rừng phòng hộ Hương Khê(1128329)</t>
  </si>
  <si>
    <t xml:space="preserve"> Chi cục Phát triển nông thôn và Quản lý chất lượng(1136038)</t>
  </si>
  <si>
    <t xml:space="preserve"> Văn phòng Sở Nông nghiệp và Môi trường Hà Tĩnh(1136039)</t>
  </si>
  <si>
    <t xml:space="preserve"> Chi cục Trồng trọt và Chăn nuôi(1136050)</t>
  </si>
  <si>
    <t xml:space="preserve"> Trung tâm Kỹ thuật địa chính và Điều tra nông nghiệp(1136193)</t>
  </si>
  <si>
    <t xml:space="preserve"> Ban quản lý Dự án hỗ trợ kỹ thuật “Quản lý rừng bền vững và Bảo tồn đa dạng sinh học” tỉnh Hà Tĩnh(3035555)</t>
  </si>
  <si>
    <t xml:space="preserve"> Văn phòng Sở Kế hoạch - Đầu tư Hà Tĩnh(1064911)</t>
  </si>
  <si>
    <t xml:space="preserve"> Trung tâm Tư vấn và Dịch vụ tài chính Hà Tĩnh(1049367)</t>
  </si>
  <si>
    <t xml:space="preserve"> Văn phòng Sở Tài chính Hà Tĩnh(1069255) Cũ</t>
  </si>
  <si>
    <t xml:space="preserve"> Hội đồng thẩm định giá nhà nước thường xuyên cấp tỉnh(1131321)</t>
  </si>
  <si>
    <t xml:space="preserve"> Văn phòng Sở Tài chính Hà Tĩnh(1135388)</t>
  </si>
  <si>
    <t xml:space="preserve"> Trung tâm Dịch vụ tài chính và Hỗ trợ doanh nghiệp tỉnh Hà Tĩnh(1136032)</t>
  </si>
  <si>
    <t xml:space="preserve"> Văn phòng trường Đại học Hà Tĩnh(1028959)</t>
  </si>
  <si>
    <t xml:space="preserve"> Trường TH, THCS và THPT - Đại học Hà Tĩnh(1128514)</t>
  </si>
  <si>
    <t xml:space="preserve"> Văn phòng Sở Tài nguyên và Môi trường Hà Tĩnh(1049677)</t>
  </si>
  <si>
    <t xml:space="preserve"> Trung Trung tâm Pháp y và Giám định Y khoa Hà Tĩnh(1029563)</t>
  </si>
  <si>
    <t xml:space="preserve"> Làng trẻ em mồ côi Hà Tĩnh(1047118)</t>
  </si>
  <si>
    <t xml:space="preserve"> Bệnh viện Đa khoa thị xã Kỳ Anh(1058481)</t>
  </si>
  <si>
    <t xml:space="preserve"> Ban Bảo vệ sức khoẻ cán bộ tỉnh Hà Tĩnh(1068506)</t>
  </si>
  <si>
    <t xml:space="preserve"> Bệnh viện Phục hồi chức năng Hà Tĩnh(1069901)</t>
  </si>
  <si>
    <t xml:space="preserve"> Bệnh viện mắt Hà Tĩnh(1069902)</t>
  </si>
  <si>
    <t xml:space="preserve"> Bệnh viện Tâm thần Hà Tĩnh(1069904)</t>
  </si>
  <si>
    <t xml:space="preserve"> Trung tâm kiểm nghiệm thuốc, mỹ phẩm, thực phẩm Hà Tĩnh(1069911)</t>
  </si>
  <si>
    <t xml:space="preserve"> Bệnh viện Phổi Hà Tĩnh(1069961)</t>
  </si>
  <si>
    <t xml:space="preserve"> Văn phòng Sở y tế Hà Tĩnh(1076548)</t>
  </si>
  <si>
    <t xml:space="preserve"> Bệnh viện Đa khoa tỉnh Hà Tĩnh(1076631)</t>
  </si>
  <si>
    <t xml:space="preserve"> Bệnh viện y học cổ truyền Hà Tĩnh(1076769)</t>
  </si>
  <si>
    <t xml:space="preserve"> Chi cục Dân số - Kế hoạch hóa gia đình tỉnh Hà Tĩnh(1081734)</t>
  </si>
  <si>
    <t xml:space="preserve"> Trung Tâm y tế huyện Cẩm Xuyên(1082974)</t>
  </si>
  <si>
    <t xml:space="preserve"> Trung tâm Y tế huyện Kỳ Anh(1083086)</t>
  </si>
  <si>
    <t xml:space="preserve"> Chi cục An toàn vệ sinh thực phẩm tỉnh Hà Tĩnh(1099828)</t>
  </si>
  <si>
    <t xml:space="preserve"> Trung tâm y tế thị xã Kỳ Anh(1122296)</t>
  </si>
  <si>
    <t xml:space="preserve"> Trung tâm kiểm soát bệnh tật Hà Tĩnh(1127668)</t>
  </si>
  <si>
    <t xml:space="preserve"> Trung tâm Công tác xã hội - Giáo dục nghề nghiệp cho người khuyết tật(1129042)</t>
  </si>
  <si>
    <t xml:space="preserve"> Trung Tâm y tế huyện Vũ Quang(1130186)</t>
  </si>
  <si>
    <t xml:space="preserve"> Trung Tâm y tế huyện Đức Thọ(1130189)</t>
  </si>
  <si>
    <t xml:space="preserve"> Trung tâm Y tế thành phố Hà Tĩnh(1130196)</t>
  </si>
  <si>
    <t xml:space="preserve"> Trung tâm Y tế huyện Hương Khê(1130209)</t>
  </si>
  <si>
    <t xml:space="preserve"> Trung tâm Y tế huyện Can Lộc(1130235)</t>
  </si>
  <si>
    <t xml:space="preserve"> Trung tâm Y tế thị xã Hồng Lĩnh(1130243)</t>
  </si>
  <si>
    <t xml:space="preserve"> Trung tâm Y tế huyện Nghi Xuân(1130253)</t>
  </si>
  <si>
    <t xml:space="preserve"> Trung tâm Y tế huyện Hương Sơn(1130261)</t>
  </si>
  <si>
    <t xml:space="preserve"> Trung tâm Y tế huyện Lộc Hà(1130299)</t>
  </si>
  <si>
    <t xml:space="preserve"> Trung Tâm y tế huyện Thạch Hà(1130307)</t>
  </si>
  <si>
    <t xml:space="preserve"> Trung tâm Chữa bệnh - Giáo dục - Lao động xã hội(1106468)</t>
  </si>
  <si>
    <t xml:space="preserve"> Văn phòng Sở Tư pháp Hà Tĩnh(1049438)</t>
  </si>
  <si>
    <t xml:space="preserve"> Trung tâm trợ giúp pháp lý Hà Tĩnh(1049439)</t>
  </si>
  <si>
    <t xml:space="preserve"> Phòng Công chứng số 2 Hà Tĩnh(1053551)</t>
  </si>
  <si>
    <t xml:space="preserve"> Phòng Công chứng số 1 Hà Tĩnh(1053552)</t>
  </si>
  <si>
    <t xml:space="preserve"> Trung tâm Dịch vụ đấu giá tài sản tỉnh Hà Tĩnh(1114055)</t>
  </si>
  <si>
    <t xml:space="preserve"> Trung tâm Khoa học công nghệ và CĐS (1043510)</t>
  </si>
  <si>
    <t xml:space="preserve"> Trung tâm Kỹ thuật tiêu chuẩn đo lường chất lượng Hà Tĩnh(1060746)</t>
  </si>
  <si>
    <t xml:space="preserve"> Chi cục Tiêu chuẩn Đo lường chất lượng Hà Tĩnh(1061920)</t>
  </si>
  <si>
    <t xml:space="preserve"> Văn phòng Sở Khoa học và Công nghệ  Hà Tĩnh cũ (1081735)</t>
  </si>
  <si>
    <t xml:space="preserve"> Văn phòng Sở Khoa học và Công nghệ Hà Tĩnh(1135645)</t>
  </si>
  <si>
    <t xml:space="preserve"> Trường Cao đẳng Y tế Hà Tĩnh(1030046)</t>
  </si>
  <si>
    <t xml:space="preserve"> Trường Cao đẳng kỹ thuật Việt - Đức Hà Tĩnh(1081733)</t>
  </si>
  <si>
    <t xml:space="preserve"> Trường Cao đẳng Nguyễn Du(1109743)</t>
  </si>
  <si>
    <t xml:space="preserve"> Văn phòng  Sở Thông tin và Truyền thông Hà Tĩnh(1049456)</t>
  </si>
  <si>
    <t xml:space="preserve"> Ban Quản lý khu vực mỏ sắt Thạch Khê(1109742)</t>
  </si>
  <si>
    <t xml:space="preserve"> Trường Chính trị Trần Phú(1050923)</t>
  </si>
  <si>
    <t xml:space="preserve"> Văn phòng Sở Nội vụ Hà Tĩnh(1135800)</t>
  </si>
  <si>
    <t xml:space="preserve"> Văn phòng Sở Nội vụ Hà Tĩnh(1049911)</t>
  </si>
  <si>
    <t xml:space="preserve">Văn phòng Sở Lao động - Thương binh và Xã hội </t>
  </si>
  <si>
    <t>Ban Dân tộc - Tôn giáo</t>
  </si>
  <si>
    <t xml:space="preserve"> Trung tâm Điều dưỡng người có công và Bảo trợ xã hội Hà Tĩnh(1047119)</t>
  </si>
  <si>
    <t xml:space="preserve"> Ban thi đua - Khen thưởng</t>
  </si>
  <si>
    <t xml:space="preserve"> Văn phòng UBMT Tổ quốc tỉnh Hà Tĩnh(1153568)</t>
  </si>
  <si>
    <t xml:space="preserve"> Văn phòng UBMTTQ tỉnh Hà Tĩnh(1064912)</t>
  </si>
  <si>
    <t>Hội Liên hiệp Phụ nữ tỉnh Hà Tĩnh</t>
  </si>
  <si>
    <t xml:space="preserve"> Văn phòng Tỉnh đoàn Hà Tĩnh</t>
  </si>
  <si>
    <t xml:space="preserve"> Văn phòng Hội Nông dân Hà Tĩnh</t>
  </si>
  <si>
    <t>Hội cựu chiến binh tỉnh Hà Tĩnh</t>
  </si>
  <si>
    <t>Tổng đội TNXP - XDVKT mới Tây Sơn</t>
  </si>
  <si>
    <t xml:space="preserve"> Ban Quản lý khu di tích Ngã ba Đồng Lộc</t>
  </si>
  <si>
    <t xml:space="preserve"> Ban Quản lý Khu tưởng niệm Lý Tự Trọng</t>
  </si>
  <si>
    <t>BQL Khu di tích Ngã ba Đồng Lộc và Khu tưởng niệm Lý Tự trọng</t>
  </si>
  <si>
    <t xml:space="preserve"> Trường Trung cấp nghề Lý Tự Trọng</t>
  </si>
  <si>
    <t xml:space="preserve"> Ban vận động Quỹ "Vì người nghèo" tỉnh Hà Tĩnh</t>
  </si>
  <si>
    <t>Trường THPT Lê Quảng Chí</t>
  </si>
  <si>
    <t>Trường THPT Nguyễn Huệ</t>
  </si>
  <si>
    <t>Trường THPT Ng.Thị Bích Châu</t>
  </si>
  <si>
    <t>Trường THPT Kỳ Lâm</t>
  </si>
  <si>
    <t>Trường THPT Cẩm Xuyên</t>
  </si>
  <si>
    <t>Trường THPT Cẩm Bình</t>
  </si>
  <si>
    <t>Trường THPT Hà Huy Tập</t>
  </si>
  <si>
    <t>Trường THPT Ng. Đình Liễn</t>
  </si>
  <si>
    <t>Trường THPT Phan Đình Phùng</t>
  </si>
  <si>
    <t>Trường THPT Thành Sen</t>
  </si>
  <si>
    <t>Trường THPT Chuyên Hà Tĩnh</t>
  </si>
  <si>
    <t>Trường THPT Lý Tự Trọng</t>
  </si>
  <si>
    <t>Trường THPT Ng. Trung Thiên</t>
  </si>
  <si>
    <t>Trường THPT Lê Quý Đôn</t>
  </si>
  <si>
    <t>Trường THPT Nguyễn Văn Trổi</t>
  </si>
  <si>
    <t>Trường THPT Mai Thúc Loan</t>
  </si>
  <si>
    <t>Trường THPT Nguyễn Đổng Chi</t>
  </si>
  <si>
    <t>Trường THPT Can Lộc</t>
  </si>
  <si>
    <t>Trường THPT Đồng Lộc</t>
  </si>
  <si>
    <t>Trường THPT Nghèn</t>
  </si>
  <si>
    <t>Trường THPT Hương Khê</t>
  </si>
  <si>
    <t>Trường THPT Hàm Nghi</t>
  </si>
  <si>
    <t>Trường THPT Phúc Trạch</t>
  </si>
  <si>
    <t>Trường THPT Vũ Quang</t>
  </si>
  <si>
    <t>Trường THPT Cù Huy Cận</t>
  </si>
  <si>
    <t>Trường THPT Hương Sơn</t>
  </si>
  <si>
    <t xml:space="preserve">Trường THPT Lê Hữu Trác </t>
  </si>
  <si>
    <t>Trường THPT Lý Chính Thắng</t>
  </si>
  <si>
    <t>Trường THPT Cao Thắng</t>
  </si>
  <si>
    <t>Trường THPT Đức Thọ</t>
  </si>
  <si>
    <t>Trường THPT Ng Thị Minh Khai</t>
  </si>
  <si>
    <t>Trường THPT Trần Phú</t>
  </si>
  <si>
    <t>Trường THPT Nguyễn Du</t>
  </si>
  <si>
    <t>Trường THPT Nguyễn Công Trứ</t>
  </si>
  <si>
    <t>Trường THPT Nghi Xuân</t>
  </si>
  <si>
    <t xml:space="preserve">Trường THCS&amp;THPT Dân tộc nội trú </t>
  </si>
  <si>
    <t>Trung tâm GDTX tỉnh Hà Tĩnh</t>
  </si>
  <si>
    <t>Trung tâm GDNN-GDTX Kỳ Anh</t>
  </si>
  <si>
    <t>Trung tâm GDNN-GDTX Cẩm Xuyên</t>
  </si>
  <si>
    <t>Trung tâm GDNN-GDTX Thạch Hà</t>
  </si>
  <si>
    <t>Trung tâm GDNN-GDTX Can Lộc</t>
  </si>
  <si>
    <t>Trung tâm GDNN-GDTX Đức Thọ</t>
  </si>
  <si>
    <t>Trung tâm GDNN-GDTX Nghi Xuân</t>
  </si>
  <si>
    <t>Trung tâm GDNN-GDTX Hương Sơn</t>
  </si>
  <si>
    <t>Trung tâm GDNN-GDTX Hương Khê</t>
  </si>
  <si>
    <t>Trung tâm GDNN-GDTX Vũ Quang</t>
  </si>
  <si>
    <t>Trường Trung cấp nghề Hà Tĩnh</t>
  </si>
  <si>
    <t>Trường Trung cấp Kỷ nghệ  Hà Tĩnh</t>
  </si>
  <si>
    <t>Văn phòng Sở Ngoại vụ</t>
  </si>
  <si>
    <t>Trung tâm Dịch thuật Dịch vụ đối ngoại</t>
  </si>
  <si>
    <t>Văn phòng Ban Quản lý Khu kinh tế tỉnh</t>
  </si>
  <si>
    <t>Trung tâm Xúc tiến đầu tư và Cung ứng dịch vụ Khu kinh tế tỉnh</t>
  </si>
  <si>
    <t xml:space="preserve"> Báo và Phát thanh truyền hình tỉnh(T10-12)</t>
  </si>
  <si>
    <t xml:space="preserve"> Đài Phát thanh truyền hình tỉnh(t1-3)</t>
  </si>
  <si>
    <t xml:space="preserve"> Tỉnh uỷ Hà Tĩnh</t>
  </si>
  <si>
    <t xml:space="preserve"> Công ty Cổ phần CP chế biến muối và nông sản Miền Trung(3000454)</t>
  </si>
  <si>
    <t xml:space="preserve"> Công ty cổ phần Dược Hà Tĩnh(3021021)</t>
  </si>
  <si>
    <t xml:space="preserve"> Công ty TNHH chế biến thương mại Việt Trang(3034460)</t>
  </si>
  <si>
    <t xml:space="preserve"> Công ty TNHH dịch vụ công nghệ Minh Đức(3035137)</t>
  </si>
  <si>
    <t xml:space="preserve"> Công ty TNHH giải pháp năng lượng công nghệ cao V-G(3036329)</t>
  </si>
  <si>
    <t xml:space="preserve"> Công ty TNHH sản xuất cầu kiện Công nghệ cao Nghi Xuân Viết Hải(3036371)</t>
  </si>
  <si>
    <t xml:space="preserve"> Hợp tác xã sản xuất nông nghiệp và dịch vụ tổng hợp Liên Nhật - Thạch Hạ(3035368)</t>
  </si>
  <si>
    <t xml:space="preserve"> Tỉnh chi BSNS  Văn phòng Tòa án Nhân dân Tỉnh Hà Tĩnh(1003412)</t>
  </si>
  <si>
    <t xml:space="preserve"> Tỉnh chi BSNS  Công an Tỉnh(1053629)</t>
  </si>
  <si>
    <t xml:space="preserve"> Tỉnh chi BSNS  Tỉnh đội(1053630)</t>
  </si>
  <si>
    <t xml:space="preserve"> Tỉnh chi BSNS  Văn phòng Viện Kiểm sát Nhân dân Tỉnh Hà Tĩnh(1053817)</t>
  </si>
  <si>
    <t xml:space="preserve"> Tỉnh chi BSNS  Văn phòng Cục Thi hành án dân sự Tỉnh Hà Tĩnh(1054180)</t>
  </si>
  <si>
    <t xml:space="preserve"> Tỉnh chi BSNS  Văn phòng Cục thuế tỉnh Hà Tĩnh(1055971)</t>
  </si>
  <si>
    <t xml:space="preserve"> Tỉnh chi BSNS  Văn phòng Cục Thống kê Tỉnh Hà Tĩnh(1059136)</t>
  </si>
  <si>
    <t xml:space="preserve"> Tỉnh chi BSNS  Chi cục Thuế khu vực XI(1134944)</t>
  </si>
  <si>
    <t xml:space="preserve"> Tỉnh chi BSNS  Bảo hiểm xã hội tỉnh Hà Tĩnh(3004719)</t>
  </si>
  <si>
    <t xml:space="preserve"> Tỉnh chi BSNS  Đài Khí tượng Thủy văn tỉnh Hà Tĩnh(3011603)</t>
  </si>
  <si>
    <t xml:space="preserve"> Công ty TNHH một thành viên Cao su Hương Khê Hà Tĩnh(3011754)</t>
  </si>
  <si>
    <t xml:space="preserve"> Công ty trách nhiệm hữu hạn một thành viên Lâm nghiệp và Dịch vụ Chúc A(3011920)</t>
  </si>
  <si>
    <t xml:space="preserve"> Công ty TNHH một thành viên Lâm nghiệp  DV Hương Sơn(3012110)</t>
  </si>
  <si>
    <t xml:space="preserve"> Công ty TNHH một thành viên Cao su Hà Tĩnh(3012280)</t>
  </si>
  <si>
    <t xml:space="preserve"> Công ty trách nhiệm hữu hạn một thành viên Thủy lợi Bắc Hà Tĩnh(3019736)</t>
  </si>
  <si>
    <t xml:space="preserve"> Công ty TNHH một thành viên Thủy lợi Nam Hà Tĩnh(3019779)</t>
  </si>
  <si>
    <t>CHI BỔ SUNG QUỸ DỰ TRỮ TÀI CHÍNH (2)</t>
  </si>
  <si>
    <t>Bổ sung  cho ngân sách cấp dưới</t>
  </si>
  <si>
    <t>Chi nộp trả ngân sách cấp trên</t>
  </si>
  <si>
    <t>Chi hỗ trợ địa phương khác</t>
  </si>
  <si>
    <t>Quỹ hỗ trợ phát triển nghề cá Khánh Hoà</t>
  </si>
  <si>
    <t>Thu NSNN tỉnh Nghệ An</t>
  </si>
  <si>
    <t>Thu NSNN tỉnh Điện Biên</t>
  </si>
  <si>
    <t>Thu NSNN tỉnh Sơn La</t>
  </si>
  <si>
    <t>Kinh phí xoá nhà tạm, nhà dột nát các địa phương</t>
  </si>
  <si>
    <t>Chi chuyển nguồn ngân sách năm sau</t>
  </si>
  <si>
    <t>Chi trả nợ gốc</t>
  </si>
  <si>
    <t>QUYẾT TOÁN CHI ĐẦU TƯ PHÁT TRIỂN CỦA NGÂN SÁCH CẤP TỈNH  CHO TỪNG CƠ QUAN, TỔ CHỨC THEO LĨNH VỰC NĂM 2025</t>
  </si>
  <si>
    <t>Chi giáo dục - đào tạo và dạy nghề</t>
  </si>
  <si>
    <t>Chi khoa học và công nghệ</t>
  </si>
  <si>
    <t>Chi an ninh và trật tự an toàn xã hội</t>
  </si>
  <si>
    <t>Chi y tế, dân số và gia đình</t>
  </si>
  <si>
    <t>Chi văn hóa thông tin</t>
  </si>
  <si>
    <t>Chi phát thanh, truyền hình, thông tấn</t>
  </si>
  <si>
    <t>Chi thể dục thể thao</t>
  </si>
  <si>
    <t>Chi bảo vệ môi trường</t>
  </si>
  <si>
    <t>Chi hoạt động của cơ quan quản lý nhà nước, đảng, đoàn thể</t>
  </si>
  <si>
    <t>Chi bảo đảm xã hội</t>
  </si>
  <si>
    <t>Chi đầu tư khác</t>
  </si>
  <si>
    <t>Chi giao thông</t>
  </si>
  <si>
    <t>Chi nông nghiệp, lâm nghiệp, thủy lợi, thủy sản</t>
  </si>
  <si>
    <t>18=2/1</t>
  </si>
  <si>
    <t>QUYẾT TOÁN CHI THƯỜNG XUYÊN CỦA NGÂN SÁCH CẤP TỈNH CHO TỪNG CƠ QUAN, TỔ CHỨC THEO LĨNH VỰC NĂM 2025</t>
  </si>
  <si>
    <t>18= 2/1</t>
  </si>
  <si>
    <t xml:space="preserve"> Văn phòng Đoàn đại biểu Quốc hội và Hội đồng nhân dân tỉnh(1108439)</t>
  </si>
  <si>
    <t xml:space="preserve"> Văn phòng UBND Tỉnh Hà Tĩnh(1063282)</t>
  </si>
  <si>
    <t xml:space="preserve"> Trung Tâm hỗ trợ phát triển doanh nghiệp và Xúc tiến đầu tư tỉnh Hà Tĩnh(1072331)</t>
  </si>
  <si>
    <t xml:space="preserve"> Trung tâm Công báo - Tin học tỉnh Hà Tĩnh(1128368)</t>
  </si>
  <si>
    <t xml:space="preserve"> Hạt Kiểm lâm thị xã Kỳ Anh(1122753)</t>
  </si>
  <si>
    <t xml:space="preserve"> Văn phòng Sở Tài chính Hà Tĩnh(1069255)</t>
  </si>
  <si>
    <t xml:space="preserve"> Văn phòng Sở Khoa học và Công nghệ Hà Tĩnh mới (1135645)</t>
  </si>
  <si>
    <t>TỔNG HỢP QUYẾT TOÁN CHI THƯỜNG XUYÊN NGÂN SÁCH CẤP TỈNH  CỦA TỪNG CƠ QUAN, TỔ CHỨC THEO NGUỒN VỐN NĂM 2025</t>
  </si>
  <si>
    <t>Nguồn năm trước chuyển sang</t>
  </si>
  <si>
    <t>Dự toán được cấp</t>
  </si>
  <si>
    <t>Bao gồm</t>
  </si>
  <si>
    <t>Kinh phí thực hiện trong năm</t>
  </si>
  <si>
    <t>Nguồn còn lại</t>
  </si>
  <si>
    <t>Dự toán đầu năm</t>
  </si>
  <si>
    <r>
      <t xml:space="preserve">Bổ sung trong năm </t>
    </r>
    <r>
      <rPr>
        <sz val="11"/>
        <rFont val="Times New Roman"/>
        <family val="1"/>
      </rPr>
      <t>(nếu có)</t>
    </r>
  </si>
  <si>
    <r>
      <t xml:space="preserve">Giảm trừ trong năm </t>
    </r>
    <r>
      <rPr>
        <sz val="11"/>
        <rFont val="Times New Roman"/>
        <family val="1"/>
      </rPr>
      <t>(nếu có)</t>
    </r>
  </si>
  <si>
    <t>Chuyển nguồn năm sau</t>
  </si>
  <si>
    <t>Hủy bỏ</t>
  </si>
  <si>
    <t>1=2+3-4</t>
  </si>
  <si>
    <t>6=0+1-5</t>
  </si>
  <si>
    <t>36</t>
  </si>
  <si>
    <t xml:space="preserve"> Trung tâm Văn hoá - Truyền thông thành phố Hà Tĩnh(1128091)</t>
  </si>
  <si>
    <t xml:space="preserve"> Ban QLDA ĐTXD công trình Giao thông và Phát triển đô thị tỉnh Hà Tĩnh(1146266) </t>
  </si>
  <si>
    <t xml:space="preserve"> Văn phòng Sở Khoa học và Công nghệ  Hà Tĩnh cũ(1081735)</t>
  </si>
  <si>
    <t>Văn phòng Sở Nội vụ (mới)</t>
  </si>
  <si>
    <t xml:space="preserve"> Văn phòng Sở Nội vụ Hà Tĩnh (cũ)</t>
  </si>
  <si>
    <t xml:space="preserve"> Trung tâm Điều dưỡng người có công và Bảo trợ xã hội Hà Tĩnh (thuộc Sở Nội vụ mới)</t>
  </si>
  <si>
    <t xml:space="preserve"> Trung tâm Điều dưỡng người có công và Bảo trợ xã hội Hà Tĩnh (thuộc Sở Lao động-TB&amp;XH cũ)</t>
  </si>
  <si>
    <t>Văn phòng MTTQ Việt Nam tỉnh (mới)</t>
  </si>
  <si>
    <t xml:space="preserve"> Văn phòng UBMTTQ tỉnh Hà Tĩnh (cũ)</t>
  </si>
  <si>
    <t>Trung tâm Phát triển quỹ đất tỉnh</t>
  </si>
  <si>
    <t xml:space="preserve"> Tỉnh chi BSNS  Văn phòng Tòa án Nhân dân Tỉnh Hà Tĩnh</t>
  </si>
  <si>
    <t xml:space="preserve"> Tỉnh chi BSNS  Công an Tỉnh</t>
  </si>
  <si>
    <t xml:space="preserve"> Tỉnh chi BSNS  Tỉnh đội</t>
  </si>
  <si>
    <t xml:space="preserve"> Tỉnh chi BSNS  Văn phòng Viện Kiểm sát Nhân dân Tỉnh Hà Tĩnh</t>
  </si>
  <si>
    <t xml:space="preserve"> Tỉnh chi BSNS  Văn phòng Cục Thi hành án dân sự Tỉnh Hà Tĩnh</t>
  </si>
  <si>
    <t xml:space="preserve"> Tỉnh chi BSNS  Văn phòng Cục thuế tỉnh Hà Tĩnh</t>
  </si>
  <si>
    <t xml:space="preserve"> Tỉnh chi BSNS  Văn phòng Cục Thống kê Tỉnh Hà Tĩnh</t>
  </si>
  <si>
    <t xml:space="preserve"> Tỉnh chi BSNS  Chi cục Thuế khu vực XI</t>
  </si>
  <si>
    <t xml:space="preserve"> Tỉnh chi BSNS  Bảo hiểm xã hội tỉnh Hà Tĩnh</t>
  </si>
  <si>
    <t xml:space="preserve"> Tỉnh chi BSNS  Đài Khí tượng Thủy văn tỉnh Hà Tĩnh</t>
  </si>
  <si>
    <t>QUYẾT TOÁN CHI CHƯƠNG TRÌNH MỤC TIÊU QUỐC GIA NĂM 2025</t>
  </si>
  <si>
    <t>Nội dung (1)</t>
  </si>
  <si>
    <t>Còn lại</t>
  </si>
  <si>
    <t>Chuyển nguồn sang năm sau</t>
  </si>
  <si>
    <t>Huỷ dự toán</t>
  </si>
  <si>
    <t>Đầu tư phát triển</t>
  </si>
  <si>
    <t>Kinh phí sự nghiệp</t>
  </si>
  <si>
    <t>Chia ra</t>
  </si>
  <si>
    <t>17=5/1</t>
  </si>
  <si>
    <t>18=6/2</t>
  </si>
  <si>
    <t>19=7/3</t>
  </si>
  <si>
    <t>CHƯƠNG TRÌNH MTQG XÂY DỰNG NÔNG THÔN MỚI</t>
  </si>
  <si>
    <t>Đơn vị cấp tỉnh</t>
  </si>
  <si>
    <t>Trung tâm nước sạch và VSMTNT</t>
  </si>
  <si>
    <t>Ban QLDA ĐTXD công trình Nông nghiệp và PTNT</t>
  </si>
  <si>
    <t>Ban Quản lý dự án đầu tư xây dựng công trình dân dụng và hạ tầng khu vực tỉnh</t>
  </si>
  <si>
    <t xml:space="preserve">UBND xã Đồng Lộc </t>
  </si>
  <si>
    <t>Ủy ban MTTQ tỉnh</t>
  </si>
  <si>
    <t>Liên minh HTX tỉnh</t>
  </si>
  <si>
    <t>Công an tỉnh</t>
  </si>
  <si>
    <t>Báo và phát thanh, truyền hình (mới)</t>
  </si>
  <si>
    <t>Ban Tuyên giáo và dân vận (trực thuộc Văn phòng Tỉnh ủy)</t>
  </si>
  <si>
    <t>Sở Khoa học và Công nghệ (Văn phòng Sở)</t>
  </si>
  <si>
    <t>Trung tâm Khoa học, Công nghệ và Chuyển đổi số (Sở Khoa học và Công nghệ)</t>
  </si>
  <si>
    <t>Sở Tài chính</t>
  </si>
  <si>
    <t>Sở Nông nghiệp và Môi trường (VP Sở)</t>
  </si>
  <si>
    <t>Trung tâm Khuyến nông</t>
  </si>
  <si>
    <t>Chi cục Trồng trọt và Chăn nuôi - Sở NN&amp;PTNT</t>
  </si>
  <si>
    <t>Chi cục Phát triển nông thôn và QLCL</t>
  </si>
  <si>
    <t>Văn phòng Điều phối nông thôn mới tỉnh</t>
  </si>
  <si>
    <t xml:space="preserve">Sở Văn hóa - Thể thao và Du lịch </t>
  </si>
  <si>
    <t>Ban quản lý dự án đầu tư xây dựng khu vực khu kinh tế tỉnh</t>
  </si>
  <si>
    <t>Khối xã, phường</t>
  </si>
  <si>
    <t>Phường Thành Sen</t>
  </si>
  <si>
    <t>Phường Trần Phú</t>
  </si>
  <si>
    <t>Phường Hà Huy Tập</t>
  </si>
  <si>
    <t>Xã Thạch Lạc</t>
  </si>
  <si>
    <t>Xã Đồng Tiến</t>
  </si>
  <si>
    <t>Xã Thạch Khê</t>
  </si>
  <si>
    <t>Xã Cẩm Bình</t>
  </si>
  <si>
    <t>Phường Sông Trí</t>
  </si>
  <si>
    <t>Phường Hải Ninh</t>
  </si>
  <si>
    <t>Phường Bắc Hồng Lĩnh</t>
  </si>
  <si>
    <t>Phường Nam Hồng Lĩnh</t>
  </si>
  <si>
    <t>Xã Kỳ Xuân</t>
  </si>
  <si>
    <t>Xã Kỳ Anh</t>
  </si>
  <si>
    <t>Xã Kỳ Hoa</t>
  </si>
  <si>
    <t>Xã Kỳ Văn</t>
  </si>
  <si>
    <t>Xã Kỳ Khang</t>
  </si>
  <si>
    <t>Xã Kỳ Lạc</t>
  </si>
  <si>
    <t>Xã Kỳ Thượng</t>
  </si>
  <si>
    <t>Xã Cẩm Xuyên</t>
  </si>
  <si>
    <t>Xã Thiên Cầm</t>
  </si>
  <si>
    <t>Xã Cẩm Duệ</t>
  </si>
  <si>
    <t>Xã Cẩm Hưng</t>
  </si>
  <si>
    <t>Xã Cẩm Lạc</t>
  </si>
  <si>
    <t>Xã Cẩm Trung</t>
  </si>
  <si>
    <t>Xã Yên Hòa</t>
  </si>
  <si>
    <t>Xã Thạch Hà</t>
  </si>
  <si>
    <t>Xã Toàn Lưu</t>
  </si>
  <si>
    <t>Xã Việt Xuyên</t>
  </si>
  <si>
    <t>Xã Đông Kinh</t>
  </si>
  <si>
    <t>Xã Thạch Xuân</t>
  </si>
  <si>
    <t>Xã Lộc Hà</t>
  </si>
  <si>
    <t>Xã Hồng Lộc</t>
  </si>
  <si>
    <t>Xã Mai Phụ</t>
  </si>
  <si>
    <t>Xã Can Lộc</t>
  </si>
  <si>
    <t>Xã Tùng Lộc</t>
  </si>
  <si>
    <t>Xã Gia Hanh</t>
  </si>
  <si>
    <t>Xã Trường Lưu</t>
  </si>
  <si>
    <t>Xã Xuân Lộc</t>
  </si>
  <si>
    <t>Xã Đồng Lộc</t>
  </si>
  <si>
    <t>Xã Tiên Điền</t>
  </si>
  <si>
    <t>Xã Nghi Xuân</t>
  </si>
  <si>
    <t>Xã Cổ Đạm</t>
  </si>
  <si>
    <t>Xã Đan Hải</t>
  </si>
  <si>
    <t>Xã Đức Thọ</t>
  </si>
  <si>
    <t>Xã Đức Đồng</t>
  </si>
  <si>
    <t>Xã Đức Quang</t>
  </si>
  <si>
    <t>Xã Đức Thịnh</t>
  </si>
  <si>
    <t>Xã Đức Minh</t>
  </si>
  <si>
    <t>Xã Hương Sơn</t>
  </si>
  <si>
    <t>Xã Sơn Tây</t>
  </si>
  <si>
    <t>Xã Tứ Mỹ</t>
  </si>
  <si>
    <t>Xã Sơn Giang</t>
  </si>
  <si>
    <t>Xã Sơn Tiến</t>
  </si>
  <si>
    <t>Xã Sơn Hồng</t>
  </si>
  <si>
    <t>Xã Kim Hoa</t>
  </si>
  <si>
    <t>Xã Vũ Quang</t>
  </si>
  <si>
    <t>Xã Mai Hoa</t>
  </si>
  <si>
    <t>Xã Thượng Đức</t>
  </si>
  <si>
    <t>Xã Hương Khê</t>
  </si>
  <si>
    <t>Xã Hương Phố</t>
  </si>
  <si>
    <t>Xã Hương Đô</t>
  </si>
  <si>
    <t>Xã Hà Linh</t>
  </si>
  <si>
    <t>Xã Hương Bình</t>
  </si>
  <si>
    <t>Xã Phúc Trạch</t>
  </si>
  <si>
    <t>Xã Hương Xuân</t>
  </si>
  <si>
    <t>Xã Sơn Kim 1</t>
  </si>
  <si>
    <t>Xã Sơn Kim 2</t>
  </si>
  <si>
    <t>Kinh phí các phòng, ban cấp huyện giải ngân trước 30/6/2025</t>
  </si>
  <si>
    <t>Chưa phân bổ chi tiết</t>
  </si>
  <si>
    <t>CHƯƠNG TRÌNH MTQG GIẢM NGHÈO BỀN VỮNG</t>
  </si>
  <si>
    <t>Sở Y tế</t>
  </si>
  <si>
    <t>Sở Nội vụ</t>
  </si>
  <si>
    <t>Trung tâm Dịch vụ việc làm</t>
  </si>
  <si>
    <t>Sở Văn hóa Thể thao và Du lịch (VP Sở)</t>
  </si>
  <si>
    <t>Chi cục Phát triển nông thôn &amp;QLCL (bao gồm cả kinh phí chuyển từ Sở Lao động và TBXH chuyển sang)</t>
  </si>
  <si>
    <t>Trung tâm Ứng dụng tiến bộ khoa học và công nghệ</t>
  </si>
  <si>
    <t>Ủy ban Mặt trận Tổ quốc tỉnh</t>
  </si>
  <si>
    <t xml:space="preserve">Phường Trần Phú </t>
  </si>
  <si>
    <t xml:space="preserve">Xã Đồng Tiến </t>
  </si>
  <si>
    <t xml:space="preserve"> Phường Hải Ninh </t>
  </si>
  <si>
    <t xml:space="preserve">Phường Hoành Sơn </t>
  </si>
  <si>
    <t xml:space="preserve"> Phường Vũng Áng </t>
  </si>
  <si>
    <t xml:space="preserve">Phường Bắc Hồng Lĩnh </t>
  </si>
  <si>
    <t xml:space="preserve"> Phường Nam Hồng Lĩnh </t>
  </si>
  <si>
    <t xml:space="preserve">Xã Kỳ Xuân </t>
  </si>
  <si>
    <t xml:space="preserve"> Xã Kỳ Anh </t>
  </si>
  <si>
    <t xml:space="preserve">Xã Kỳ Hoa </t>
  </si>
  <si>
    <t xml:space="preserve"> Xã Kỳ Văn </t>
  </si>
  <si>
    <t xml:space="preserve"> Xã Kỳ Khang </t>
  </si>
  <si>
    <t xml:space="preserve"> Xã Kỳ Lạc </t>
  </si>
  <si>
    <t xml:space="preserve">Xã Kỳ Thượng </t>
  </si>
  <si>
    <t xml:space="preserve">Xã Thiên Cầm </t>
  </si>
  <si>
    <t xml:space="preserve"> Xã Cẩm Lạc </t>
  </si>
  <si>
    <t xml:space="preserve">Xã Cẩm Trung </t>
  </si>
  <si>
    <t xml:space="preserve">Xã Yên Hòa </t>
  </si>
  <si>
    <t xml:space="preserve">Xã Thạch Hà </t>
  </si>
  <si>
    <t xml:space="preserve">Xã Toàn Lưu </t>
  </si>
  <si>
    <t xml:space="preserve">Xã Đông Kinh </t>
  </si>
  <si>
    <t xml:space="preserve">Xã Thạch Xuân </t>
  </si>
  <si>
    <t xml:space="preserve"> Xã Lộc Hà </t>
  </si>
  <si>
    <t xml:space="preserve"> Xã Hồng Lộc </t>
  </si>
  <si>
    <t xml:space="preserve"> Xã Mai Phụ </t>
  </si>
  <si>
    <t xml:space="preserve">Xã Tùng Lộc </t>
  </si>
  <si>
    <t xml:space="preserve"> Xã Trường Lưu </t>
  </si>
  <si>
    <t xml:space="preserve"> Xã Xuân Lộc </t>
  </si>
  <si>
    <t xml:space="preserve">Xã Đồng Lộc </t>
  </si>
  <si>
    <t xml:space="preserve">Xã Cổ Đạm </t>
  </si>
  <si>
    <t xml:space="preserve"> Xã Đức Thọ </t>
  </si>
  <si>
    <t>Xã  Đức Đồng</t>
  </si>
  <si>
    <t xml:space="preserve">Xã Đức Quang </t>
  </si>
  <si>
    <t xml:space="preserve">Xã Đức Thịnh </t>
  </si>
  <si>
    <t xml:space="preserve">Xã Đức Minh </t>
  </si>
  <si>
    <t xml:space="preserve">Xã Hương Sơn </t>
  </si>
  <si>
    <t xml:space="preserve">Xã Sơn Tây </t>
  </si>
  <si>
    <t xml:space="preserve">Xã Tứ Mỹ </t>
  </si>
  <si>
    <t xml:space="preserve">Xã Sơn Giang </t>
  </si>
  <si>
    <t xml:space="preserve">Xã Sơn Tiến </t>
  </si>
  <si>
    <t xml:space="preserve"> Xã Sơn Hồng </t>
  </si>
  <si>
    <t xml:space="preserve"> Xã Kim Hoa </t>
  </si>
  <si>
    <t xml:space="preserve"> Xã Vũ Quang </t>
  </si>
  <si>
    <t xml:space="preserve">Xã Hương Khê </t>
  </si>
  <si>
    <t xml:space="preserve">Xã Hương Phố </t>
  </si>
  <si>
    <t xml:space="preserve"> Xã Hương Đô </t>
  </si>
  <si>
    <t xml:space="preserve">Xã Hà Linh </t>
  </si>
  <si>
    <t xml:space="preserve">Xã Hương Bình </t>
  </si>
  <si>
    <t xml:space="preserve">Xã Phúc Trạch </t>
  </si>
  <si>
    <t xml:space="preserve">Xã Hương Xuân </t>
  </si>
  <si>
    <t xml:space="preserve">Xã Sơn Kim 1 </t>
  </si>
  <si>
    <t xml:space="preserve"> Xã Sơn Kim 2 </t>
  </si>
  <si>
    <t>CHƯƠNG TRÌNH MTQG DÂN TỘC THIỂU SỐ VÀ MIỀN NÚI</t>
  </si>
  <si>
    <t>Văn phòng Ủy ban MTTQ Việt Nam Tỉnh (mới)</t>
  </si>
  <si>
    <t>Sở Giáo dục - Đạo tạo</t>
  </si>
  <si>
    <t>Trung tâm Y tế Hương  Khê</t>
  </si>
  <si>
    <t>UBND xã Hương Xuân</t>
  </si>
  <si>
    <r>
      <t xml:space="preserve">Ghi chú: </t>
    </r>
    <r>
      <rPr>
        <i/>
        <sz val="11"/>
        <rFont val="Times New Roman"/>
        <family val="1"/>
      </rPr>
      <t>(1) Chi Chương trình mục tiêu quốc gia ngân sách tỉnh chi tiết đến từng cơ quan, tổ chức và từng huyện. Chi Chương trình mục tiêu quốc gia ngân sách huyện chi tiết đến từng xã. Chi Chương trình mục tiêu quốc gia ngân sách xã chi tiết đến từng cơ quan, tổ chức.</t>
    </r>
  </si>
  <si>
    <t>QUYẾT TOÁN VỐN ĐẦU TƯ CÁC CHƯƠNG TRÌNH, DỰ ÁN SỬ DỤNG VỐN NGÂN SÁCH NHÀ NƯỚC NĂM 2025</t>
  </si>
  <si>
    <t>Danh mục dự án</t>
  </si>
  <si>
    <t>DỰ TOÁN</t>
  </si>
  <si>
    <t>QUYẾT TOÁN</t>
  </si>
  <si>
    <t>Chia theo nguồn vốn</t>
  </si>
  <si>
    <t>Ngoài nước</t>
  </si>
  <si>
    <t>NSĐP</t>
  </si>
  <si>
    <t>25=21/17</t>
  </si>
  <si>
    <t>26=22/18</t>
  </si>
  <si>
    <t>27=23/19</t>
  </si>
  <si>
    <t>28=24/20</t>
  </si>
  <si>
    <t>Nâng cấp sữa chữa  cơ sở doanh trại đồn biên phòng Sơn Hồng và trạm biên phòng cửa khẩu quốc tế Cầu Treo (49)</t>
  </si>
  <si>
    <t>Đường vào đồn biên phòng Phú Gia (571) và mốc Quốc giới 509</t>
  </si>
  <si>
    <t>Sửa chữa nâng cấp hồ chứa nước Tân phong xã Kỳ Giang huyện Kỳ Anh</t>
  </si>
  <si>
    <t>Hệ thống tiêu thoát lũ, chống ngập úng khu vực trung tâm hành chính huyện Kỳ Anh</t>
  </si>
  <si>
    <t>Khu neo đậu tránh trú bảo cho tàu cá cửa khẩu Kỳ Hà GĐ2</t>
  </si>
  <si>
    <t>Khu neo đậu tránh, trú bão cho tàu, thuyền Cửa Sót, huyện Lộc Hà, tỉnh Hà Tĩnh</t>
  </si>
  <si>
    <t>Tăng cường tiêu úng thoát lũ vùng hạ du thuỷ lợi Kẻ Gỗ</t>
  </si>
  <si>
    <t>Xây dựng hệ thống đường phục vụ sản xuất lâm nghiệp, phát triển rừng và bảo vệ, PCCC rừng tỉnh Hà Tĩnh</t>
  </si>
  <si>
    <t>Khu neo đậu tránh trú bão cho tàu cá Xuân Hội</t>
  </si>
  <si>
    <t>Dự án Hiện đại hóa ngành Lâm nghiệp và tăng cường tính chống chịu vùng ven biển</t>
  </si>
  <si>
    <t>Sửa chữa và nâng cao an toàn đập (WB8) tỉnh Hà Tĩnh</t>
  </si>
  <si>
    <t>Dự án hệ thống tiêu úng các xã trọng điểm sản xuất nông nghiệp huyện Đức Thọ, Can Lộc và thị xã Hồng Lĩnh</t>
  </si>
  <si>
    <t>Dự án đầu tư xây dựng hệ thống cấp nước sinh hoạt xã Hương Liên</t>
  </si>
  <si>
    <t>Đối ứng Dự án: Mở rộng hệ thống cấp nước sinh hoạt Khe Xai, huyện Thạch Hà (GĐ2)</t>
  </si>
  <si>
    <t>Dự án hệ thống cấp nước sinh hoạt xã Kỳ Lạc</t>
  </si>
  <si>
    <t>Dự án Hệ thống cấp nước sinh hoạt Khe Sung,
huyện Kỳ Anh (gđ1)</t>
  </si>
  <si>
    <t>Đối ứng Dự án Hệ thống cấp nước sinh hoạt Khe Cò, huyện Hương Sơn (giai đoạn 1)</t>
  </si>
  <si>
    <t>Hệ thống thủy lợi Ngàn Trươi Cẩm Trang</t>
  </si>
  <si>
    <t>Dự án Trồng mới, phục hồi và bảo vệ rừng ngập mặn ven biển ứng phó với biến đổi khí hậu tại các huyện: Nghi Xuân, Cẩm Xuyên và thị xã Kỳ Anh</t>
  </si>
  <si>
    <t>Dự án Hệ thống tiêu úng các xã trọng điểm sản xuất nông nghiệp huyện Đức Thọ, huyện Can Lộc và Thị xã Hồng Lĩnh</t>
  </si>
  <si>
    <t>Kè bảo vệ bờ sông Ngàn Sâu đoạn qua xã Hoà Lạc, huyện Đức Thọ</t>
  </si>
  <si>
    <t>Dự án đầu tư công trình cấp nước sinh hoạt xã Hương Liên, huyện Hương Khê</t>
  </si>
  <si>
    <t>Dự án hệ thống cấp nước sinh hoạt xã Hương Lâm</t>
  </si>
  <si>
    <t>Dự án đầu tư xây dựng Hệ thống cấp nước sinh hoạt Đá Hàn, huyện Hương Khê (giai đoạn 1)</t>
  </si>
  <si>
    <t>Mở rộng mạng lưới cấp nước nhà máy nước Nghi Xuân cấp cho xã Xuân Phổ, huyện Nghi Xuân</t>
  </si>
  <si>
    <t>Dự án đầu tư xây dựng Hệ thống cấp nước sinh hoạt vùng Trà Sơn huyện Can Lộc (giai đoạn 2)</t>
  </si>
  <si>
    <t>Dự án mở rộng hệ thống cấp nước sinh hoạt Khe Xai, huyện Thạch Hà (giai đoạn 2)</t>
  </si>
  <si>
    <t>Dự án đầu tư công trình cấp nước sinh hoạt xã Kỳ Lạc, huyện Kỳ Anh</t>
  </si>
  <si>
    <t>Dự án đầu tư mở rộng hệ thống đường ống cấp nước cho xã Kỳ Hoa từ nhà máy nước khu kinh tế Vũng Áng</t>
  </si>
  <si>
    <t>Dự án đầu tư xây dựng Hệ thống cấp nước sinh hoạt Khe Sung, huyện Kỳ Anh</t>
  </si>
  <si>
    <t>Dự án Hệ thống cấp nước sinh hoạt Khe Cò, huyện Hương Sơn (giai đoạn 1)</t>
  </si>
  <si>
    <t>Dự án Hệ thống cấp nước sinh hoạt Ngàn Trươi, huyện Vũ Quang (GĐ 1)</t>
  </si>
  <si>
    <t>Dự án Hệ thống cấp nước sinh hoạt Đức Đồng và vùng phụ cận, huyện Đức Thọ</t>
  </si>
  <si>
    <t>Mở rộng mạng lưới cấp nước nhà máy nước Nghi Xuân cấp cho Xuân Hải, huyện Nghi Xuân</t>
  </si>
  <si>
    <t>Nhà học 2 tầng 8 phòng trường THCS Trà Linh</t>
  </si>
  <si>
    <t>Khu thể thao, sân vận động huyện Can Lộc (giai đoạn 1)</t>
  </si>
  <si>
    <t>Nâng cấp, mở rộng đường trục chính xã Thuần Thiện đi đập Cù Lây, huyện Can Lộc</t>
  </si>
  <si>
    <t>Cầu Làng xã Khánh Vĩnh Yên</t>
  </si>
  <si>
    <t>Đường giao thông nông thôn xã mỹ Lộc</t>
  </si>
  <si>
    <t>Xây dựng Trụ sở làm việc cơ quan chính quyền huyện Can Lộc</t>
  </si>
  <si>
    <t>Nâng cấp, mở rộng tuyến đường ĐH36 (Chợ Đình - Quán Trại), huyện Can Lộc</t>
  </si>
  <si>
    <t>Đường giao thông và cầu Cồn Ao, xã Kim Song Trường, huyện Can Lôc</t>
  </si>
  <si>
    <t>Xây dựng nhà chức năng 3 tầng và nhà đa năng Trường THCS Xuân Diệu, huyện Can Lộc</t>
  </si>
  <si>
    <t>Nhà học 3 tầng trường tiểu học Mỹ Lộc</t>
  </si>
  <si>
    <t xml:space="preserve">Hệ thống điện chiếu sáng Quốc lộ 1A thị trấn Nghèn, huyện Can Lộc </t>
  </si>
  <si>
    <t>Xây dựng trụ sở làm việc xã Kim Song Trường, huyện Can Lộc</t>
  </si>
  <si>
    <t xml:space="preserve"> Xây dựng trụ sở làm việc xã Khánh Vĩnh Yên, huyện Can Lộc</t>
  </si>
  <si>
    <t>Hệ thống cây xanh tuyến đường vào chùa Hương, xã Thiên Lộc, huyện Can Lộc (trồng bổ sung)</t>
  </si>
  <si>
    <t>Xây dựng nhà học 4 tầng trường THPT Đồng Lộc, huyện Can Lộc</t>
  </si>
  <si>
    <t>Nâng cấp, mở rộng đường Thị Sơn, huyện Can Lộc (giai đoạn 1)</t>
  </si>
  <si>
    <t>Xây dựng hạ tầng khuôn viên trụ sở xã Kim Song Trường</t>
  </si>
  <si>
    <t>Xây dựng hạ tầng khuôn viên trụ sở Huyện uỷ, cơ quan chính quyền huyện Can Lộc Hạng mục: Hạ ngầm đường điện 0,4KV, nhà để xe, mái kính và các hạng mục phụ trợ</t>
  </si>
  <si>
    <t>Đường giao thông liên xã Khánh Vĩnh Yên – Vượng Lộc, huyện Can Lộc</t>
  </si>
  <si>
    <t>Chỉnh trang cây xanh khuôn viên UBND huyện Can Lộc</t>
  </si>
  <si>
    <t>Sơn bó vỉa, bổ sung hệ thống an toàn giao thông một số tuyến đường nội thị, thị trấn Nghèn, huyện Can Lộc</t>
  </si>
  <si>
    <t>Xây dựng pano quảng cáo tại đường Nguyễn Huy Tự và cải tạo hội trường lớn UBND huyện Can Lộc</t>
  </si>
  <si>
    <t>Hệ thống điện trang trí dải phân cách tuyến đường QL1A đi qua thị trấn Nghèn, huyện Can Lộc</t>
  </si>
  <si>
    <t>Nâng cấp, mở rộng đường Thiên An (tuyến nhánh 01), huyện Can Lộc</t>
  </si>
  <si>
    <t>Nâng cấp, mở rộng đường Thị Sơn, huyện Can Lộc (giai đoạn 2)</t>
  </si>
  <si>
    <t>Hạ tầng khu dân cư Cọc Lim, thôn Đông Tiến, xã Thạch Trung ( giai đoạn 3)</t>
  </si>
  <si>
    <t>Nâng cấp ,mở rộng đường vào khu di tích làng K 130,thị trấn Nghèn,huyện Can Lộc</t>
  </si>
  <si>
    <t>Sửa chữa, nâng cấp hệ thống thuỷ lợi Bà Nái, huyện Can Lộc</t>
  </si>
  <si>
    <t>Dự án: Phát triển cơ sở hạ tầng du lịch phục vụ cho tăng trưởng toàn diện khu vực Tiểu vùng Mê Công mở rộng tỉnh Hà Tĩnh</t>
  </si>
  <si>
    <t>Đường vào khu sản xuất, chăn nuôi tập trung xã Hương Quang, huyện Vũ Quang</t>
  </si>
  <si>
    <t>Đường GT liên xã Đức Lĩnh đi thị trấn Vũ Quang, huyện Vũ Quang</t>
  </si>
  <si>
    <t>Trung tâm y tế huyện Kỳ Anh</t>
  </si>
  <si>
    <t>Đường GTNT xã Đức Giang, huyện Vũ Quang</t>
  </si>
  <si>
    <t>Cải tạo trụ sở huyện Đoàn (Trung tâm chính trị cũ)</t>
  </si>
  <si>
    <t>Đường trục chính xã Đức Giang huyện Vũ Quang (Đoạn từ Trường THCS Ân Giang đến Cống Choăng) tỉnh Hà Tĩnh</t>
  </si>
  <si>
    <t>Nhà học bộ môn 2 tầng 6 phòng Trường THCS Liên Hương, huyện Vũ Quang, tỉnh Hà Tĩnh</t>
  </si>
  <si>
    <t>Đường giao thông nội thị đoạn qua tổ dân phố 2 đi tổ dân phố 1 thị trấn Vũ Quang, tỉnh Hà Tĩnh</t>
  </si>
  <si>
    <t>Duy tu sửa chữa công trình hạ tầng khối 4 thị trấn Vũ Quang, huyện Vũ Quang</t>
  </si>
  <si>
    <t>Đường từ cầu Hương Đại đi Bến Thuyền thị trấn Vũ Quang, huyện Vũ Quang</t>
  </si>
  <si>
    <t>Đường giao thông thôn Liên Hòa, Liên Châu xã Đức Liên, huyện Vũ Quang</t>
  </si>
  <si>
    <t>Hệ thống điện chiếu sáng và điện trang trí trung tâm thị trấn Vũ Quang, huyện Vũ Quang</t>
  </si>
  <si>
    <t>Cải tạo, sửa chữa phòng Giáo dục huyện Vũ Quang</t>
  </si>
  <si>
    <t>Nâng cấp, mở rộng đường từ thị trấn Vũ Quang đi Hương Thọ (Đoạn từ cầu Hương Đại đến Bãi Cùng)</t>
  </si>
  <si>
    <t>Nhà đa chức năng 1 tầng công trình trường THCS Phan Đình Phùng, huyện Vũ Quang</t>
  </si>
  <si>
    <t>Nâng cấp Đường tỉnh lộ 552 đoạn qua thị trấn Vũ Quang, huyện Vũ Quang</t>
  </si>
  <si>
    <t>Cầu Liên Hòa huyện Vũ Quang</t>
  </si>
  <si>
    <t>Đường giao thông thôn 5 xã Hương Thọ, huyện Vũ Quang</t>
  </si>
  <si>
    <t>Nâng cấp, mở rộng Đường Hương Thọ - Cữa Rào (Đoạn qua Trung tâm hành chính xã Hương Thọ)</t>
  </si>
  <si>
    <t>Nhà văn hóa tổ dân phố 5 thị trấn Vũ Quang, huyện Vũ Quang</t>
  </si>
  <si>
    <t>Cải tạo nhà làm việc 3 tầng, Trung tâm hành chính công huyện Vũ Quang</t>
  </si>
  <si>
    <t>Cầu Đập Bượm xã Hương Thọ huyện Vũ Quang (thuộc dự án Khắc phục thiệt hại do mưa lũ năm 2017 các công trình trên địa bàn huyện)</t>
  </si>
  <si>
    <t>Dự án Đầu tư xây dựng công trình Khu nhà Khám bệnh, Khoa Cấp cứu -Điều trị tích cực, Khoa Sản, Khoa Phẫu thuật và Hành chính tổng hợp Bệnh viện Đa khoa huyện Nghi Xuân</t>
  </si>
  <si>
    <t>Đầu tư xây dựng công trình Khu nhà Khoa sản, Khoa nhi, Khoa ngoại, Khoa 3 CK và các hạng mục phụ trợ Bệnh viện Đa khoa huyện Thạch Hà</t>
  </si>
  <si>
    <t>Đường giao thông liên thôn thôn 4 đi thôn 8 xã Đức Bồng, huyện Vũ Quang</t>
  </si>
  <si>
    <t>Hệ thống điện chiếu sáng thị trấn Vũ Quang, huyện Vũ Quang (Đoạn từ Cổng chào điện tử đến cổng Đài Truyền hình; Nhánh vào Trung tâm chính trị và Đài tưởng niệm)</t>
  </si>
  <si>
    <t>Nhà học 02 tầng 06 phòng trường tiểu học xã Đức Lĩnh</t>
  </si>
  <si>
    <t>Sống chung với lũ huyện Vũ Quang</t>
  </si>
  <si>
    <t>Cải tạo nhà làm việc 3 tầng UBND huyện Vũ Quang</t>
  </si>
  <si>
    <t>Dự án cấp điện nông thôn từ lưới điện quốc gia tỉnh Hà Tĩnh GĐ 2018-2020</t>
  </si>
  <si>
    <t>Cầu Cửa Rào, huyện Vũ Quang</t>
  </si>
  <si>
    <t xml:space="preserve"> Dự án Cải tạo, nâng cấp, tăng cường cơ sở vật chất Trụ sở làm việc Cơ quan Tỉnh uỷ</t>
  </si>
  <si>
    <t>Đường GTNT thôn Văn Giang, thôn Bồng Giang xã Đức Giang</t>
  </si>
  <si>
    <t>Dự án Đường Trục xã 04 (TX04) đoạn qua xã Đức An, huyện Đức Thọ</t>
  </si>
  <si>
    <t>Lắp đặt biển tên đường khu trung tâm thị trấn Vũ Quang</t>
  </si>
  <si>
    <t>Cải tạo nhà học bộ môn, nhà hội trường, sân lát gạch, mương thoát nước trường THPT Vũ Quang</t>
  </si>
  <si>
    <t>Nhà tập luyện thể thao Trung tâm tâm văn hóa - truyền thông huyện Vũ Quang</t>
  </si>
  <si>
    <t>Cải tạo, sửa chữa nhà kỷ thuật, nhà điều trị bệnh lây Trung tâm Y tế huyện Vũ Quang</t>
  </si>
  <si>
    <t>Nâng cấp mở rộng tuyến đường từ Cầu phủ 2 đi thôn Sơn trình Xã Tân Lâm Hương, huyện Thạch Hà</t>
  </si>
  <si>
    <t>Điều chỉnh quy hoạch chi tiết xây dựng công viên văn hóa Lý Tự Trọng, huyện Thạch Hà, tỷ lệ 1/500</t>
  </si>
  <si>
    <t>Đường giao thông liên thôn Đồn Thượng đi Bình Quang xã Đức Liên</t>
  </si>
  <si>
    <t>Xây dựng đường  giao thông nội vùng khu trung tâm hành chính huyện Lộc Hà (giai đoạn 2)</t>
  </si>
  <si>
    <t>Xây dựng đường nội vùng khu trung tâm hành chính giai đoạn 3</t>
  </si>
  <si>
    <t>Đường giao thông nội vùng khu vực trung tâm hành chính giai đoạn 4</t>
  </si>
  <si>
    <t>Xây dựng kênh tiêu úng thôn Thanh Tân xã Thạch Châu đến thôn Phú Sơn xã Mai Phụ</t>
  </si>
  <si>
    <t>Quy hoạch chung xây dựng thị trấn Thạch Hà, huyện Thạch Hà, tỉnh Hà Tĩnh đến năm 2035, tỷ lệ 1/5000</t>
  </si>
  <si>
    <t>Cải tạo, sửa chữa khuôn viên, cổng, hàng rào Trung tâm GDTX huyện Vũ Quang</t>
  </si>
  <si>
    <t>Nhà học 2 tầng 4 phòng và bếp trường Mầm non Đức Hương</t>
  </si>
  <si>
    <t>Khôi phục, nâng cấp cầu dân sinh Hói Trẻn thôn Tân Hòa, xã Tân Lâm Hương, huyện Thạch Hà</t>
  </si>
  <si>
    <t>Hội trường xã Thọ Điền</t>
  </si>
  <si>
    <t>Nâng cấp đường trục chính xã Thạch Văn</t>
  </si>
  <si>
    <t>Nhà vệ sinh và các hạng mục phụ trợ, trường THPT Nguyễn Trung Thiên</t>
  </si>
  <si>
    <t>Nhà đa chức năng trường tiểu TH&amp;THCS Quang Thọ</t>
  </si>
  <si>
    <t>Lắp đặt cụm đèn tín hiệu giao thông tại nút giao đường huyện lộ 03 với đường Quốc lộ 15B tại xã Thạch Văn và nút giao đường trục chính xã Thạch Long với QL15B</t>
  </si>
  <si>
    <t>Nhà HCQT và các phòng phục vụ học tập , các hạng mục phụ trợ trường TH Tượng Sơn, huyện Thạch Hà</t>
  </si>
  <si>
    <t>Xây dựng sân bóng, cổng và hàng rào Trường tiểu học 2 thị trấn Thạch Hà</t>
  </si>
  <si>
    <t>Đường GTNT thôn Hương Phùng, Hương Hòa, Hương Tân, Hương Đồng xã Đức Hương</t>
  </si>
  <si>
    <t>Nâng cấp, cải tạo Bệnh viện đa khoa huyện Cẩm Xuyên</t>
  </si>
  <si>
    <t>Nâng cấp, sửa chữa Trạm Y tế xã Ngọc Sơn</t>
  </si>
  <si>
    <t>Nhà học 2 tầng 10 phòng Trường Tiểu học Lý Tự Trọng, xã Việt Tiến</t>
  </si>
  <si>
    <t>Đường giao thông liên xã từ thôn Bắc Văn, xã Thạch Văn đến thôn Bắc Dinh, xã Thạch Trị</t>
  </si>
  <si>
    <t>Nhà làm việc 2 tầng trạm Y tế xã Lưu Vĩnh Sơn</t>
  </si>
  <si>
    <t>Cầu Hốp Chuối, thị trấn Vũ Quang, huyện Vũ Quang</t>
  </si>
  <si>
    <t>Đường Ân Phú - Cửa Rào (Đoạn qua xã Đức Liên) huyện Vũ Quang</t>
  </si>
  <si>
    <t>Đường Lộc Hầu, Nguyễn Du tổ dân phố 4 thị trấn Vũ Quang</t>
  </si>
  <si>
    <t>Đường GTNT thôn Cao Phong xã Đức Lĩnh (Tuyến Chọ Su - Tuyến Chọ Chưởng)</t>
  </si>
  <si>
    <t>Sửa chữa, nâng cấp đập Khe Xai xã Hương Minh</t>
  </si>
  <si>
    <t>Xây dựng tuyến kênh từ kênh N1-19 đến giếng Nạng, thôn Mỹ Châu, xã Thạch Ngọc</t>
  </si>
  <si>
    <t>Xây dưng tuyến kênh tưới thôn Khe Giao và thôn Trung Tâm, xã Ngọc Sơn</t>
  </si>
  <si>
    <t>Kênh tiêu thoát nước thôn Phúc Thanh, xã Thạch khê</t>
  </si>
  <si>
    <t>Xây dựng Nhà văn hoá cộng đồng – Ngôi nhà trí tuệ tại thôn Nam Sơn, xã Ngọc Sơn</t>
  </si>
  <si>
    <t>Nhà học bộ môn trường Tiểu học Thạch Kênh</t>
  </si>
  <si>
    <t>Nhà đa chức năng trường tiểu học Thạch Kênh</t>
  </si>
  <si>
    <t>Đường giao thông thôn Tân Hương, xã Thạch Khê</t>
  </si>
  <si>
    <t>Nhà học 2 tầng 4 phòng trường tiểu học Đỉnh Bàn</t>
  </si>
  <si>
    <t>Hạ tầng khuôn viên, bếp ăn bán trú và các hạng mục phụ trợ Trường mầm non Thạch Hải</t>
  </si>
  <si>
    <t>Nhà đa chức năng và các hạng mục phụ trợ trưởng tiểu học Thạch Long</t>
  </si>
  <si>
    <t>Dự án đầu tư xây dựng nâng cấp, cải tạo và mua sắm trang thiết bị cho 04 Bệnh viện đa khoa, Trung tâm y tế huyện huyện, tỉnh Hà Tĩnh</t>
  </si>
  <si>
    <t>Đường giao thông từ đường Huyện lộ 03 đến thôn Trần Phú, xã Thạch Trị</t>
  </si>
  <si>
    <t>Đường giao thông liên thôn Trung Trinh, Hương Giang, Tân Long, xã Việt Tiến</t>
  </si>
  <si>
    <t>Cải tạo, sửa chữa nhà công vụ 2 tầng và các hạng mục phụ trợ Trụ sở làm việc HĐND - UBND huyện Thạch Hà</t>
  </si>
  <si>
    <t>Đối ứng dự án: Thay thế nguồn cấp nước cho hệ thống cấp nước sinh hoạt xã Thạch Sơn huyện Thạch Hà</t>
  </si>
  <si>
    <t>Xây dựng hệ thống kênh mương xã Lưu Vĩnh Sơn</t>
  </si>
  <si>
    <t>Nâng cấp, sữa chữa trạm bơm Đò Bang và hệ thống kênh tưới sau trạm bơm, xã Tượng Sơn</t>
  </si>
  <si>
    <t>Đường giao thông liên thôn Quyết Tiến - Trung Lạc, xã Thạch Lạc</t>
  </si>
  <si>
    <t>Mạng lưới cấp nước sinh hoạt xã Thạch Khê</t>
  </si>
  <si>
    <t>Đường GTNT thôn Thanh Sơn xã Đức Lĩnh (Đoạn từ đường IFAD đi Khe Ổi - Khe Du - Khe Chèo)</t>
  </si>
  <si>
    <t>Nâng cấp đường GTNT thôn 02 tuyến đường cầu Con Cuông - Ông Dần- đập Trộ Thầy xã Quang Thọ</t>
  </si>
  <si>
    <t>Quảng trường biển Cửa Sót, huyện Lộc Hà</t>
  </si>
  <si>
    <t>Đường giao thông liên xã Khánh Vĩnh Yên - Thanh Lộc, huyện Can Lộc đi thị xã Hồng Lĩnh</t>
  </si>
  <si>
    <t>Xây dựng cầu Áng Ngò tuyến đường Sơn Long - Chợ Bộng, xã Ân Phú</t>
  </si>
  <si>
    <t>Xây dựng kênh mương nội đồng xã Đức Giang (tuyến đập Hốp Trổ - Chân Giác thôn 2 Văn Giang)</t>
  </si>
  <si>
    <t>Nâng cấp đường tránh lũ Đức Lĩnh – Ân Giang – Đức Giang huyện Vũ Quang</t>
  </si>
  <si>
    <t>Hệ thống cống và mương tiêu nước xứ Đồng Vời, xã Đức Liên, huyện Vũ Quang</t>
  </si>
  <si>
    <t>Mở rộng, nâng cấp đường trục xã Trục Thác - Ngõ Bà Tuyết (thôn 2, thôn 3, thôn 4, thôn 5) xã Ân Phú, huyện Vũ Quang</t>
  </si>
  <si>
    <t>Đường giao thông thôn 7 NX57 ĐH77 đến Ngàn Trươi xã Đức Bồng</t>
  </si>
  <si>
    <t>Đường giao thông thôn Bình Phong di Tân Hưng xã Đức Lĩnh, huyện Vũ Quang</t>
  </si>
  <si>
    <t>Đường giao thông NX25 thôn 4 TL552 đến bà Nga, xã Đức Bồng</t>
  </si>
  <si>
    <t>Đường GTNT trục xã (tuyến Ân Phú Cửa Rào- Ông Thực - Đập tràn Hương Giang), xã Đức Hương</t>
  </si>
  <si>
    <t>Nâng cấp sửa chữa đường 71 xã Hương Minh (Điểm đầu: Ngõ bà Liên thôn Hợp Trùa; Điểm cuối: Ngõ ông Lịch thôn Hợp Duận)</t>
  </si>
  <si>
    <t>Đường giao thông nội thị TDP6 thị trấn Vũ Quang</t>
  </si>
  <si>
    <t>Sửa chữa Đập Nảy Cầu, xã Đức Hương huyện Vũ Quang</t>
  </si>
  <si>
    <t>Đối ứng dự án: Sửa chữa, nâng cấp mở rộng công trình cấp nước xã Thạch Bằng (Cấp nước cho xã Bình An và Tân Lộc)</t>
  </si>
  <si>
    <t>Xây dựng nhà học 03 tầng 11 phòng Trường THCS Mỹ Châu</t>
  </si>
  <si>
    <t>Nâng cấp, sửa chữa khuôn viên Nhà tưởng niệm các Anh hùng liệt sỹ huyện Vũ Quang</t>
  </si>
  <si>
    <t>Xây mới cổng, hàng rào và các hạng mục phụ trợ Trường THCS Hương Điền Nam Hương</t>
  </si>
  <si>
    <t>Xây dựng tràn điều tiết và trạm bơm, kênh dẫn xứ đồng Đập Cộc, xã Thạch Ngọc</t>
  </si>
  <si>
    <t>Nâng cấp đường Carboncor từ thôn Hòa Bình đi thôn Thống Nhất, xã Nam Điền</t>
  </si>
  <si>
    <t>Đường giao thông liên xã Mai Phụ - Hộ Độ, huyện Lộc Hà (dự án thành phần 01)</t>
  </si>
  <si>
    <t>Dự án Xây dựng Nhà đa năng và các hạng mục phụ trợ Trường THCS Bình An Thịnh</t>
  </si>
  <si>
    <t>Nhà học 02 tầng 8 phòng và các hạng mục phụ trợ trường Tiểu học Đức Lĩnh</t>
  </si>
  <si>
    <t>Nâng cấp, sửa chữa khuôn viên, nhà vệ sinh và các hạng mục phụ trợ trường Tiểu học xã Đức Giang</t>
  </si>
  <si>
    <t>Dự án Nâng cấp mở rộng đường giao thông liên xã Thạch Châu - Thị trấn Lộc Hà, huyện Lộc Hà</t>
  </si>
  <si>
    <t>Dự án Nâng cấp Kênh tiêu cầu Trung Nghĩa, thị trấn Lộc Hà, huyện Lộc Hà</t>
  </si>
  <si>
    <t>Đường GTNT xã Đức Giang (tuyến cổng ông Vinh - ông Thiệu, thôn 3 Bồng Giang), huyện Vũ Quang</t>
  </si>
  <si>
    <t>Xây dựng cầu Nạp Hốp xã Đức Liên</t>
  </si>
  <si>
    <t>Xây dựng, nâng cấp đường trục thôn 3 (điểm đầu tại bưu điện - điểm cuối tại cây đa) xã Quang Thọ</t>
  </si>
  <si>
    <t>Xây dựng Kè chống sạt lở đường trục xã tại thôn 6 (đoạn từ nhà anh Thông đến nhà anh Thành), xã Thọ Điền</t>
  </si>
  <si>
    <t>Sửa chữa, cải tạo hệ thống điện chiếu sáng đường Phan Đình Phùng và xây dựng mới hệ thống điện chiếu sáng đường Phan Đình Phùng kéo dài</t>
  </si>
  <si>
    <t>Dãy nhà 02 tầng 06 phòng học bộ môn và các hạng mục phụ trợ Trường THCS Hàm Nghi (điểm Thạch Xuân)</t>
  </si>
  <si>
    <t>Dãy nhà 02 tầng 10 phòng học bộ môn và các hạng mục phụ trợ Trường THCS Hương Điền - Nam Hương, xã Nam Điền</t>
  </si>
  <si>
    <t>Xây dựng tuyến kênh tưới hạ du hồ chứa nước đập Đá Đen, xã Ngọc Sơn</t>
  </si>
  <si>
    <t>Dãy nhà 03 tầng 06 phòng học bộ môn và các hạng mục phụ trợ Trường THCS Nguyễn Thiếp</t>
  </si>
  <si>
    <t>Quy hoạch chi tiết xây dựng Cụm công nghiệp - tiểu thủ công nghiệp tập trung huyện Vũ Quang, tỷ lệ 1/500</t>
  </si>
  <si>
    <t>Hạng mục phụ trợ khu xử lý rác thải sinh hoạt huyện Vũ Quang tại xã Đức Hương, huyện Vũ Quang</t>
  </si>
  <si>
    <t>Nhà văn hóa cộng đồng kết hợp tránh bão lũ thôn 5 xã Ân Phú, huyện Vũ Quang</t>
  </si>
  <si>
    <t>Nâng cấp đường giao thông nông thôn, đoạn từ Cầu Gãy đến đường Trung tâm xã Thọ Điền</t>
  </si>
  <si>
    <t>Trường tiểu học Ân Phú; Hạng mục: xây dựng mới nhà đa chức năng 2 tầng, sửa chữa nhà học 2 tầng và các hạng mục phụ trợ khác</t>
  </si>
  <si>
    <t>Đồ án Điều chỉnh QHCT Xây dựng công viên văn hóa Lý Tự Trọng, tỷ lệ 1/500</t>
  </si>
  <si>
    <t>Đường Thị trấn Nghèn - Đồng Lộc</t>
  </si>
  <si>
    <t>Nâng cấp tuyến đường trục xã TX01 đoạn từ Quốc lộ 15B đến thôn Văn Sơn, xã Đỉnh Bàn, huyện Thạch Hà</t>
  </si>
  <si>
    <t>Hạ tầng ngoài hàng rào Cụm công nghiệp Thạch Bằng, huyện Lộc Hà</t>
  </si>
  <si>
    <t>Đường giao thông từ khu vực hạ tầng tái định cư dự án AFD tại thôn Gia ngãi I đến song vách Nam xã Thạch Long</t>
  </si>
  <si>
    <t>Đê Tả Nghèn huyện Lộc Hà đoạn qua chùa Phổ Độ nối với tỉnh lộ 9</t>
  </si>
  <si>
    <t>Nhà đa chức năng trường tiểu học Thạch Thắng</t>
  </si>
  <si>
    <t>Xây dựng Kênh tiêu úng liên xã Bình An - Phù Lưu</t>
  </si>
  <si>
    <t xml:space="preserve"> Hàng rào và các công trình phụ trợ Trường THCS Ngọc Sơn</t>
  </si>
  <si>
    <t>Chỉnh trang hệ thống cây xanh trên địa bàn huyện</t>
  </si>
  <si>
    <t>Nhà ký túc xá học sinh, trường THPT chuyên Hà tĩnh</t>
  </si>
  <si>
    <t>Dự án đầu tư xây mới, nâng cấp, cải tạo 19 Trạm y tế xã, tỉnh Hà Tĩnh</t>
  </si>
  <si>
    <t>Bệnh viện Y học cổ truyền (GĐ 2)</t>
  </si>
  <si>
    <t>Nâng cấp, mở rộng tuyến đường Cẩm Thạch - Thạch Hội, huyện Cẩm Xuyên, tỉnh Hà Tĩnh</t>
  </si>
  <si>
    <t>Hạ tầng khu du lich Nam Thiên Cầm huyện Cẩm Xuyên tỉnh Hà Tĩnh</t>
  </si>
  <si>
    <t>Hoàn thiện hạ tầng kỹ thuật Cụm công nghiệp - Tiểu thủ công nghiệp Bắc Cẩm Xuyên, huyện Cẩm  Xuyên, tỉnh Hà Tĩnh</t>
  </si>
  <si>
    <t>Kênh tiêu úng dọc đường ĐH 131 đoạn từ đường ĐH 121 đến thôn Bình Minh, xã Cẩm Bình, huyện Cẩm Xuyên, tỉnh Hà Tĩnh</t>
  </si>
  <si>
    <t>Nhà học bộ môn 02 tầng 8 phòng Trường THCS Cẩm Thịnh, huyện Cẩm Xuyên, tỉnh Hà Tĩnh</t>
  </si>
  <si>
    <t>Đường trục xã TX05 xã Cẩm Thành, huyện Cẩm Xuyên, tỉnh Hà Tĩnh</t>
  </si>
  <si>
    <t>Cầu Truộc Nhăng, xã Cẩm Lạc, huyện Cẩm Xuyên, tỉnh Hà Tĩnh</t>
  </si>
  <si>
    <t>Nâng cấp tuyến đường ĐH131 Thạch Bình - Cẩm Thăng, huyện Cẩm Xuyên, tỉnh Hà Tĩnh</t>
  </si>
  <si>
    <t>Cải tạo, sữa chữa Nhà làm việc 2 tầng Trung tâm giáo dục nghề nghiệp - GDTX, huyện Cẩm Xuyên, tỉnh Hà Tĩnh</t>
  </si>
  <si>
    <t>Nâng cấp, cải tạo sữa chữa Hội trường Hà Huy Tập, huyện Cẩm Xuyên</t>
  </si>
  <si>
    <t>Nâng cấp, cải tạo khuôn viên, sân vườn Trung tâm văn hóa Hà Huy Tập, huyện Cẩm Xuyên, tỉnh Hà Tĩnh</t>
  </si>
  <si>
    <t>Đường trục xã TX11 xã Cẩm Mỹ, huyện Cẩm Xuyên</t>
  </si>
  <si>
    <t>Nhà học 2 tầng 8 phòng học bộ môn trường tiểu học Cẩm Trung, huyện Cẩm Xuyên, tỉnh Hà Tĩnh</t>
  </si>
  <si>
    <t>Nhà học 02 tầng 10 phòng trường Mầm non Cẩm Minh, huyện Cẩm Xuyên, tỉnh Hà Tĩnh</t>
  </si>
  <si>
    <t>Xử lý sạt lở bờ sông Ngàn Mọ đoạn qua xã Cẩm Thành, huyện Cẩm Xuyên</t>
  </si>
  <si>
    <t>Nâng cấp, cải tạo Trụ sở chi cục Thuế cũ huyện Cẩm Xuyên, tỉnh Hà Tĩnh</t>
  </si>
  <si>
    <t>Nhà học 02 tầng 10 phòng trường Tiểu học Nam Phúc Thăng 2, huyện Cẩm Xuyên, tỉnh Hà Tĩnh</t>
  </si>
  <si>
    <t>Đường trục xã Cẩm Huy Cũ (đoạn từ QL1A đi đường ĐH131), huyện Cẩm Xuyên, tỉnh Hà Tĩnh</t>
  </si>
  <si>
    <t>Trụ sở làm việc và các hạng mục phụ trợ Ban Quản lý dự án đầu tư xây dựng huyện Cẩm Xuyên</t>
  </si>
  <si>
    <t>Nhà học 02 tầng 8 phòng học bộ môn trường THCS Hà Huy Tập, huyện Cẩm Xuyên, tỉnh Hà Tĩnh</t>
  </si>
  <si>
    <t>Nhà học 2 tầng 10 phòng Trường Tiểu học Cẩm Hưng, huyện Cẩm Xuyên</t>
  </si>
  <si>
    <t>Nhà học bộ môn 2 tầng 10 phòng Trường THCS Sơn Hà, huyện Cẩm Xuyên</t>
  </si>
  <si>
    <t>Đường trục chính vào thôn Mỹ Hòa, xã Yên Hòa, huyện Cẩm Xuyên, tỉnh Hà Tĩnh</t>
  </si>
  <si>
    <t>Nhà học bộ môn 02 tầng 10 phòng Trường tiểu học Cẩm Hưng, huyện Cẩm Xuyên, tỉnh Hà Tĩnh</t>
  </si>
  <si>
    <t>Nhà học và nhà chức năng 2 tầng Trường Mầm non Cẩm Quan, huyện Cẩm Xuyên, tỉnh Hà Tĩnh</t>
  </si>
  <si>
    <t>Khắc phục sạt lở bờ Tả sông Ngàn mọ, hạ lưu cầu Chợ Vực, huyện Cẩm Xuyên</t>
  </si>
  <si>
    <t>Đường doc bờ biển Thiên Cầm đoạn từ Khách sạn Công Đoàn đến chân núi Thiên Cầm, huyện Cẩm Xuyên, tỉnh Hà Tĩnh</t>
  </si>
  <si>
    <t>Nhà học bộ môn 03 tầng 9 phòng Trường THCS Cẩm Dương, huyện Cẩm Xuyên, tỉnh Hà Tĩnh</t>
  </si>
  <si>
    <t>Đường liên xã ĐLX02 Thị trấn Thiên Cầm đi xã Nam Phúc Thăng, huyện Cẩm Xuyên</t>
  </si>
  <si>
    <t>Nâng cấp đường trục xã từ trung tâm xã đi kênh N1, xã Cẩm Sơn, huyện Cẩm Xuyên, tỉnh Hà Tĩnh</t>
  </si>
  <si>
    <t>Hệ thống điện chiếu sáng Khu du lịch Thiên Cầm đoạn Quốc lộ 15B (từ Km44+950 đến Km52+120) và hệ thống đèn trang trí cầu Cửa Nhượng, huyện Cẩm Xuyên</t>
  </si>
  <si>
    <t>Nhà học 03 tầng 9 phòng trường Tiểu học Cẩm Thạch, huyện Cẩm Xuyên, tỉnh Hà Tĩnh</t>
  </si>
  <si>
    <t>Trường tiểu học Cẩm Hưng, hạng mục san nền và nhà học 2 tầng 12 phòng, huyện Cẩm Xuyên, tỉnh Hà Tĩnh</t>
  </si>
  <si>
    <t>Đường ĐH128 đoạn từ Quốc lộ 8C đến Giếng Cồn, thị trấn Thiên Cầm, huyện Cẩm Xuyên, tỉnh Hà Tĩnh</t>
  </si>
  <si>
    <t>Sữa chữa, nâng cấp tuyến đường ĐH132 Cẩm Hưng - Cẩm Lộc, huyện Cẩm Xuyên, tỉnh Hà Tĩnh</t>
  </si>
  <si>
    <t>Đường giao thông trục xã Cẩm Quan, huyện Cẩm Xuyên, tỉnh Hà Tĩnh</t>
  </si>
  <si>
    <t>Nhà học 2 tầng 8 phòng học bộ môn trường Tiểu học Cẩm Sơn, huyện Cẩm Xuyên, tỉnh Hà Tĩnh</t>
  </si>
  <si>
    <t>Xử lý khắc phục hư hỏng Kè biển Cẩm Nhượng, huyện Cẩm Xuyên, tỉnh Hà Tĩnh</t>
  </si>
  <si>
    <t>Nhà học 3 tầng 12 phòng học bộ môn trường THCS Cẩm Nhượng, huyện Cẩm Xuyên, tỉnh Hà Tĩnh</t>
  </si>
  <si>
    <t>Nhà hiệu bộ kết hợp nhà học 3 tầng trường trung học cơ sở Thiên Cầm, huyện Cẩm Xuyên</t>
  </si>
  <si>
    <t>Đường dọc bờ kè Sông Hội, thị trấn Cẩm Xuyên và các tuyến nhánh</t>
  </si>
  <si>
    <t>Đường nối đường gom Quốc lộ 15B đi Cụm công nghiệp Cẩm Nhượng, huyện Cẩm Xuyên</t>
  </si>
  <si>
    <t>Đường vành đai, thị trấn Cẩm Xuyên, huyện Cẩm Xuyên, tỉnh Hà Tĩnh</t>
  </si>
  <si>
    <t>Xây dựng trụ sở Công an xã Cẩm Lĩnh (Mã DA 7874264)</t>
  </si>
  <si>
    <t>Xây dựng trụ sở Công an xã Cẩm Dương (Mã DA 7874264)</t>
  </si>
  <si>
    <t>Xây dựng trụ sở Công an xã Cẩm Thành (Mã DA 7874264)</t>
  </si>
  <si>
    <t>Xây dựng trụ sở Công an xã Cẩm Duệ (Mã DA 7874264)</t>
  </si>
  <si>
    <t>Xây dựng trụ sở Công an xã Cẩm Quang (Mã DA 7874264)</t>
  </si>
  <si>
    <t>Đường Phạm Lê Đức, thị trấn Cẩm Xuyên, huyện Cẩm Xuyên, tỉnh Hà Tĩnh</t>
  </si>
  <si>
    <t>Đường Cẩm Sơn đi Cẩm Thịnh (đường tránh lũ), huyện Cẩm Xuyên, tỉnh Hà Tĩnh</t>
  </si>
  <si>
    <t>Đường Cẩm Dương - Cẩm Thịnh, huyện Cẩm Xuyên</t>
  </si>
  <si>
    <t>Khắc phục kè biển xã Cẩm Nhượng, huyện Cẩm xuyên</t>
  </si>
  <si>
    <t>Khắc phục đường trục xã ven biển xã Cẩm Lĩnh, huyện Cẩm Xuyên</t>
  </si>
  <si>
    <t>Khôi phục cầu Đá Bạc xã Cẩm Thịnh huyện Cẩm Xuyên</t>
  </si>
  <si>
    <t>Xử lý sạt lở bờ sông Rác đoạn qua xã Cẩm Lạc, huyện Cẩm Xuyên</t>
  </si>
  <si>
    <t>Khu neo đậu tránh trú bão cho tàu thuyền Cửa Nhượng, huyện Cẩm Xuyên, tỉnh Hà Tĩnh</t>
  </si>
  <si>
    <t>Tiểu dự án bồi thường, GPMB huyện Cẩm Xuyên, công trình Đường ven biển đoạn Thạch Khê - Vũng Áng</t>
  </si>
  <si>
    <t>Tu bổ, tôn tạo quần thể di tích khu mộ, khu lưu niệm và quảng trường Cố Tổng Bí thư Hà Huy Tập, huyện Cẩm Xuyên, tỉnh Hà Tĩnh(NV5)</t>
  </si>
  <si>
    <t>Xây dựng trụ sở làm việc UBND huyện Cẩm Xuyên, tỉnh Hà Tĩnh (Mã DA: 7060459)</t>
  </si>
  <si>
    <t>Đường trục chính từ trung tâm xã Đức Lạng vào thôn Đồng Quang, Tân Quang huyện Đức Thọ</t>
  </si>
  <si>
    <t>Kè bờ tả sông La đoạn qua xã Trường Sơn</t>
  </si>
  <si>
    <t>Nâng cấp trạm bơm và hệ thống tưới, tiêu vùng trọng điểm lúa huyện Đức Thọ, tỉnh Hà Tĩnh</t>
  </si>
  <si>
    <t>Khăc phục, sửa chữa Hồ chứa nước Ao Sen, xã Đức Lập, huyện Đức Thọ, tỉnh Hà Tĩnh</t>
  </si>
  <si>
    <t>Đường giao thông nội thị trấn Đức Thọ, huyện Đức Thọ, tỉnh Hà Tĩnh</t>
  </si>
  <si>
    <t>Đường GTNT xã Đức Lâm, huyện Đức Thọ, tỉnh Hà Tĩnh</t>
  </si>
  <si>
    <t>Đường liên xã Đức Đồng - Đức Lập - Tân Hương huyện Đức Thọ</t>
  </si>
  <si>
    <t>Sửa chữa, nâng cấp Đập Đá Trắng, xã Tân Hương, huyện Đức Thọ, tỉnh Hà Tĩnh</t>
  </si>
  <si>
    <t>Đường giao thông xã Đức Thanh huyện Đức Thọ</t>
  </si>
  <si>
    <t>Đường giao thông xã Đức Nhân, huyện Đức Thọ</t>
  </si>
  <si>
    <t>Hội trường HDND - UBND huyện Đức Thọ</t>
  </si>
  <si>
    <t>Hội trường  khối dân huyện Đức Thọ</t>
  </si>
  <si>
    <t>Đường liên xã Đức An - Tân Hương huyện Đức Thọ</t>
  </si>
  <si>
    <t>Đường liên xã Trung Lễ - Bùi Xá  huyện Đức Thọ</t>
  </si>
  <si>
    <t>Kênh mương tiêu úng xã Đức Long, huyện Đức Thọ</t>
  </si>
  <si>
    <t>Cầu Nhà Vẹo và đường ngang kết nối cầu, kè chống sạt lở thượng hạ lưu kênh  T14 Đức An - Đức Thọ</t>
  </si>
  <si>
    <t>Đường giao thông nội vùng xã Liên Minh huyện Đức Thọ</t>
  </si>
  <si>
    <t>Nâng cấp tuyến đường liên xã Thị Trấn - Tùng Ảnh ( HL09) - huyện Đức Thọ</t>
  </si>
  <si>
    <t>Đường trục chính xã Tân Hương, huyện Đức Thọ( đoan qua thôn Tân Nhân)</t>
  </si>
  <si>
    <t>Đuờng giao thông xã Đức Yên huyện Đức Thọ</t>
  </si>
  <si>
    <t>Đường liên xã Đức - Đồng Đức Lạc</t>
  </si>
  <si>
    <t>Đường giao thông thôn Thịnh Cường đi qua trung tâm xã Đức Long</t>
  </si>
  <si>
    <t>Đường giao thông liên xã Đức La - Đức Quang - huyện Đức Thọ</t>
  </si>
  <si>
    <t>Đường giao thông xã Đưc sThuye - Thái Yên - Huyện Đức Thọ</t>
  </si>
  <si>
    <t>Cải tạo, sửa chữa Khu liên hợp thể thao Trung tâm văn hóa huyện Đức Thọ</t>
  </si>
  <si>
    <t>Đường giao thông xã Đức Dũng, huyện Đức Thọ</t>
  </si>
  <si>
    <t>Đường và kênh tiêu úng xã Đức Lâm - Đức Thọ</t>
  </si>
  <si>
    <t>Đường giao thông xã Đức Lâm nối đường đi trung tâm xã Đức Lập và Quốc Lộ 8A, huyện Đức Thọ</t>
  </si>
  <si>
    <t>Đường liên xã Liên Minh -Đức Tùng - Đức Châu - Hà Tĩnh</t>
  </si>
  <si>
    <t>Kè chống sạt lở bò huu sông ngàn sâu đoạn qua xã Đức Đồng -ĐỨc Lạc huyện ĐỨc THọ</t>
  </si>
  <si>
    <t>Đường trục xã T03 (TX03) đoạn qua xã Đức Long huyện Đức Thọ</t>
  </si>
  <si>
    <t>Đường trục xã 04 (TX04) đoạn qua xã Đức An, huyện Đức Thọ</t>
  </si>
  <si>
    <t>Xât dựng các trường học do quỹ Thiện Tâm - Tập đoàn Vingroup tài trợ trên địa bàn huyện Đức Thọ HM: Nhà học 2 tầng 6 phòng trường MN Liên Minh xã Liên Minh và nhà học 2 tầng 4 phòng trường MN Trường Sơn xã Trường Sơn, huyện Đức Thọ</t>
  </si>
  <si>
    <t>Cải tạo, nâng cấp hồ sinh thái khu di tich nga ba đồng lộc ( GD2)</t>
  </si>
  <si>
    <t>Thay thế bó vỉa đường Yên Trung, Thị trấn Đức Thọ, huyện Đức Thọ (phía phải tuyến)</t>
  </si>
  <si>
    <t>Đường giao thông nông thôn thôn Đại Nghĩa - thôn Hùng Dũng, xã Đức Yên, huyện Đức Thọ</t>
  </si>
  <si>
    <t>Cổng trang trí đèn Led đoạn ngã tư Yên Trung đến khu lưu niệm Trầ Phú và 02 nút giao thông  QL 8A, huyện Đức Thọ</t>
  </si>
  <si>
    <t>Cải tạo, nâng cấp bến Tam Soa, xã Tùng Ảnh, huyện Đức Thọ</t>
  </si>
  <si>
    <t>Đường từ thị trấn đến Khu lưu niệm Trần Phú, huyện Đức Thọ</t>
  </si>
  <si>
    <t>Đường nối QL8A - Cụm công nghiệp Thái Yên - QL15A, huyện Đức Thọ</t>
  </si>
  <si>
    <t>Kênh tiêu úng thị trấn Đức Thọ, huyện Đức Thọ</t>
  </si>
  <si>
    <t>Đường huyện lộ ĐH56 đoạn qua xã Hòa Lạc, huyện Đức Thọ</t>
  </si>
  <si>
    <t>Nâng cấp đường vào và khuôn viên trước cổng Nghĩa trang liệt sỹ huyện Đức Thọ</t>
  </si>
  <si>
    <t>Đường giao thông tổ dân phố 3, 4 và tổ dân phố 8, thị trấn Đức Thọ, huyện Đức Thọ</t>
  </si>
  <si>
    <t>Trường THCS Lê Ninh, huyện Đức Thọ - Hạng mục: Nhà học bộ môn 2 tầng 6 phòng; Nhà đa năng; Khuôn viên trường</t>
  </si>
  <si>
    <t>Nâng cấp hệ thống mương thủy lợi Đập Am, xã Đức Đồng, huyện Đức Thọ</t>
  </si>
  <si>
    <t>Trường mầm non Đức Dũng, huyện Đức Thọ; Hạng mục: Xây dựng nhà học 2 tầng 4 phòng</t>
  </si>
  <si>
    <t>Cải tạo, nâng cấp khuôn viên trước cổng bệnh viện đa khoa Đức Thọ</t>
  </si>
  <si>
    <t>Cầu Rào Cạn và đường hai đầu cầu, xã Hòa Lạc, huyện Đức Thọ</t>
  </si>
  <si>
    <t>Nâng cấp hệ thống tưới tiêu Hói Tùng, xã Tùng Châu, huyện Đức Thọ</t>
  </si>
  <si>
    <t>Nâng cấp đường giao thông thôn Châu Diên, xã Tùng Châu</t>
  </si>
  <si>
    <t>Đường giao thông trục chính thôn Ninh Thái, xã Trường Sơn</t>
  </si>
  <si>
    <t>Đường liên thôn Trại Trắn - Yên Cường, xã Hòa Lạc</t>
  </si>
  <si>
    <t>Nâng cấp trụ sở làm việc sở Y Tế</t>
  </si>
  <si>
    <t>Sửa chữa, nâng cấp hệ thống chiếu sáng công cộng bằng đèn Led trên địa bàn huyện Đức Thọ</t>
  </si>
  <si>
    <t>Cải tạo, nâng cấp Trung tâm hành chính công huyện Đức Thọ</t>
  </si>
  <si>
    <t>Cải tạo, nâng cấp nghĩa trang liệt sỹ huyện Đức Thọ - Hạng mục: Cải tạo nhà điều hành, hệ thống điện khu bia, làm nhà vệ sinh và hệ thống cấp nước</t>
  </si>
  <si>
    <t>Cải tạo Nhà ăn, Nhà tập luyện thể thao và các công trình phụ trợ Trụ sở Ủy ban nhân dân huyện Đức Thọ</t>
  </si>
  <si>
    <t>Khối phòng học chức năng và hỗ trợ học tập 02 tầng 06 phòng, trường tiểu học Quang Vĩnh, xã Quang Vĩnh, huyện Đức Thọ</t>
  </si>
  <si>
    <t>Đường giao thông xã Trường Sơn, huyện Đức Thọ (trục xã 21)</t>
  </si>
  <si>
    <t>Sửa chữa, nâng cấp hệ thống kênh mương Đập Trạ, xã Đức Lạng, huyện Đức Thọ</t>
  </si>
  <si>
    <t>Cầu Kênh số 1, xã Tùng Ảnh, huyện Đức Thọ</t>
  </si>
  <si>
    <t>Cầu Bến Lỗ, thôn Đồng Vịnh, xã Đức Đồng, huyện Đức Thọ</t>
  </si>
  <si>
    <t>Nâng cấp tuyến đường huyện ĐH53, huyện Đức Thọ (đoạn từ QL15 đến đường sắt xã Liên Minh)</t>
  </si>
  <si>
    <t>Đường trục xã 30 (TX30) đoạn qua xã Tân Dân, huyện Đức Thọ</t>
  </si>
  <si>
    <t>Đường Trục xã 01 xã Bùi La Nhân, huyện Đức Thọ</t>
  </si>
  <si>
    <t>Đường giao thông xã Yên Hồ, huyện Đức Thọ (trục xã 09)</t>
  </si>
  <si>
    <t>Đường giao thông từ đường Hồ Chí Minh vào Cụm công nghiệp Gia Phố, huyện Hương Khê (Giai đoạn 1)</t>
  </si>
  <si>
    <t>Đường giao thông tổ dân phố Đại Lợi và tổ dân phố 7, thị trấn Đức Thọ</t>
  </si>
  <si>
    <t>Khắc phục sạt lở bờ sông Ngàn Phố, đoạn qua xã Trường Sơn, huyện Đức Thọ</t>
  </si>
  <si>
    <t>Bể bơi phục vụ thi đấu thể dục thể thao các trường học - Trường tiểu học Đức Yên, thị trấn Đức Thọ, huyện Đức Thọ</t>
  </si>
  <si>
    <t>Nhà văn hóa cộng đồng kết hợp tránh bão, lũ thôn Lai Đồng, xã Đức Đồng, huyện Đức Thọ</t>
  </si>
  <si>
    <t>Nhà văn hóa cộng đồng kết hợp tránh bão, lũ thôn Yên Cường, xã Hòa Lạc, huyện Đức Thọ</t>
  </si>
  <si>
    <t>Khối phòng học, phòng chức năng 2 tầng trường mầm non Tùng Châu, xã Tùng Châu, huyện Đức Thọ</t>
  </si>
  <si>
    <t>Cầu Bãi Thẹn nối huyện Đức Thọ và thị xã Hồng Lĩnh</t>
  </si>
  <si>
    <t>Cải tạon nâng cấp một số cơ sở vật chất thiết yếu của UBND tỉnh</t>
  </si>
  <si>
    <t>Cải tạo, nâng cấp nhà văn hóa, nhà làm việc 2 tầng và các hạng mục phụ trợ Trụ sở HĐND - UBND huyện Đức Thọ</t>
  </si>
  <si>
    <t>Nhà đa chức năng và các hạng mục phụ trợ Trường THPT Nguyễn Thị Minh Khai, huyện Đức Thọ</t>
  </si>
  <si>
    <t>Xây dựng điểm check in tại bến Tam Soa, xã Tùng Ảnh, huyện Đức Thọ</t>
  </si>
  <si>
    <t>Nhà đa năng Trường tiểu học Quang Vĩnh</t>
  </si>
  <si>
    <t>Chương trình đầu tư phát triển mạng lưới y tế cơ sở vùng khó khăn, tỉnh Hà Tĩnh</t>
  </si>
  <si>
    <t>Nhà máy nước và hệ thông cung cấp nước sạch cho Nhân dân thị trấn Hương Khê và 8 xã vùng phụ cận thuộc huyện Hương Khê</t>
  </si>
  <si>
    <t>Hạ tầng kỹ thuật khu dân cư nông thôn phục vụ phòng, chống ngập lũ cho nhân dân xã Phương Mỹ</t>
  </si>
  <si>
    <t>Kè chống sạt lở bờ sông Ngàn Sâu, đoạn qua xã Gia Phố, huyện Hương Khê</t>
  </si>
  <si>
    <t>Cầu Lộc Yên, huyện Hương Khê</t>
  </si>
  <si>
    <t>Cầu Hói Địa, cầu Chăm Trèng và khắc phục các vị trí hư hỏng cục bộ tuyến đường liên xã 8 (Hà Linh-Phương Mỹ) huyện Hương Khê</t>
  </si>
  <si>
    <t xml:space="preserve">Bảo tồn, nhân giống và phát triển bưởi Phúc Trạch, giai đoạn 2016-2020, huyện Hương Khê </t>
  </si>
  <si>
    <t>Bảo tồn, nhân giống và phát triển bưởi Phúc Trạch, giai đoạn 2016-2020, huyện Hương Khê</t>
  </si>
  <si>
    <t>Cải tạo, sửa chữa trường Mầm non Bông Sen Thị trấn Hương Khê</t>
  </si>
  <si>
    <t>Đường vào các xã Hà Linh, Hương Thủy, Hương Giang, Lộc Yên, Hương Đô, Phúc Trạch huyện Hương Khê (đoạn từ km 15+642,72 đến km 25+252,86)</t>
  </si>
  <si>
    <t>Nâng cấp, cải tạo Trung tâm Văn hóa - Truyền thông huyện Hương Khê</t>
  </si>
  <si>
    <t>Nhà học bộ môn 2 tầng 6 phòng trường THCS Hương Trà</t>
  </si>
  <si>
    <t>Cải thiện cơ sở hạ tầng đô thị Hương Khê, huyện Hương Khê, tỉnh Hà Tĩnh thuộc dự án Cải thiện cơ sở hạ tầng đô thị nhằm giảm thiểu tác động của biến đổi khí hậu cho 4 tỉnh ven biển Bắc Trung bộ</t>
  </si>
  <si>
    <t>Xử lý sạt lở bờ sông Ngàn Sâu đoạn qua xã Lộc Yên, huyện Hương Khê</t>
  </si>
  <si>
    <t xml:space="preserve">Xử lý sạt lở bờ sông Ngàn Sâu đoạn qua xã Lộc Yên, huyện Hương Khê </t>
  </si>
  <si>
    <t>Xử lý sạt lở bờ sông Ngàn Sâu đoạn qua các xã: Hương Trạch, Hương Đô huyện Hương Khê</t>
  </si>
  <si>
    <t>Cải tạo nhà ăn, nhà bếp, nhà thể thao, phòng làm việc thuộc trụ sở UBND huyện</t>
  </si>
  <si>
    <t>Nhà làm việc 02 tầng Trụ sở UBND xã Hương Bình</t>
  </si>
  <si>
    <t>Nhà học 1 tầng 4 phòng và các hạng mục phụ trợ Trường Mầm non Hương Giang</t>
  </si>
  <si>
    <t>Nhà hành chính quản trị 02 tầng Trường THCS Phú Gia</t>
  </si>
  <si>
    <t>Nâng cấp, cải tạo nhà văn hóa xã Phúc Đồng và xây mới phòng chức năng văn hóa xã Phúc Đồng và Lộc Yên</t>
  </si>
  <si>
    <t>Nhà hành chính quản trị 2 tầng Trường THCS Phúc Trạch</t>
  </si>
  <si>
    <t>Nhà hành chính quản trị 02 tầng Trường THCS Phúc Đồng</t>
  </si>
  <si>
    <t>Nhà học 02 tầng 8 phòng Trường Tiểu học Hương Thuỷ</t>
  </si>
  <si>
    <t>Kiên cố hoá trường Mầm non, trường Tiểu học xã Hương Long và xã Phú Gia</t>
  </si>
  <si>
    <t>Nhà phục vụ học tập 4 phòng 1 tầng trường Tiểu học Hương Trạch (điểm La Khê), huyện Hương Khê</t>
  </si>
  <si>
    <t>Đường GTNT xóm 4, 5 xã Hương Thủy</t>
  </si>
  <si>
    <t>Công viên cây xanh kết hợp quảng trường trung tâm huyện Hương Khê</t>
  </si>
  <si>
    <t>Nâng cấp, cải tạo trường THCS Hương Lâm</t>
  </si>
  <si>
    <t>Đường giao thông nông thôn xóm 5, xã Phúc Đồng</t>
  </si>
  <si>
    <t>Đường GTNT xóm 12,13 Hoà Hải</t>
  </si>
  <si>
    <t>Đường giao thông nối từ đường Hồ Chí Minh vào khu vực biên giới xã Hòa Hải, huyện Hương Khê</t>
  </si>
  <si>
    <t>Đường GTNT xã Hương Thuỷ</t>
  </si>
  <si>
    <t>Nâng cấp đường giao thông Huyện lộ 92 (ĐH92) đoạn từ xã Hương Thủy đi xã Hương Giang, huyện Hương Khê</t>
  </si>
  <si>
    <t>Đường GTNT xóm Bình Giang xã Hương Bình</t>
  </si>
  <si>
    <t>Nhà hành chính quản trị kết hợp học tập, Trường tiểu học
Hương Lâm (điểm Chúc A)</t>
  </si>
  <si>
    <t>Nâng cấp đường giao thông vào trung tâm xã Hương Long</t>
  </si>
  <si>
    <t>Nhà hành chính quản trị 02 tầng, Trường Tiểu học xã Phúc Đồng</t>
  </si>
  <si>
    <t>Nhà bộ môn 2T4P THCS Hoà Hải</t>
  </si>
  <si>
    <t>Nhà học bộ môn 02 tầng 6 phòng Trường Tiểu học Hương Lâm (điểm chính)</t>
  </si>
  <si>
    <t>Đường giao thông từ cầu Chợ Hôm đến khu hạ tầng tránh lũ xã Điền Mỹ</t>
  </si>
  <si>
    <t>Đường giao thông bảo vệ an ninh biên giới, kết hợp bảo vệ phát triển thác Vũ Môn và phát triển vùng, huyện Hương Khê (giai đoạn 1)</t>
  </si>
  <si>
    <t>Nhà học 2 tầng 6 phòng trường THCS Hương Trà</t>
  </si>
  <si>
    <t>Nhà hỗ trợ học tập 2 tầng THCS Hương Lâm</t>
  </si>
  <si>
    <t>Nhà học bộ môn 03 tầng Trường THCS Phú Gia</t>
  </si>
  <si>
    <t>Nhà học bộ môn 03 tầng Trường THCS Chu Văn An</t>
  </si>
  <si>
    <t>Nhà học 03 tầng 12 phòng và cải tạo 03 dãy nhà 2 tầng 10 phòng Trường THCS Chu Văn An</t>
  </si>
  <si>
    <t>Nhà hành chính quản trị kết hợp phòng phục vụ học tập Trường Mầm non Hương Lâm (điểm chính)</t>
  </si>
  <si>
    <t>Nhà hành chính quản trị Trường Tiểu học xã Hương Lâm (điểm chính)</t>
  </si>
  <si>
    <t>Nâng cấp, cải tạo Trường TH Hương Lâm (điểm chính và chúc A) và trường Mầm non (điểm thôn 10)</t>
  </si>
  <si>
    <t>Khôi phục đập Khe Tra xã Phú Gia</t>
  </si>
  <si>
    <t>Nhà văn hoá xã Điền Mỹ</t>
  </si>
  <si>
    <t>Nhà hành chính quản trị kết hợp phòng phục vụ học tập trường mầm non Điền Mỹ (điểm chính)</t>
  </si>
  <si>
    <t>Cải tạo trụ sở cơ quan Huyện ủy, UBND huyện, trụ sở làm việc Trung tâm Ứng dụng khoa học kỹ thuật và Bảo vệ cây trồng, vật nuôi huyện</t>
  </si>
  <si>
    <t>Khối phòng phục vụ học tập 2T6P Trường Tiểu học Hà Linh (điểm chính)</t>
  </si>
  <si>
    <t>Đường giao thông tránh lũ kết hợp vào khu xử lý chất thải rắn huyện Hương Khê tại thôn 2, xã Hương Thủy</t>
  </si>
  <si>
    <t>Sửa chữa, nâng cấp hồ chứa nước Khe mui xã Hương lâm</t>
  </si>
  <si>
    <t>Nâng cấp, cải tạo nhà làm việc 3 tầng và hạng mục phụ trợ Trung tâm y tế huyện</t>
  </si>
  <si>
    <t>Nâng cấp, cải tạo Trung tâm giáo dục nghề nghiệp - Giáo dục thường xuyên huyện Hương Khê</t>
  </si>
  <si>
    <t>Nâng cấp, cải tạo Trung tâm văn hoá truyền thông huyện</t>
  </si>
  <si>
    <t>Nhà chức năng văn hoá 02 tầng xã Hương Lâm</t>
  </si>
  <si>
    <t>Nhà chức năng văn hoá 2 tầng xã Hà Linh</t>
  </si>
  <si>
    <t>Nâng cấp, cải tạo THCS Phương Điền</t>
  </si>
  <si>
    <t>Nâng cấp đường huyện lộ 8 (ĐH93)</t>
  </si>
  <si>
    <t>Nhà xưởng thực hành trung tâm giáo dục nghề nghiệp, giáo dục thường xuyên huyện Hương Khê</t>
  </si>
  <si>
    <t>Nhà phục vụ 3 tầng 6 phòng Tiểu học Hương Đô</t>
  </si>
  <si>
    <t>Nhà học bộ môn kết hợp phụ trợ học tập 3 tầng 9 phòng điểm Truông Bát, Trường Tiểu học Hà Linh</t>
  </si>
  <si>
    <t>Nâng cấp, cải tạo Trường mầm non Hương Liên</t>
  </si>
  <si>
    <t>Nâng cấp, cải tạo TH Hương Lâm</t>
  </si>
  <si>
    <t>Nâng cấp đường giao thông Huyện lộ 12 (ĐH97), đoạn đi qua xã Gia Phố, huyện Hương Khê</t>
  </si>
  <si>
    <t>Đường giao thông nối đường Huyện lộ 2 (ĐH87) đi đường Hồ Chí Minh, huyện Hương Khê</t>
  </si>
  <si>
    <t>Đường giao thông huyện lộ 11 (ĐH96) đoạn qua xã Hương Đô, Phúc Trạch, huyện Hương Khê</t>
  </si>
  <si>
    <t>Nâng cấp đường huyện lộ 9 (ĐH94), huyện Hương Khê</t>
  </si>
  <si>
    <t>Đường giao thông huyện lộ 3 (ĐH88) đoạn qua xã Điền Mỹ, huyện Hương Khê</t>
  </si>
  <si>
    <t>Đường giao thông huyện lộ 10 (ĐH95) đoạn qua xã Hà Linh</t>
  </si>
  <si>
    <t>Sân vận động huyện tại xã Hương Long</t>
  </si>
  <si>
    <t>Đường GTNT xóm 6 Hà Linh</t>
  </si>
  <si>
    <t>Nhà làm việc 02 tầng và các hạng mục phụ trợ UBND xã Hương Lâm</t>
  </si>
  <si>
    <t>Đường GTNT Hà Linh</t>
  </si>
  <si>
    <t>Nâng cấp, cải tạo trường THCS và TH phúc đồng</t>
  </si>
  <si>
    <t>Nâng cấp cải tạo mầm non Bông Sen</t>
  </si>
  <si>
    <t>Đường GTNT Điền Mỹ</t>
  </si>
  <si>
    <t>Đường GTNT kết hợp phát triển kinh tế trang trại xã Hương Long</t>
  </si>
  <si>
    <t>Đường GTNT thôn 6, 7 xã Hương Giang</t>
  </si>
  <si>
    <t>Nâng cấp đường giao thông nội thị, thị trấn Hương Khê</t>
  </si>
  <si>
    <t>Đường GTNT thôn 3, 4, 7 và cầu Động Bụt thôn 5 xã Hương Lâm</t>
  </si>
  <si>
    <t>Cầu dân sinh tại thôn 6,8,10 xã Hương Lâm</t>
  </si>
  <si>
    <t xml:space="preserve">Đường GT từ đường HCM đi khu xử lý chất thải rắn huyện </t>
  </si>
  <si>
    <t>Nhà HCQT kết hợp phòng phục vụ học tập Trường mầm non Hương Giang</t>
  </si>
  <si>
    <t>Nhà hành chính quản trị kết hợp phòng phục vụ học tập Trường Mầm non Hương Trà</t>
  </si>
  <si>
    <t>Khối phục vụ học tập 02 tầng 06 phòng trường THCS Phương Điền</t>
  </si>
  <si>
    <t>Nhà HCQT 2 tầng THCS Phương Điền</t>
  </si>
  <si>
    <t xml:space="preserve">Khối phòng phụ trợ học tập 2 tầng THCS Hà Linh </t>
  </si>
  <si>
    <t>Khối phục vụ học tập 2 tầng Trường THCS Phúc Trạch</t>
  </si>
  <si>
    <t>Nhà hành chính quản trị Trường Tiểu học Phúc Trạch</t>
  </si>
  <si>
    <t>Khối phòng phục vụ học tập 3T6P Trường Tiểu học Điền Mỹ</t>
  </si>
  <si>
    <t xml:space="preserve">Nhà HCQT kết hợp phòng phục vụ học tập Trường Mầm non Hương Trạch </t>
  </si>
  <si>
    <t>Nâng cấp, sửa chữa đường ĐH93 đoạn Hương Vĩnh đi Bản Giàng 2 và đường ĐH87 đoạn qua xã Hương Thủy, Hương Giang</t>
  </si>
  <si>
    <t>Trung tâm giáo dục nghề nghiệp - giáo dục thường xuyên</t>
  </si>
  <si>
    <t>Sửa chữa trụ sở làm việc Khối dân và nhà làm việc Phòng Tài nguyên &amp; Môi trường cũ</t>
  </si>
  <si>
    <t xml:space="preserve">Nhà học bộ môn kết hợp phòng phụ trợ học tập 2 tầng Trường tiểu học Phúc Trạch </t>
  </si>
  <si>
    <t>Nhà Hành chính quản trị kết hợp Phòng phụ trợ học tập 02 tầng Trường THCS Hương Giang</t>
  </si>
  <si>
    <t xml:space="preserve">Nhà bộ môn 2 tầng 6 phòng Trường Tiểu học Hương Trà </t>
  </si>
  <si>
    <t>Khối phòng học và hỗ trợ học tập 2 tầng trường Mầm non Hương Bình</t>
  </si>
  <si>
    <t>Khối phòng học và hỗ trợ học tập 2 tầng Trường Mầm non Hương Trà</t>
  </si>
  <si>
    <t>Khối hỗ trợ, phụ trợ học tập 2 tầng Trường Mầm non Hương Vĩnh</t>
  </si>
  <si>
    <t>Kè chống sạt lở bờ sông Tiêm đoạn qua xã Hương Xuân</t>
  </si>
  <si>
    <t>Hệ thống cấp nước phục vụ khu xử lý chất thải rắn tại huyện Hương Khê</t>
  </si>
  <si>
    <t>Đường GTNT xã Hà Linh</t>
  </si>
  <si>
    <t>Cầu Khe trong, khe tuần</t>
  </si>
  <si>
    <t>Đường GTNT xã Hương Long (tuyến đường đi thôn 7, 8 và tuyến đường trục TX01 đoạn từ huyện lộ 6 đi huyện lộ 8)</t>
  </si>
  <si>
    <t>Nhà hành chính quản trị 02 tầng Trường Tiểu học Hương Đô</t>
  </si>
  <si>
    <t>Sửa chữa, bảo dưỡng Trụ sở làm việc Phòng Giáo dục và Đào tạo</t>
  </si>
  <si>
    <t>Khắc phục sửa chữa đập Tắt xã Hòa Hải</t>
  </si>
  <si>
    <t>Khắc phục sửa chữa đập Cây Sắn xã Gia Phố</t>
  </si>
  <si>
    <t>Đường GTNT xã Phúc Đồng</t>
  </si>
  <si>
    <t>Trung tâm giáo dục nghề nghiệp - giáo dục thường xuyên (hạng mục xây dựng hàng rào, sửa chữa nhà bảo vệ, xây dựng khu vực sau khối nhà học 3 tầng)</t>
  </si>
  <si>
    <t>Nâng cấp, cải tạo nhà biểu diễn và một số hạng mục phụ trợ Trung tâm Văn hóa-Truyền thông huyện Hương Khê</t>
  </si>
  <si>
    <t>Nâng cấp đường giao thông trục chính xã Phú Phong</t>
  </si>
  <si>
    <t>Nâng cấp đường GTNT xã Phúc Trạch (Tuyến đường trục xã TX01)</t>
  </si>
  <si>
    <t>Đường GTNT xã Hương Trà</t>
  </si>
  <si>
    <t>Đường GTNT thôn 5 đi thôn 6, 7 xã Hương Thủy</t>
  </si>
  <si>
    <t>Đường GTNT xã Hương Vĩnh (đường trục xã HV01)</t>
  </si>
  <si>
    <t>Đường GTNT TX03 xã Điền Mỹ</t>
  </si>
  <si>
    <t>Nâng cấp, tu sửa cầu Tu bổ 3, xã Hương Lâm</t>
  </si>
  <si>
    <t>Khối phòng học tập 03 tầng Trường Tiểu học Phúc Đồng</t>
  </si>
  <si>
    <t>Khối phòng học tập kết hợp hỗ trợ học tập Trường Tiểu học Hương Trà</t>
  </si>
  <si>
    <t>Khối nhà hành chính quản trị kết hợp khối phụ trợ, hỗ trợ học tập trường tiểu học Hương Bình</t>
  </si>
  <si>
    <t>Nhà học bộ môn 02 tầng trường Tiểu học Gia Phố</t>
  </si>
  <si>
    <t>Khối hành chính quản trị kết hợp phụ trợ học tập Trường THCS Chu Văn An</t>
  </si>
  <si>
    <t>Khắc phục, sửa chữa công trình đập Hà Thông, xã Hương Xuân</t>
  </si>
  <si>
    <t>Nhà học bộ môn 02 tầng trường THCS xã Hà Linh huyện Hương Khê tỉnh Hà Tĩnh</t>
  </si>
  <si>
    <t>Nhà văn hóa cộng đồng kết hợp tránh bão, lũ thôn Trung Thượng, xã Lộc Yên</t>
  </si>
  <si>
    <t>Nâng cấp đường giao thông nông thôn xã Hương Long</t>
  </si>
  <si>
    <t>Khối nhà hành chính quản trị kết hợp phòng học bộ môn 3 tầng trường Tiểu học Lộc Yên</t>
  </si>
  <si>
    <t>Cải thiện cơ sở HT các xã vùng ngập lụt tỉnh Hà Tĩnh nhằm ứng phó với biến đổi khí hậu và PT bền vững</t>
  </si>
  <si>
    <t>Dịch vụ hạ tầng cơ bản cho tăng trưởng toàn diện các tỉnh Quảng Trị, Quảng Bình,Nghệ An và Hà Tĩnh -Hợp phần tại Hà Tĩnh</t>
  </si>
  <si>
    <t xml:space="preserve">Dự án đầu tư xây dựng Sàn giao dịch việc làm tại Thành phố Hà Tĩnh </t>
  </si>
  <si>
    <t>Đầu tư xây dựng trường nghề chất lượng cao, trường cao đẳng nghề Việt Đức Hà Tĩnh</t>
  </si>
  <si>
    <t>Đường trục ngang ven biển huyện Thạch Hà, tỉnh Hà Tĩnh</t>
  </si>
  <si>
    <t>Tiểu dự án cải thiện cơ sở hạ tầng đô thị Thạch Hà, huyện Thạch Hà, tỉnh Hà Tĩnh Thuộc dự án Cải thiện cơ sở hạ tầng đô thị nhằm giảm thiểu tác động của biến đổi khí hậu cho 04 tỉnh ven biển Bắc Trung Bộ</t>
  </si>
  <si>
    <t>Nâng cấp, mở rộng tuyến đường từ Thạch Kênh đến Hồng Lộc, huyện Thạch Hà</t>
  </si>
  <si>
    <t xml:space="preserve">Hạ tầng du lịch biển huyện Lộc Hà </t>
  </si>
  <si>
    <t>Tu bổ, tôn tạo các di tích gốc và xây dựng cơ sở hạ tầng Khu di tích quốc gia đặc biệt Đại thi hào Nguyễn Du, tỉnh Hà Tĩnh (giai đoạn 1)</t>
  </si>
  <si>
    <t>Nâng cấp, mở rộng đường giao thông liên xã phục vụ dân sinh, sản xuất, chăn nuôi tập trung xã Thạch Vĩnh và tuyến liên xã LX 05, huyện Thạch Hà</t>
  </si>
  <si>
    <t>Xây dựng cột thu, phát sóng truyền hình thị xã Kỳ Anh</t>
  </si>
  <si>
    <t>Củng cố, nâng cấp đê Hữu Phủ đoạn từ Cửa Sót đến núi Nam Giới, huyện Thạch Hà</t>
  </si>
  <si>
    <t xml:space="preserve">Xử lý cấp bách đê Hữu Phủ, đoạn từ K10+00- K15+315, huyện Thạch Hà </t>
  </si>
  <si>
    <t>Đường giao thông liên xã Ngọc Sơn - Lưu Vĩnh Sơn</t>
  </si>
  <si>
    <t>Kênh tiêu Đông Liên xã Thịnh Lộc và Bình An huyện Lộc Hà</t>
  </si>
  <si>
    <t>Nâng cấp, mở rộng đường giao thông từ Quốc lộ 15B đến khu du lịch biển Văn Trị, xã Thạch Văn</t>
  </si>
  <si>
    <t>Đường giao thông trục chính Lưu Vĩnh Sơn</t>
  </si>
  <si>
    <t>Khối nhà khoa Cấp cứu chống độc; khoa Nội tổng hợp; khoa Y học cổ truyền - phục hồi chức năng; khoa Dược và các hạng mục phụ trợ Trung tâm Y tế huyện Thạch Hà</t>
  </si>
  <si>
    <t>Đường giao thông từ Quốc lộ 15B, xã Việt Tiến đến đường Thượng Ngọc, xã Thạch Ngọc</t>
  </si>
  <si>
    <t>Đường giao thông tổ 9, thị trấn Thạch Hà</t>
  </si>
  <si>
    <t>Nhà làm việc cơ quan khối dân huyện Thạch Hà</t>
  </si>
  <si>
    <t>Nhà đa chức năng trường THCS Nguyễn Thiếp</t>
  </si>
  <si>
    <t>Dự án Nhà học 05 tầng trường Trung cấp nghề Hà Tĩnh</t>
  </si>
  <si>
    <t>Mở rộng khuôn viên Trung tâm điều dưỡng người có công và Bảo trợ xã hội tỉnh</t>
  </si>
  <si>
    <t>Đường giao thông Huyện lộ ĐH116, đoạn Mai Phụ - Ích Hậu, huyện Lộc Hà</t>
  </si>
  <si>
    <t>Đường giao thông Tổ dân phố 15, thị trấn Thạch Hà</t>
  </si>
  <si>
    <t>Đường giao thông liên xã Tượng Sơn - Thạch Lạc (LX-06) đoạn từ Km1+00 đến Km4+100</t>
  </si>
  <si>
    <t>Nhà học 2 tầng Trường tiểu học Thạch Văn</t>
  </si>
  <si>
    <t>Hạ tầng, khuôn viên sân trường và các hạng mục phụ trợ Trường THCS Đồng Tiến</t>
  </si>
  <si>
    <t>Đường giao thông từ thôn Vĩnh Hòa đi thôn Thanh Long, xã Đỉnh Bàn</t>
  </si>
  <si>
    <t>Khối phòng bộ môn 2 tầng Trường Tiểu học Thạch Lưu, xã Lưu Vĩnh Sơn, huyện Thạch Hà</t>
  </si>
  <si>
    <t>Nhà học 02 tầng Trường tiểu học Thạch Liên</t>
  </si>
  <si>
    <t>Nhà học 02 tầng Trường tiểu học Thạch Sơn</t>
  </si>
  <si>
    <t>Nhà học bộ môn trường THCS Phan Huy Chú</t>
  </si>
  <si>
    <t>Nhà soạn lễ và các hạng mục phụ trợ Di tích Lịch sử văn hoá quốc gia đền thờ lăng mộ Lê Khôi</t>
  </si>
  <si>
    <t>Quy hoạch phân khu xây dựng khu du lịch biển huyện Lộc Hà; tỷ lệ 1/2000</t>
  </si>
  <si>
    <t>Cải tạo sân vận động huyện Thạch Hà</t>
  </si>
  <si>
    <t>Cầu Đò Bang, xã Thạch Lạc</t>
  </si>
  <si>
    <t>Hệ thống cây xanh tuyến đường ĐH106 đoạn từ đường tránh QL1 A tại xã Tân Lâm Hương đến tỉnh lộ 21</t>
  </si>
  <si>
    <t>Đường giao thông từ thôn Trung Văn đi thôn Bắc Văn, xã Thạch Văn</t>
  </si>
  <si>
    <t>Đường giao thông xã Bình An</t>
  </si>
  <si>
    <t>Nhà để xe và các hạng mục phụ trợ, trụ sở HĐND-UBND huyện</t>
  </si>
  <si>
    <t>Trồng mới, bổ sung, cải tạo cây xanh tại Đại lộ Bằng Sơn và Đại lộ Mai Hắc Đế năm 2023</t>
  </si>
  <si>
    <t>Đường giao thông từ đường ĐT,550 tại xã Ngọc Sơn đến xã Thạch Ngọc</t>
  </si>
  <si>
    <t>Xây dựng trạm bơm Bầu Nẫy và hệ thống cấp điện cho trạm bơm Bàu Nẫy, xã Hồng Lộc</t>
  </si>
  <si>
    <t>Tuyến kênh tiêu thoát lũ Khe Trửa xã Tân Lâm Hương</t>
  </si>
  <si>
    <t>Khối phòng sinh hoạt chung, phòng phục vụ học tập, phòng hành chính quản trị và các hạng mục phụ trợ trường mầm non Thạch Liên</t>
  </si>
  <si>
    <t>Xây dựng tuyến kênh tiêu thoát lũ thôn Đông Tiến đến thôn Lộc Ân xã Lưu Vĩnh Sơn</t>
  </si>
  <si>
    <t>Sửa chữa nâng cấp trạm bơm đội Trều và công điều tiết Đập Trằm xã Việt Tiến</t>
  </si>
  <si>
    <t>Nâng cấp sân trường, nhà xe giáo viên và các hạng mục phụ trợ Trường THCS Nguyễn Thiếp</t>
  </si>
  <si>
    <t>Đường giao thông nội vùng khu trung tâm hành chính huyện Lộc Hà (giai đoạn 5)</t>
  </si>
  <si>
    <t>Nâng cấp sân trường và hệ thống thoát nước Trường Tiểu học Thạch Ngọc</t>
  </si>
  <si>
    <t>Nhà làm việc và nâng cấp khuôn viên Trụ sở UBMTTQVN và các tổ chức Đoàn thể huyện</t>
  </si>
  <si>
    <t>Nâng cấp, mở rộng đường giao thông liên xã Thạch Ngọc -Ngọc Sơn</t>
  </si>
  <si>
    <t>Cải tạo sữa chữa trụ làm việc hội người mù, Hội cựu TNXP và Hội Đông Y châm cứu huyên Thạch Hà</t>
  </si>
  <si>
    <t>Nâng cấp cơ sở vật chất Trung tâm Giáo dục Nghề nghiệp - Giáo dục thường xuyên huyện Thạch Hà</t>
  </si>
  <si>
    <t>Nhà đa chức năng Trường THCS Long Sơn</t>
  </si>
  <si>
    <t>Nâng cấp, mở rộng tuyến đường tổ dân phố 14 đoạn từ đường Lý Nhật Quang đến đường liên xã Lưu Vĩnh Sơn - Việt Tiến</t>
  </si>
  <si>
    <t>Nhà học 03 tầng 15 phòng Trường Tiểu học 2 thị trấn Thạch Hà</t>
  </si>
  <si>
    <t>Nhà học 02 tầng 6 phòng Trường mầm non Việt Xuyên, xã Việt Tiến</t>
  </si>
  <si>
    <t>Nhà đa chức năng Trường tiểu học Thạch Sơn</t>
  </si>
  <si>
    <t>Xây dựng bể bơi và các hạng mục phụ trợ trường THCS Phan Huy Chú</t>
  </si>
  <si>
    <t>Dự án Xây dựng kênh tưới, tiêu úng Khe Quả, Cồn Xóc xã Thịnh Lộc, huyện Lộc Hà</t>
  </si>
  <si>
    <t>Nâng cấp đường trục thôn 04 xã Thạch Sơn</t>
  </si>
  <si>
    <t>Dự án Xây dựng nhà học 3 tầng 19 phòng và các hạng mục phụ trợ Trường tiểu học Thạch Kim</t>
  </si>
  <si>
    <t>Nâng cấp, sửa chữa kênh tưới chính trạm bơm đầu cầu xã Hồng Lộc</t>
  </si>
  <si>
    <t>Xây dựng trạm bơm Cồn Đình, xã Thạch Long</t>
  </si>
  <si>
    <t>Đường giao thông liên xã Mai Phụ - Hộ Độ (dự án thành phần 2)</t>
  </si>
  <si>
    <t>Chỉnh trang hệ thống chiếu sáng, khuôn viên trụ sở Huyện ủy, trụ sở HĐND - UBND huyện, Công viên Văn hóa Lý Tự Trọng</t>
  </si>
  <si>
    <t>Xây dựng tràn điều tiết kết hợp đường giao thông nội đồng và tuyến kênh tưới phục vụ sản xuất thôn Xuân Sơn, xã Lưu Vĩnh Sơn</t>
  </si>
  <si>
    <t>Nâng cấp tuyến đường từ nhà ông Dung - Chợ Chiều (từ thôn Tri Khê đến thôn Vạn Đò) xã Thạch Sơn</t>
  </si>
  <si>
    <t>Xây dựng trạm bơm và kênh tưới nội đồng xã Thạch Liên</t>
  </si>
  <si>
    <t>Nâng cấp, mở rộng đường đê sông Hữu Nghèn đoạn từ cống Vọc Sim đến thôn Đông Hà 2, xã Thạch Long</t>
  </si>
  <si>
    <t>Dãy nhà học 02 tầng 06 Trường Mầm non Thạch Ngọc</t>
  </si>
  <si>
    <t>Quy hoạch chi tiết xây dựng cụm công nghiệp Phù Việt, tỷ lệ 1/500</t>
  </si>
  <si>
    <t>Nâng cấp, mở rộng đường Tỉnh lộ 9 (Đoạn từ cầu Hộ Độ đến Trung tâm huyện Lộc Hà), tỉnh Hà Tĩnh -NV4</t>
  </si>
  <si>
    <t xml:space="preserve">Nắn dòng Hói Trươi xã Sơn Thọ huyện Vũ Quang - </t>
  </si>
  <si>
    <t>Xây dựng phần mềm thành phần, bổ sung trang thiết bị phục vụ cổng điều hành nội bộ trên địa bàn huyện</t>
  </si>
  <si>
    <t>Điều chỉnh Quy hoạch chung thị trấn Vũ Quang, huyện Vũ Quang đến năm 2040</t>
  </si>
  <si>
    <t>Lập kế hoạch sử dụng đất năm 2021 - 2030 huyện Vũ Quang</t>
  </si>
  <si>
    <t>Điều chỉnh quy hoạch chung xây dựng thị trấn Cẩm Xuyên và vùng phụ cận đến năm 2035</t>
  </si>
  <si>
    <t>Ứng dụng công nghệ thông tin, chuyển đổi số tại UBND huyện Cẩm Xuyên</t>
  </si>
  <si>
    <t>Quy hoạch chi tiết xây dựng Khu dân cư và thương mại dịch vụ xã Cẩm Nhượng, tỷ lệ 1/500</t>
  </si>
  <si>
    <t>Quy hoạch chi tiết xây dựng khu dân cư và thương mại dịch vụ xã Cẩm Quang, huyện Cẩm Xuyên, tỷ lệ 1/500</t>
  </si>
  <si>
    <t>Cầu phục vụ dân sinh, sản xuất muối và nuôi trồng thủy sản tại thôn Vĩnh Sơn, xã Đỉnh Bàn</t>
  </si>
  <si>
    <t>Công trình Xây dựng kênh tiêu Vĩnh Phong, Yên Thọ xã Hộ Độ</t>
  </si>
  <si>
    <t>Quy hoạch chung xây dựng thị trấn Đức Thọ và vùng phụ cận đến năm 2035, tỷ lệ 1/5000</t>
  </si>
  <si>
    <t>Điều chỉnh Quy hoạch xây dựng vùng huyện Đức Thọ đến năm 2035, tầm nhìn đến năm 2050</t>
  </si>
  <si>
    <t>Sửa chữa, nâng cấp hồ Bàu Quán, thôn Đông Thái, xã Tùng Ảnh, huyện Đức Thọ</t>
  </si>
  <si>
    <t>Chỉnh trang, nâng cấp cơ sở hạ tầng các tuyến đường trục chính trung tâm huyện Đức Thọ</t>
  </si>
  <si>
    <t>Cải tạo đường vào Khu di tích Cố Tổng bí thư Trần Phú, xã Tùng Ảnh, huyện Đức Thọ</t>
  </si>
  <si>
    <t>Chỉnh trang, nâng cấp hệ thống vỉa hè tuyến đường Phan Đình Phùng, thị trấn Đức Thọ (đoạn từ cầu Đôi 2 đến Ngã tư Bà Viên)</t>
  </si>
  <si>
    <t>Nhà học 2 tầng trường mầm non Thạch Thắng</t>
  </si>
  <si>
    <t>Xây dựng tôn tạo nhà lưu niệm, nhà tưởng niệm nhà tranh tại khu lưu niệm Tổng bí thư Hà Huy Tập</t>
  </si>
  <si>
    <t>Xây dựng Nhà lưu niệm, Nhà tưởng niệm tại Khu lưu niệm Tổng Bí thư Trần Phú</t>
  </si>
  <si>
    <t>Khắc phục sạt lở bờ sông Ngàn Sâu đoạn qua thôn 5 và thôn 2, xã Hà Linh, huyện Hương Khê</t>
  </si>
  <si>
    <t>Xây dựng Trường phổ thông nội trú liên cấp Tiểu học và THCS Sơn Kim 1</t>
  </si>
  <si>
    <t>Xây dựng Trường phổ thông  nội trú liên cấp Tiểu học và THCS Hương Khê</t>
  </si>
  <si>
    <t>Cải thiện cơ sở hạ tầng cho các xã chịu ảnh hưởng của Dự án khai thác mỏ sắt Thạch Khê, thực hiện đề án phát triển bền vững kinh tế -  xã hội các xã chịu ảnh hưởng của Dự án khai thác mỏ sắt Thạch Khê</t>
  </si>
  <si>
    <t>Chương trình đầu tư phát triển mạng lưới y tế cơ sở vùng khó khăn (Dự án Đầu tư xây dựng, cải tạo và nâng cấp cơ sở hạ tầng, cung cấp trang thiết bị cho các Trạm Y tế xã trên địa bàn tỉnh Hà Tĩnh)</t>
  </si>
  <si>
    <t>Sàn giao dịch việc làm tại thành phố Hà Tĩnh</t>
  </si>
  <si>
    <t>Đường Lê Duẩn kéo dài đoạn từ đường Nguyễn Xí đến Quốc lộ 1A thành phố Hà Tĩnh</t>
  </si>
  <si>
    <t>Hạ tầng kỹ thuật khu dân cư khối phố Vĩnh Hòa phường Thạch Linh</t>
  </si>
  <si>
    <t>Đường Trung Tiết (đoạn từ đường Nguyễn Huy Tự đến đường Nguyễn Công Trứ), thành phố Hà Tĩnh</t>
  </si>
  <si>
    <t>Đường giao thông ngõ 41 đường Hàm Nghi</t>
  </si>
  <si>
    <t>Đường giao thông nối 02 xã Thạch Đồng và Thạch Môn, thành phố Hà Tĩnh</t>
  </si>
  <si>
    <t>Cải tạo trụ sở làm việc Chi cục thuế thành phố Hà Tĩnh (cũ)</t>
  </si>
  <si>
    <t>Lắp đặt các cụm đèn tín hiệu giao thông TP Hà Tĩnh 3 nút:đường Hà Huy Tập giao đường Đặng Văn Bá, đường Hoàng Hà giao đNguyễn Huy Lung, đường Ngô Đức Kế giao đường Đồng Quế</t>
  </si>
  <si>
    <t>Xây dựng, nâng cấp tuyến đường Nguyễn Thiếp, đoạn từ đường Nguyễn Tất Thành đến đường nội bộ Hào Thành, thành phố Hà Tĩnh</t>
  </si>
  <si>
    <t>Xây dựng Trường Tiểu học Tân Giang, thành phố Hà Tĩnh</t>
  </si>
  <si>
    <t>Hạ tầng khu dân cư xen lẫn, xen kẹt thôn Liên Nhật (giai đoạn 2), xã Thạch Hạ</t>
  </si>
  <si>
    <t>Hạ tầng khu dân cư xen lẫn, xen kẹt thôn Tân Phú, xã Thạch Trung</t>
  </si>
  <si>
    <t>Hạ tầng khu dân cư Tổ dân phố 6 (gắn với tuyến đường trục chính đô thị), phường Nguyễn Du</t>
  </si>
  <si>
    <t>Hệ thống thoát nước lưu vực phía Đông Bắc khu đô thị Bắc thành phố Hà Tĩnh</t>
  </si>
  <si>
    <t>Mương thoát nước nối từ đường Hoàng Xuân Hãn đến Hồ điều hòa Công viên Trung tâm Thành phố Hà Tĩnh</t>
  </si>
  <si>
    <t>Mương thoát nước đường Hải Thượng Lãn Ông nối từ kênh T7 đến Hào Thành</t>
  </si>
  <si>
    <t>Nâng cấp tuyến mương tiêu thoát lũ từ ngõ 200, đến đường Nguyễn Trung Thiên ra kênh T8</t>
  </si>
  <si>
    <t>Chỉnh trang, nâng cấp vỉa hè và hệ thống hạ tầng kỷ thuật đường Phan Đình Phùng</t>
  </si>
  <si>
    <t>Nhà học trường mầm non Văn Yên, phường Văn Yên</t>
  </si>
  <si>
    <t>Hạ ngầm hệ thống điện khu quy hoạch dân cư Bắc Quý, phường Thạch Quý</t>
  </si>
  <si>
    <t>Chỉnh trang, nâng cấp vỉa hè và hệ thống hạ tầng kỹ thuật đường Hải Thượng Lãn Ông (đoạn từ Quốc lộ 1A đến đường Nguyễn Công Trứ)</t>
  </si>
  <si>
    <t>Nhà ăn, nhà hiệu bộ 3 tầng Trường tiểu học Văn Yên</t>
  </si>
  <si>
    <t>Nhà học 3 tầng và kết hợp nhà ăn, nhà bếp trường Mầm non Hà Huy Tập</t>
  </si>
  <si>
    <t>Nhà chức năng, nhà ăn bán trú 3 tầng Tiểu học Thạch Quý</t>
  </si>
  <si>
    <t>Hạ tầng khu dân cư Trung Tiến, xã Đồng Môn (giai đoạn 1)</t>
  </si>
  <si>
    <t>Hạ tầng tái định cư tổ dân phố 6 phường Đại Nài</t>
  </si>
  <si>
    <t>Xây dựng một số hạng mục trường THPT Phan Đình Phùng</t>
  </si>
  <si>
    <t>Xây dựng vỉa hè, mương thoát nước ngõ 247 đường Vũ Quang, phường Thạch Linh</t>
  </si>
  <si>
    <t>Nâng cấp, chỉnh trang đường Nguyễn Công Trứ (đoạn từ đường Phan Đình Phùng đến đường Đặng Dung)</t>
  </si>
  <si>
    <t>Hạ tầng khu tái định cư Đội Nếp, xã Thạch Hưng</t>
  </si>
  <si>
    <t>Hạ tầng khu tái định cư Đồng Cầu, xã Thạch Hưng</t>
  </si>
  <si>
    <t>Cải tạo 02 dãy nhà học 02 tầng trường Mầm Non Trần Phú</t>
  </si>
  <si>
    <t>Khu tái định cư khối phố Tân Quý, phường Thạch Quý (Giai đoạn 1)</t>
  </si>
  <si>
    <t>Hạ tầng khu dân cư Đồng Bường, xã Thạch Hưng</t>
  </si>
  <si>
    <t>Hạ tầng khu dân cư Đồi Mốt, phường Thạch Linh và xã Thạch Trung</t>
  </si>
  <si>
    <t>Nâng cấp, chỉnh trang Đại Lộ Xô Viết Nghệ Tĩnh</t>
  </si>
  <si>
    <t>Nâng cấp đường Đông Lộ, phường Thạch Linh</t>
  </si>
  <si>
    <t>Nâng cấp, chỉnh trang đường Nam Ngạn</t>
  </si>
  <si>
    <t>Hạ tầng khu tái định cư khối phố Tân Quý, phường Thạch Quý (giai đoạn 2)</t>
  </si>
  <si>
    <t>Hạ tầng khu dân cư xen lẫn, xen kẹt (Khu M Quy hoạch trung tâm hành chính), xã Thạch Hưng (giai đoạn 2)</t>
  </si>
  <si>
    <t>Hạ tầng khu dân cư xen lẫn, xen kẹt (Khu N Quy hoạch trung tâm hành chính), xã Thạch Hưng (Giai đoạn 2)</t>
  </si>
  <si>
    <t>Nâng cấp đường Mai Thúc Loan đoạn từ đường Ngô Quyền đến đường Nguyễn Du</t>
  </si>
  <si>
    <t>Hạ tầng hai bên Kênh phía Tây thành phố, phường Thạch Linh (giai đoạn 2)</t>
  </si>
  <si>
    <t>Xây dựng nhà học 4 tầng 24 phòng trường Tiểu học Nguyễn Du</t>
  </si>
  <si>
    <t>Đầu tư xây dựng một số hạng mục Trường Mầm non I</t>
  </si>
  <si>
    <t>Hạ tầng dân cư Trung Tiến, xã Đồng Môn (giai đoạn 2)</t>
  </si>
  <si>
    <t>Hạ tầng khu dân cư xen lẫn, xen kẹt Đồng Kênh, đồng Cửa Miếu, xã Thạch Hưng (Giai đoạn 2)</t>
  </si>
  <si>
    <t>Đầu tư một số hạng mục trường THCS Lê Văn Thiêm</t>
  </si>
  <si>
    <t>Nhà học 3 tầng 21 trường THCS Thạch Linh</t>
  </si>
  <si>
    <t>Đầu tư xây dựng, nạo vét, xây dựng hệ thống cống bao tách, gom nước thải và cải tạo nâng cấp khu vực dọc bờ Sông Cụt</t>
  </si>
  <si>
    <t>Cụm biểu tượng văn hoá thành phố tại vòng xuyến Quốc lộ 1A</t>
  </si>
  <si>
    <t>Chỉnh trang, nâng cấp vỉa hè và hệ thống hạ tầng kỹ thuật đường Hàm Nghi (đoạn từ đường Hà Huy Tập đến đường Lê Quý Đôn)</t>
  </si>
  <si>
    <t>Xây dựng dãy nhà 03 tầng 10 phòng trường Mầm non Bắc Hà</t>
  </si>
  <si>
    <t>Nâng cấp đường Hà Hoàng (đoạn từ đường Nguyễn Huy Lung đến đường Trần Phú)</t>
  </si>
  <si>
    <t>Thảm nhựa đường Mai Thúc Loan (đoạn từ đường Nguyễn Du đến Ngã ba Thạch Đồng) và đường Dương Chấp Trung</t>
  </si>
  <si>
    <t>Cải tạo, nâng cấp hồ Bán nguyệt và các hạng mục phụ trợ thuộc Khu lưu niệm Bác Hồ về thăm Hà Tĩnh</t>
  </si>
  <si>
    <t>Hạ tầng khu xen lẫn xen kẹt Đồng Kênh Đồng Cửa Miếu xã Thạch Hừng</t>
  </si>
  <si>
    <t>Hạ tầng kỹ thuật Khu đô thị hai bên đường Hải Thượng Lãn Ông kéo dài thuộc phường Tân Giang, thành phố Hà Tĩnh, tỉnh Hà Tĩnh</t>
  </si>
  <si>
    <t>Đường đi qua dự án Thương mại dịch vụ thể thao và giải trí phường Văn Yên, thành phố Hà Tĩnh</t>
  </si>
  <si>
    <t>Hạ tầng khu dân cư Đồng Bàu Rạ, phường Hà Huy Tập, thành phố Hà Tĩnh</t>
  </si>
  <si>
    <t>Cống Hói Lò, xã Thạch Bình, thành phố Hà Tĩnh</t>
  </si>
  <si>
    <t>Xây dựng hệ thống mương thoát nước hai bên đường Lê Hồng Phong, phường Thạch Linh, thành phố Hà Tĩnh</t>
  </si>
  <si>
    <t>Điều chỉnh quy hoạch phân khu khu đô thị trung tâm khu kinh tế Vũng Áng tỷ lệ 1/2000</t>
  </si>
  <si>
    <t>Nâng cấp tuyến đường Phú Hào, phường Hà Huy Tập, thành phố Hà Tĩnh ( giai đoạn 2)</t>
  </si>
  <si>
    <t>Lắp đặt bộ Logo hoa văn trang trí cột điện đường Xô Viết Nghệ Tĩnh, thành phố Hà Tĩnh</t>
  </si>
  <si>
    <t>Nhà hiệu bộ trường trung học cơ sở Hưng Đồng, xã Thạch Hưng</t>
  </si>
  <si>
    <t>Nhà học 2 tầng 6 phòng và các hạng mục phụ trợ Trường mầm non Kỳ Thịnh (điểm Đông Phong)</t>
  </si>
  <si>
    <t>Xây dựng nhà học đa chức năng trường Tiểu học Thạch Bình</t>
  </si>
  <si>
    <t>Nhà làm việc 3 tầng trụ sở UBND thị xã Kỳ Anh</t>
  </si>
  <si>
    <t>Nhà học 3 tầng (17 phòng kết hợp nhà ăn bán trú) trường Tiểu học Hà Huy Tập</t>
  </si>
  <si>
    <t>Hạ tầng khu dân cư xen lẫn, xen kẹt thôn Thúy Hội, xã Thạch Hưng</t>
  </si>
  <si>
    <t>Hạ tầng khu dân cư xen lẫn, xen kẹt Đội Quang, xã Đồng Môn</t>
  </si>
  <si>
    <t>Hạ tầng khu dân cư xen lẫn, xen kẹt (Khu N Quy hoạch trung tâm hành chính), xã Thạch Hưng</t>
  </si>
  <si>
    <t>Trụ sở làm việc Đảng ủy - HĐND-UBND phường Văn Yên ( giai đoạn 1)</t>
  </si>
  <si>
    <t>Nhà hiệu bộ 3 tầng trường THCS Thạch Trung</t>
  </si>
  <si>
    <t>Nhà học 3 tầng 6 phòng Trường Tiểu học Nam Hà</t>
  </si>
  <si>
    <t>Hạ tầng khu dân cư xen dắm Đồng Xay, thôn Thanh Phú, xã Thạch Trung ( giai đoạn 3)</t>
  </si>
  <si>
    <t>Nhà 3 tầng (phòng chức năng và nhà ăn bán trú) - Trường tiểu học Đồng Môn</t>
  </si>
  <si>
    <t>Nhà học 3 tầng, 18 phòng Trường Tiểu học Thạch Bình</t>
  </si>
  <si>
    <t>Xây trường THCS Đại Nài ở địa điểm mới</t>
  </si>
  <si>
    <t>Hạ tầng khu dân cư Ao Tổng 2, xã Thạch Bình (giai đoạn 1)</t>
  </si>
  <si>
    <t>Nhà làm việc 2 tầng, Trụ sở Ban quản lý dự án đầu tư xây dựng thành phố Hà Tĩnh</t>
  </si>
  <si>
    <t>Nhà hiệu bộ và bếp ăn bán trú Trường Mầm non Thạch Bình</t>
  </si>
  <si>
    <t>Chỉnh trang vỉa hè khu vực Tỉnh ủy, Ủy ban nhân dân tỉnh và Thành Ủy</t>
  </si>
  <si>
    <t>Nâng cấp vỉa hè, mương thoát nước đường Hà Hoàng (đoạn từ đường Nguyễn Huy Lung đến đường Ngô Quyền)</t>
  </si>
  <si>
    <t>Nâng cấp mặt đường Lê Duẩn (đoạn từ đường Hàm Nghi đến đường Vũ Quang)</t>
  </si>
  <si>
    <t>Tiểu công viên cây xanh tại Hạ tầng khu dân cư phía nam đường Nguyễn Du</t>
  </si>
  <si>
    <t>Nhà học 3 tầng 9 phòng trường Tiểu Học Trần phú</t>
  </si>
  <si>
    <t>Nâng cấp đường trục thôn từ Trường Mầm Non xã Đồng Môn (cơ sở 1) đến hạ tầng khu dân cư Giếng Đồng, xã Đồng Môn</t>
  </si>
  <si>
    <t>Cải tạo, nâng cấp cống thượng lưu hồ điều hòa xã Thạch Trung</t>
  </si>
  <si>
    <t>Xây dựng nhà học 3 tầng 14 phòng trường THCS Nguyễn Du</t>
  </si>
  <si>
    <t>Nâng cấp, nạo vét cống Mũi Thớ, cống tiêu qua đường Bãi Rác và cống từ đê Đồng Môn vào Bãi Rác phường Văn Yên</t>
  </si>
  <si>
    <t>Hạ tầng khu dân cư khối phố Tuy Hòa (gắn với tuyến đường trục chính đô thị), phường Thạch Linh</t>
  </si>
  <si>
    <t>Nhà hiệu bộ 3 tầng kết hợp bếp ăn trường mầm non Đại Nài</t>
  </si>
  <si>
    <t>Nhà đa năng Trường THCS Nguyễn Du</t>
  </si>
  <si>
    <t>Xây dựng dãy nhà 03 tầng 18 phòng học Trường THCS Nam Hà, phường Nam Hà</t>
  </si>
  <si>
    <t>Xây mới cổng, hàng rào và các hạng mục phụ trợ trường THPT Kỳ Anh</t>
  </si>
  <si>
    <t>Xây dựng mới nhà công vụ và cải tạo nhà đa năng cơ quan HĐND-UBND thị xã Kỳ Anh</t>
  </si>
  <si>
    <t>Sửa chữa, nâng cấp tuyến đường giao thông tổ dân phố Trần phú, phường Hưng Trí</t>
  </si>
  <si>
    <t>Đường kết nối Tổ dân phố Trần Phú, phường Hưng Trí với đường trục dọc đô thị trung tâm thị xã</t>
  </si>
  <si>
    <t>Nâng cấp, sửa chữa tuyến đường giao thông TDP Hưng Bình, phường Hưng Trí</t>
  </si>
  <si>
    <t>Mở rộng nghĩa trang xã Kỳ Nam, thị xã Kỳ Anh</t>
  </si>
  <si>
    <t>Trồng cây xanh tuyến đường Phan Đình Phùng</t>
  </si>
  <si>
    <t>Bồi thường, hỗ trợ và tái định cư các hộ bị ảnh hưởng bởi dự án Công viên Trung tâm thành phố Hà Tĩnh</t>
  </si>
  <si>
    <t xml:space="preserve"> Đầu tư cụm đèn tín hiệu giao thông tại một số nút giao trên địa bàn tỉnh</t>
  </si>
  <si>
    <t>Đề án phân loại đô thị thành phố Hà Tĩnh, mở rộng tỉnh Hà Tĩnh đạt đô thị loại II</t>
  </si>
  <si>
    <t>Trung tâm văn hóa thể thao thị xã Kỳ Anh</t>
  </si>
  <si>
    <t>Hạ tầng trung tâm khu du lịch biển Kỳ Ninh</t>
  </si>
  <si>
    <t>Nâng cấp, sửa chữa một số hạng mục trường mầm non Hoa Mai</t>
  </si>
  <si>
    <t xml:space="preserve">Cải tạo, sửa chữa trường tiểu học Kỳ Hà, thị xã Kỳ Anh và các hạng mục phụ trợ </t>
  </si>
  <si>
    <t>Nâng cấp, sữa chữa tuyến đường giao thông khu dân cư vùng Bàu Đá, thị xã Kỳ Anh</t>
  </si>
  <si>
    <t>Nâng cấp, cải tạo một số hạng mục nhà làm việc 3 tầng trụ sở cơ quan HĐND và UBND thị xã</t>
  </si>
  <si>
    <t>Điều chỉnh quy hoạch chi tiết xây dựng Nghĩa trang xã Kỳ Ninh, tỷ lệ 1/500</t>
  </si>
  <si>
    <t xml:space="preserve">Dự án cầu Thọ Tường Bắc qua Sông La, huyện Đức Thọ </t>
  </si>
  <si>
    <t>Đầu tư xây dựng Bảo tàng Hà Tĩnh</t>
  </si>
  <si>
    <t>Phục hồi và phát huy giá trị di tích Văn Miếu Hà Tĩnh, thành phố Hà Tĩnh, tỉnh Hà Tĩnh</t>
  </si>
  <si>
    <t>Củng cố, nâng cấp đê phía tây bờ tả sông Phủ, đoạn từ cầu Nủi đến cầu Phủ, thành phố Hà Tĩnh</t>
  </si>
  <si>
    <t>Hạ tầng kỹ thuật khu dân cư Đồng Trọt, phường Thạch Quý, thành phố Hà Tĩnh, tỉnh Hà Tĩnh</t>
  </si>
  <si>
    <t>Cầu Nậy tại Km7+300, Tỉnh lộ 4, huyện Cẩm Xuyên, tỉnh Hà Tĩnh</t>
  </si>
  <si>
    <t>Hạ tầng khu tái định cư đồng Cửa Làng, đồng Hương Hỏa và chỉnh trang nghĩa địa đồng Chăm, xã Thạch Hưng, thành phố Hà Tĩnh</t>
  </si>
  <si>
    <t>Đường Lê Duẩn kéo dài đoạn phía Nam dự án Trung tâm thương mại  và nhà ở Vincom đến đường Nguyễn Xí, phường Hà Huy Tập, thành phố Hà Tĩnh (giai đoạn 1)</t>
  </si>
  <si>
    <t>Cầu Cơn Độ, thị xã Hồng Lĩnh, tỉnh Hà Tĩnh</t>
  </si>
  <si>
    <t>Đường trục chính QL1A đến khu đô thị trung tâm khu KTVA</t>
  </si>
  <si>
    <t>Dự án: Đường Nguyễn Công Trứ đoạn từ đường Phan Đình Phùng đến đường Hải Thượng Lãn Ông, thành phố Hà Tĩnh (giai đoạn 1)</t>
  </si>
  <si>
    <t>Nâng cấp tuyến đường ven biển Xuân Hội - Thạch Khê - Vũng Áng</t>
  </si>
  <si>
    <t>Đường kênh phía Tây N1-9 (đoạn từ đường Vũ Quang đến đường Hàm Nghi) thành phố Hà Tĩnh</t>
  </si>
  <si>
    <t>Hạ tầng khu dân cư phía Nam đường Nguyễn Du, thành phố Hà Tĩnh</t>
  </si>
  <si>
    <t>Xây dựng nhà học 2 tầng 8 phòng trường Tiểu học Thạch Quý</t>
  </si>
  <si>
    <t>Phát triển tổng hợp các đô thị động lực - Tiểu dự án đô thị Kỳ Anh</t>
  </si>
  <si>
    <t>Phát triển tổng hợp các đô thị động lực - Tiểu dự án đô thị Kỳ Anh (vay vốn WB)</t>
  </si>
  <si>
    <t>Hạ tầng khu dân cư Tổ dân phố 4, Tổ dân phố 7, phường Hà Huy Tập, thành phố Hà Tĩnh</t>
  </si>
  <si>
    <t>Nâng cấp tuyến đường Đặng Tất, thành phố Hà Tĩnh</t>
  </si>
  <si>
    <t>Nâng cấp tuyến đường Phú Hào, phường Hà Huy Tập, thành phố Hà Tĩnh</t>
  </si>
  <si>
    <t>Xây dựng đường Hàm Nghi kéo dài</t>
  </si>
  <si>
    <t>Đường vào Khu di tích Văn Miếu Hà Tĩnh, thành phố Hà Tĩnh</t>
  </si>
  <si>
    <t>Đường Lê Ninh đoạn từ đường Xô Viết Nghệ Tĩnh đến đường vành đai khu đô thị Bắc, thành phố Hà Tĩnh</t>
  </si>
  <si>
    <t>Nâng cấp đường Đặng Văn Bá, xã Thạch Bình</t>
  </si>
  <si>
    <t>Đường trục dọc Khu đô thị trung tâm thị xã Kỳ Anh</t>
  </si>
  <si>
    <t>7960757_Hệ thống tiêu thoát nước từ vụng Học đến mương tiêu vùng Ghè, xã Thạch Hạ</t>
  </si>
  <si>
    <t>Đường và mương thoát nước hạ tầng khu dân cư xen dắm tổ dân phố 4, phường Hà Huy Tập</t>
  </si>
  <si>
    <t>Hệ thống hào kỷ thuật dọc phía Nam đường Hải Thượng Lãn Ông ( đoạn từ đường Trần Phú đến đường Nguyễn Công Trứ)</t>
  </si>
  <si>
    <t>Xây nhà học, học bộ môn 3 tầng trường THCS Thạch Trung</t>
  </si>
  <si>
    <t>Nhà học bộ môn 3 tầng trường THCS Quang Trung</t>
  </si>
  <si>
    <t>Hạ tầng khu dân cư xen lẫn, xen kẹt (Khu M Quy hoạch trung tâm hành chính), xã Thạch Hưng</t>
  </si>
  <si>
    <t>Hạ ngầm hệ thống điện dọc đường Trường Chinh (đoạn từ đường Lê Văn Huân đến Trạm 110kV Thạch Linh)</t>
  </si>
  <si>
    <t>Hạ ngầm hệ thống điện đường Lê Ninh</t>
  </si>
  <si>
    <t>Nhà học 3 tầng 15 phòng và các hạng mục phụ trợ Trường THCS Lê Văn Thiêm</t>
  </si>
  <si>
    <t>Đường Lê Ninh ( đoạn từ đường vành đai khu đô thị Bắc đến Trung tâm phòng chống HIV)</t>
  </si>
  <si>
    <t>Nâng cấp đường Xuân Diệu ( đoạn từ đường Nguyễn Du đến đường Vành đai đô thị Bắc)</t>
  </si>
  <si>
    <t>Chỉnh trang, nâng cấp vỉa hè và hệ thống hạ tầng kỹ thuật đường Lê Duẫn (đoạn từ đường Hàm Nghi đến đường Vũ Quang)</t>
  </si>
  <si>
    <t>Nâng cấp tuyến đường Nguyễn Công Trứ (đoạn từ đường Nguyễn Du đến đường Nguyễn Huy Lung)</t>
  </si>
  <si>
    <t>Đường bờ Bắc của kênh thoát nước phía Tây thành phố (đoạn từ ngõ 151 đường Vũ Quang đến hồ Nhật Tân, phường Thạch Linh)</t>
  </si>
  <si>
    <t>Đường giao thông từ khu quy hoạch bệnh viện Vinmec đến đường Nguyễn Du</t>
  </si>
  <si>
    <t>Nhà học 3 tầng trường Mầm non Thạch Hạ</t>
  </si>
  <si>
    <t>Nhà chức năng, nhà ăn bán trú 3 tầng - Trường Mầm non Thạch Linh</t>
  </si>
  <si>
    <t>Mương chống ngập úng từ đường về thôn Tiến Hưng đến Đập Phụ Lão</t>
  </si>
  <si>
    <t>Hạ tầng hai bên Kênh phía Tây thành phố, phường Thạch Linh (giai đoạn 1)</t>
  </si>
  <si>
    <t>Nhà chức năng, nhà ăn bán trú 3 tầng- trường Tiểu học Thạch Hạ</t>
  </si>
  <si>
    <t>Kè biển dọc theo Khu tái định cư thôn Minh Huệ, xã Kỳ Nam, thị xã Kỳ Anh</t>
  </si>
  <si>
    <t>Nâng cấp mặt đường Phan Đình Phùng (đoạn từ đường Hà Huy Tập đến Cầu Mương)</t>
  </si>
  <si>
    <t>Sữa chữa mặt đường, chỉnh trang vỉa hè và một số hạng mục đường Hải Thượng Lãn Ông (đoạn từ Nguyễn Trung Thiên đến Mai Thúc Loan)</t>
  </si>
  <si>
    <t>Hạ tầng khu dân cư xen dắm thôn Hồng Hà, xã Thạch Trung</t>
  </si>
  <si>
    <t>Cải tạo nghĩa trang Liệt sỹ Núi Nài</t>
  </si>
  <si>
    <t>Xây nhà 3 tầng 16 phòng kết hợp thư viện Trường THCS Lê Bình</t>
  </si>
  <si>
    <t>Hạ tầng khu tái định cư Giếng Đồng, xã Đồng Môn</t>
  </si>
  <si>
    <t>Hạ tầng khu dân cư xen lẫn, xen kẹt thôn Tân Phú, xã Thạch Trung (giai đoạn 2)</t>
  </si>
  <si>
    <t>Chỉnh trang vỉa hè, mương thoát nước phía Tây đường Nguyễn Chí Thanh (từ đường Phan Đình Phùng đến đường Đặng Dung)</t>
  </si>
  <si>
    <t>Cải tạo nhà hiệu bộ và các hạng mục phụ trợ trường mầm non Tân Giang</t>
  </si>
  <si>
    <t>Hạ tầng khu dân cư Hợp Tiến (giai đoạn 1), phường Thạch Linh</t>
  </si>
  <si>
    <t>Nâng cấp, chỉnh trang tuyến đường Nguyễn Công Trứ (đoạn từ đường Hải Thượng lãn Ông đến đường Nguyễn Du)</t>
  </si>
  <si>
    <t>Hạ tầng khu dân cư tổ 8 (phía Bắc đường Vành đai phía Đông thành phố), phường Đại Nài</t>
  </si>
  <si>
    <t>Nâng cấp, cải tạo Cầu Mương và chỉnh trang đường Phan Đình Phùng (đoạn từ cầu Mương đến đường Nguyễn Trung Thiên)</t>
  </si>
  <si>
    <t>Chỉnh trang, nâng cấp vỉa hè và hệ thống hạ tầng kỹ thuật  đường Vũ Quang (đoạn từ đường Trần Phú đến Cầu Đông)</t>
  </si>
  <si>
    <t>Hạ tầng khu dân cư tổ dân phố 2, phường Nguyễn Du</t>
  </si>
  <si>
    <t>Xây dựng Trạm biến áp cấp điện Trường THCS Lê Văn Thiêm và dân cư khu vực lân cận</t>
  </si>
  <si>
    <t>Trung tâm hành chính xã Thạch Trung</t>
  </si>
  <si>
    <t>Hạ tầng khu dân cư Liên Phú, xã Thạch Trung</t>
  </si>
  <si>
    <t>Đường Lê Duẩn (đoạn từ đường Nguyễn Hoành Từ đến đường Đội Cung)</t>
  </si>
  <si>
    <t>Hạ tầng khu dân cư xen lẫn, xen kẹt khối phố Bắc Quý, phường Thạch Quý</t>
  </si>
  <si>
    <t>Nâng cấp kênh tiêu nước vùng Vòng vào kênh T8, xã Đồng Môn</t>
  </si>
  <si>
    <t>Xây dựng nhà học 3 tầng 6 phòng và cải tạo nhà học 3 tầng hiện trạng  trường Mầm non Bình Hà</t>
  </si>
  <si>
    <t>Nâng cấp khu thể thao; cải tạo, sửa chữa nhà đa chức năng Trường THCS Nam Hà</t>
  </si>
  <si>
    <t>Cải tạo trụ sở cơ quan Thành ủy, Ủy ban Mặt trận Tổ quốc và các Đoàn thể</t>
  </si>
  <si>
    <t>Xây dựng cống Cầu Sú, phường Thạch Linh</t>
  </si>
  <si>
    <t>Nâng cấp, chỉnh trang, cải tạo hồ Bắc Hà</t>
  </si>
  <si>
    <t>Hạ tầng khu dân cư xen lẫn, xen kẹt thôn Thanh Tiến, xã Đồng Môn</t>
  </si>
  <si>
    <t>Hạ tầng khu dân cư xen lẫn, xen kẹt phía Tây thôn Tân Học, xã Thạch Hạ (giai đoạn 2)</t>
  </si>
  <si>
    <t>Chỉnh trang, nâng cấp vỉa hè và hệ thống hạ tầng kỹ thuật đường Hà Tôn Mục (đoạn từ đường Phan Đình Giót đến đường Nguyễn Biểu)</t>
  </si>
  <si>
    <t>Nâng cấp, chỉnh trang một số hạng mục tuyến đường Hải Thượng Lãn Ông (đoạn từ đường Trần Phú đến đường Nguyễn Trung Thiên)</t>
  </si>
  <si>
    <t>Cải tạo, nâng cấp sân vận động phường Tân Giang</t>
  </si>
  <si>
    <t>Cầu kênh xóm 18 xã Tân Lâm Hương, thành phố Hà Tĩnh</t>
  </si>
  <si>
    <t>Dự án Nâng cấp trạm biến áp Tân Giang 6</t>
  </si>
  <si>
    <t>Nâng cấp, cải tạo mặt đường một số đoạn tuyến đường Hàm Nghi (đoạn từ đường Lê Văn Thiêm đến đường tránh Quốc lộ 1)</t>
  </si>
  <si>
    <t>Xây dựng nhà 03 tầng 15 phòng Trường Tiểu học Thạch Hưng, xã Thạch Hưng</t>
  </si>
  <si>
    <t>Xây dựng Trường THPT Thành Sen, thành phố Hà Tĩnh</t>
  </si>
  <si>
    <t>Chỉnh trang, nâng cấp tuyến đường Quốc lộ 1 (đoạn từ đường vào Khu tổ hợp Green Eco đến đường Nguyễn Biểu)</t>
  </si>
  <si>
    <t>Nhà đa năng Trường Tiểu học Hà Huy Tập</t>
  </si>
  <si>
    <t>Chỉnh trang, nâng cấp vỉa hè và hệ thống hạ tầng kỹ thuật đường Quang Trung (đoạn từ đường Ngô Quyền đến cầu Hộ Độ)</t>
  </si>
  <si>
    <t>Hạ tầng tái định cư và phát triển quỹ đất tại xã Tân Lâm Hương và Xã Thạch Đài</t>
  </si>
  <si>
    <t>Hạ tầng tái định cư và phát triển quỹ đất vùng trạm điện Trung Hòa, thôn Trung Hòa, xã Tân Lâm Hương</t>
  </si>
  <si>
    <t>Hạ tầng tái định cư và phát triển quỹ đất khối phố Tân Yên, phường Văn Yên</t>
  </si>
  <si>
    <t>Dự án cải tạo, nâng cấp đường tỉnh ĐT553 đoạn từ Lộc Yên - đường Hồ Chí Minh (đoạn Km39+030 ÷ Km47+830)</t>
  </si>
  <si>
    <t>Đường vành đai phía Đông, thành phố Hà Tĩnh</t>
  </si>
  <si>
    <t>Dự án đường Xô Viết Nghệ Tĩnh kéo dài về phía Đông</t>
  </si>
  <si>
    <t>Hạ tầng kỹ thuật Cụm công nghiệp Nam Hồng, thị xã Hồng Lĩnh</t>
  </si>
  <si>
    <t>SC Đường lên khu mộ đồng chí Nguyễn Đức Bình</t>
  </si>
  <si>
    <t>Kè chống sạt lở hai bờ khe Bình Lạng (đoạn cầu Bình Lạng đến cầu Đôi)</t>
  </si>
  <si>
    <t>Lát vỉa hè và trồng cây đường Nguyễn Ái Quốc ( Đoạn từ ngà tư giao QL 8A đến đường Sử Hy Nhan)</t>
  </si>
  <si>
    <t>Lát vỉa hè và trông cây đường Quang Trung (đoạn từ đường Phan Kính đến vòng xuyến Bùi Cầm Hổ)</t>
  </si>
  <si>
    <t>Chỉnh trang đô thị, cải tạo nâng cấp tuyến đường Nguyễn Minh Khai, PBắc Hồng</t>
  </si>
  <si>
    <t>Đường Trân Nhân Tông,đoạn từ đường Nguyễn Đổng Chi đến đường Lê Hữu Trác, TXHL</t>
  </si>
  <si>
    <t>HT Điện chiếu sáng đường Đào Tấn (đường đê La giang P Trung Lương) TXHL</t>
  </si>
  <si>
    <t>Hệ thống điện chiếu sáng Quốc lộ 1 đoạn từ km481+290 đến km 485+400 đoạn qua TXHL</t>
  </si>
  <si>
    <t>CT,SC nhà LV 3 T và các HMPT cơ quan MTTQ, các đoàn thể TXHL</t>
  </si>
  <si>
    <t>Lát vỉa hè quanh nút giao Đường Quốc Lộ với đường Nguyễn Đổng Chi, TXHL</t>
  </si>
  <si>
    <t>Chỉnh trang  nút giao thông Quốc lộ 1 với Quốc lộ 8 và nút giao thông Quốc lộ 1 với đường Nguyễn Đổng CHi</t>
  </si>
  <si>
    <t>Lắp đặt HT điện trang trí đường Trần Phú, đường NgNghiễm và cổng chào đường 3/2 đường NgĐổng Chi</t>
  </si>
  <si>
    <t>Nâng cấp sân mương thoat nuoc truong tieu hoc Thạch Linh</t>
  </si>
  <si>
    <t>CT,nâng cấp đường Suối Tiên, P Bắc Hồng TXHL</t>
  </si>
  <si>
    <t>NC,CT Cụm đènTH GT tại các nút giao đường 3/2, đường Trần Phú,Lê Hữu Trác QL 1 A TXHL</t>
  </si>
  <si>
    <t>Đường Vành đai TX Hồng Lĩnh (Đoạn từ Quốc lộ 8 đến đường Tiên Sơn)</t>
  </si>
  <si>
    <t>Sữa chữa dãy nhà học 2 tầng 6 phòng sân và các hạng mục phụ trợ trường mầm Non Đồng Môn (cơ sở xã Thạch Đồng cũ)</t>
  </si>
  <si>
    <t>Cầu Ông Đạt, phường Bắc Hồng, thị xã Hồng Lĩnh</t>
  </si>
  <si>
    <t>Cải tạo, nâng cấp đường Hoàng Xuân Hãn (đoạn từ đường 3/2 đến đường  Lê Hữu Trác), phường Bắc Hồng, thị xã Hồng Lĩnh</t>
  </si>
  <si>
    <t>Cải tạo, nâng cấp đường Phan Hưng Tạo (đoạn từ cầu Tràng Cần đến Quốc lộ 8A), phường Đức Thuận, thị xã Hồng Lĩnh (giai đoạn 1)</t>
  </si>
  <si>
    <t>Tiểu công viên phường Nam Hồng, thị xã Hồng Lĩnh</t>
  </si>
  <si>
    <t>XD tuyến đường vào khu xen dắm TDP 1,2 Pđậu Liêu,TXHL</t>
  </si>
  <si>
    <t>Quảng trường thị xã Hồng Lĩnh giai đoạn I</t>
  </si>
  <si>
    <t>Hạ tầng khu tái định cư tổ dân phố 7, phường Bắc Hồng phục vụ GPMB  đường trục chính trung tâm thị xã Hồng Lĩnh</t>
  </si>
  <si>
    <t>Lắp đặt hệ thống điện trang trí đường Quang Trung (đoạn từ nút giao QL8 đến Cầu Treo Vọt) và đường Nguyễn Ái Quốc (đoạn từ nút giao QL8 đến đường Nguyễn Văn Giai)</t>
  </si>
  <si>
    <t>Chỉnh trang, nâng cấp vỉa hè đường Nguyễn Đổng Chi, thị xã Hồng Lĩnh</t>
  </si>
  <si>
    <t>Nang cap duong Le Hong Phong</t>
  </si>
  <si>
    <t>Xây dựng một số hạng mục khuôn viên trụ sở cơ quan Ủy ban MTTQ và các đoàn thể thị xã Hồng Lĩnh</t>
  </si>
  <si>
    <t>Đường Trần Nhân Tông, thị xã Hồng Lĩnh (đoạn từ đường Nguyễn Đổng Chi đến đường N12 khu dân cư tổ 6, tổ 7, phường Đậu Liêu)</t>
  </si>
  <si>
    <t>Đường giao thông và mương thoát nước khu dân cư phía Đông Bệnh viện đa khoa thị xã Hồng Lĩnh (giai đoạn 1)</t>
  </si>
  <si>
    <t>Lát vỉa hè và điện chiếu sáng đường Lê Hữu Trác (đoạn từ đường Nguyễn Thiếp đến đường 19/5)</t>
  </si>
  <si>
    <t>Đường giao thông nối từ Quốc lộ 8 (tại Km0+879) đến đường trục TDP1,phường Nam Hồng, thị xã Hồng Lĩnh</t>
  </si>
  <si>
    <t>Đường Xuân diệu kéo dài đoạn từ đường bao Khu đô thị Bắc đến đường Ngô Quyền, thành phố Hà Tĩnh</t>
  </si>
  <si>
    <t>Hạ tầng ưu tiên và phát triển đô thị thích ứng với biến đổi khí hậu thành phố Hà Tĩnh</t>
  </si>
  <si>
    <t>Nâng cấp đường Nguyễn Hoành Từ ( đoạn từ đường Hà Huy Tập đến đường Lê Duẩn)</t>
  </si>
  <si>
    <t>Trồng cây xanh theo kế hoạch năm 2022-2023</t>
  </si>
  <si>
    <t>Nâng cấp tuyến đường từ nhà văn hóa tổ dân phố 1 đến nhà văn hóa tổ dân phố 3 phường Đậu Liêu</t>
  </si>
  <si>
    <t>Chinh trang, NC vỉa hè và hệ thống hạ tầng kỹ thuật đường Quang Trung (đoạn từ Nguyễn Huy Lung đến đường Ngô Quyền)</t>
  </si>
  <si>
    <t>Đường giao thông và mương thoát nước khu dân cư phía Đông Bệnh viện đa khoa thị xã Hồng Lĩnh (giai đoạn 2)</t>
  </si>
  <si>
    <t>Lát vỉa hè đường Quang Trung (đoạn từ cầu Treo Vọt đến bến xe Hồng Lĩnh)</t>
  </si>
  <si>
    <t>Cải tạo nhà làm việc 3 tầng, hội trường và một số hạng mục phụ trợ trụ sở Thị ủy Hồng Lĩnh</t>
  </si>
  <si>
    <t>Lắp đặt thiết bị và phần mềm dạy học đa năng Trường Tiểu học và Trung học cơ sở Đậu Liêu, thị xã Hồng Lĩnh</t>
  </si>
  <si>
    <t>Lắp đặt thiết bị và phần mềm dạy học đa năng Trường Tiểu học Bắc Hồng, thị xã Hồng Lĩnh</t>
  </si>
  <si>
    <t>Lắp đặt thiết bị và phần mềm dạy học đa năng Trường Trung học cơ sở Nam Hồng, thị xã Hồng Lĩnh</t>
  </si>
  <si>
    <t>Chỉnh trang nâng cấp tuyến đường Nguyễn thị Minh Khai</t>
  </si>
  <si>
    <t>Nâng cấp, sửa chữa nhà văn hóa thôn Chùa, xã Thuận Lộc</t>
  </si>
  <si>
    <t>Chỉnh trang NC mặt đường vỉa hè và HT hạ tầng kỹ thuật đường Nguyễn Trung Thiên( Đoạn từ Cầu Vồng đến đường Hải Thượng Lãn Ông)</t>
  </si>
  <si>
    <t>Nhà văn hóa tổ dân phố La Giang, phường Trung Lương</t>
  </si>
  <si>
    <t>Nâng cấp, sửa chữa nhà văn hóa thôn Tân Hòa, xã Thuận Lộc</t>
  </si>
  <si>
    <t>Nhà văn hóa tổ dân phố 4, phường Đậu Liêu</t>
  </si>
  <si>
    <t>Nhà văn hóa thôn Thuận Giang, xã Thuận Lộc</t>
  </si>
  <si>
    <t>Nâng cấp, cải tạo trụ sở làm việc công an phường Đậu Liêu, thị xã Hồng Lĩnh</t>
  </si>
  <si>
    <t>Đường giao thông khu dân cư phía Đông đường Thống Nhất, phường Đức Thuận, thị xã Hồng Lĩnh</t>
  </si>
  <si>
    <t>Cải tạo cơ sở vật chất trường tiểu học Hà Huy Tập năm 2023</t>
  </si>
  <si>
    <t>Trụ sở làm việc công an xã Thuận Lộc, thị xã Hồng Lĩnh</t>
  </si>
  <si>
    <t>Nhà văn hóa tổ dân phố 8, phường Bắc Hồng</t>
  </si>
  <si>
    <t>Nâng cấp, cải tạo nhà văn hóa tổ dân phố 3, phường Nam Hồng</t>
  </si>
  <si>
    <t>Cải tạo cơ sở vật chất trường tiểu học Nguyễn Du năm 2023</t>
  </si>
  <si>
    <t>Trồng cây xanh trên các tuyến đường và tiểu công viên thị xã</t>
  </si>
  <si>
    <t>Nâng cấp mở rộng đường Nguyễn Thiếp, thị xã Hồng Lĩnh (Giai đoạn 1)</t>
  </si>
  <si>
    <t>Nhà văn hóa thôn Hồng Nguyệt, xã Thuận Lộc</t>
  </si>
  <si>
    <t>Nhà văn hóa thôn Thuận Trung, xã Thuận Lộc</t>
  </si>
  <si>
    <t>Nâng cấp, cải tạonhà văn hóa thôn Hồng Lam, xã Thuận Lộc</t>
  </si>
  <si>
    <t>Nhà văn hóa tổ dân phố Trung Hậu, phường Trung Lương</t>
  </si>
  <si>
    <t>Nhà văn hóa tổ dân phố Tuần Cầu, phường Trung Lương</t>
  </si>
  <si>
    <t>Tiểu công viên phường Đậu Liêu, thị xã Hồng Lĩnh</t>
  </si>
  <si>
    <t>Cụm đèn tín hiệu giao thông nút giao Quốc lộ 1 với đường Tiên Sơn</t>
  </si>
  <si>
    <t>Nhà văn hóa tổ dân phố Thuận Hồng, phường Đức Thuận</t>
  </si>
  <si>
    <t>Nhà văn hóa tổ dân phố Hầu Đền, phường Trung Lương</t>
  </si>
  <si>
    <t>Nhà văn hóa tổ dân phố 3, phường Bắc Hồng</t>
  </si>
  <si>
    <t>Kênh thoát lũ khu dân cư phường Trung Lương, thị xã Hồng Lĩnh (giai đoạn 2)</t>
  </si>
  <si>
    <t>Cải tạo sửa chữa trụ sở làm việc tại địa chỉ 87, Phan Đình Phùng, thành phố Hà Tĩnh</t>
  </si>
  <si>
    <t>Đường giao thông, mương thoát nước khu dân cư thôn Hồng Nguyệt và khu dân cư Nhà Nếp thôn Thuận Sơn, xã Thuận Lộc, thị xã Hồng Lĩnh</t>
  </si>
  <si>
    <t>Hệ thống điện chiếu sáng đường Nguyễn Nghiễm, thị xã Hồng Lĩnh</t>
  </si>
  <si>
    <t>Đường giao thông và mương thoát nước khu dân cư phía Đông Bệnh viện đa khoa thị xã Hồng Lĩnh (giai đoạn 3)</t>
  </si>
  <si>
    <t>Lắp đặt hệ thống Wifi công cộng trên địa bàn thị xã Hồng Lĩnh</t>
  </si>
  <si>
    <t>Mương thoát nước khu dân cư và vùng núi Bạch Tỵ, phường Đậu Liêu</t>
  </si>
  <si>
    <t>Lát vỉa hè và mương thoát nước đường Nguyễn Xuân Linh (đoạn từ đường Lê Duẩn đến đường 2/9)</t>
  </si>
  <si>
    <t>Cụm trang trí Quảng trường trung tâm  thành phố Hà Tĩnh</t>
  </si>
  <si>
    <t>Cải tạo, sửa chữa nhà văn hóa tổ dân phố 7 phường Nam Hồng, thị xã Hồng Lĩnh</t>
  </si>
  <si>
    <t>Điện trang trí vòng xuyến Bùi Cẩm Hổ, thị xã Hồng Lĩnh</t>
  </si>
  <si>
    <t>Điện trang cầu Treo Vọt, thị xã Hồng Lĩnh</t>
  </si>
  <si>
    <t>Điện trang trí cầu Đôi, thị xã Hồng Lĩnh</t>
  </si>
  <si>
    <t>Điện trang trí cầu Đức Thuận, thị xã Hồng Lĩnh</t>
  </si>
  <si>
    <t>Điện trang trí khu vực ngã tư trung tâm thị xã Hồng Lĩnh</t>
  </si>
  <si>
    <t>Nâng cấp, mở rộng đường lên khu di tích danh thắng chùa Động Hang, phường Bắc Hồng, thị xã Hồng Lĩnh</t>
  </si>
  <si>
    <t>Nhà văn hóa tổ dân phố 1, phường Đậu Liêu</t>
  </si>
  <si>
    <t>Nhà văn hóa tổ dân phố 2, phường Đậu Liêu</t>
  </si>
  <si>
    <t>Điện trang trí quảng trường thị xã Hồng Lĩnh và đường Nguyễn Ái Quốc (thuộc địa bàn các phường: Đức Thuận, Trung Lương)</t>
  </si>
  <si>
    <t>Cải tạo, nâng cấp Nhà văn hóa thị xã Hồng Lĩnh</t>
  </si>
  <si>
    <t>Hệ thống điện chiếu sáng Quốc lộ 1 đoạn đi qua thị xã Hồng Lĩnh (từ Km 486+689 đến Km 487+818)</t>
  </si>
  <si>
    <t>Nhà làm việc 2 tầng Công an Phường Nam Hà</t>
  </si>
  <si>
    <t>Pano màn hình điện tử trang trí tại quảng trường thị xã Hồng Lĩnh</t>
  </si>
  <si>
    <t>Chỉnh trang, NC tuyến ĐĐặng Văn Bá (đoạn từ nhà văn hóa thôn Tây Nam đến địa phận xã Cẩm Bình)</t>
  </si>
  <si>
    <t>Nâng cấp hệ thống điện chiếu sáng đường Hàm Nghi</t>
  </si>
  <si>
    <t>Chỉnh trang nâng cấp tuyến đường Phan Đình Giót ( đoạn từ Đ Hà Huy Tập đến Hà Tôn Mục)</t>
  </si>
  <si>
    <t>Xây dựng cổng hàng rào lát vỉa hè Bệnh viện đa khoa thành phố</t>
  </si>
  <si>
    <t>Sửa chữa các trạm biến áp cấp nguồn điện chiếu sáng công cộng thành phố Hà Tĩnh</t>
  </si>
  <si>
    <t>Nâng cấp, cải tạo nhà văn hóa tổ dân phố 1, phường Nam Hồng</t>
  </si>
  <si>
    <t>Nâng cấp, cải tạo nhà văn hóa tổ dân phố 8, phường Đậu Liêu</t>
  </si>
  <si>
    <t>Nâng cấp, cải tạo nhà văn hóa tổ dân phố 5, phường Nam Hồng</t>
  </si>
  <si>
    <t>Nhà văn hóa tổ dân phố Bấn Xá, phường Trung Lương</t>
  </si>
  <si>
    <t>Nâng cấp, cải tạo nhà văn hóa tổ dân phố Tiên Sơn, phường Trung Lương</t>
  </si>
  <si>
    <t>Nhà văn hóa tổ dân phố Phúc Sơn, phường Trung Lương</t>
  </si>
  <si>
    <t>Nhà văn hóa tổ dân phố 3 phường Đậu Liêu</t>
  </si>
  <si>
    <t>Nhà văn hóa tổ dân phố 7 phường Đậu Liêu</t>
  </si>
  <si>
    <t>Nhà văn hóa thôn Phúc Thuận, xã Thuận Lộc</t>
  </si>
  <si>
    <t>Nhà văn hóa tổ dân phố 2, phường Nam Hồng</t>
  </si>
  <si>
    <t>Nhà văn hóa tổ dân phố 10 phường Bắc Hồng</t>
  </si>
  <si>
    <t>Nâng cấp, cải tạo nhà văn hóa tổ dân phố 5, phường Đậu Liêu</t>
  </si>
  <si>
    <t>Nhà văn hóa tổ dân phố Quỳnh Lâm, phường Trung Lương</t>
  </si>
  <si>
    <t>Nâng cấp, cải tạo nhà văn hóa tổ dân phố Trung Lý, phường Trung Lương</t>
  </si>
  <si>
    <t>Nhà văn hóa tổ dân phố 6 phường Bắc Hồng</t>
  </si>
  <si>
    <t>Nhà văn hóa tổ dân phố 7 phường Bắc Hồng</t>
  </si>
  <si>
    <t>Mở rộng, Nâng cấp, chỉnh trang tuyến đường Ngô Quyền ( đoạn từ QL1A đến đường Quang Trung)</t>
  </si>
  <si>
    <t>Khắc phục sạt lở kênh thượng lưu cống Trung Lương</t>
  </si>
  <si>
    <t>Nhà văn hóa tổ dân phố Thuận Minh, phường Đức Thuận</t>
  </si>
  <si>
    <t>Đường giao thông khu dân cư Thuận Minh, phường Đức Thuận (giai đoạn 1)</t>
  </si>
  <si>
    <t>Mở rộng, nâng cấp tuyến đường ngõ 84, Lê Hồng Phong, phường Thạch Linh</t>
  </si>
  <si>
    <t>Hệ thống cấp nước sinh hoạt khu dân cư tổ dân phố 8 phường Đậu Liêu</t>
  </si>
  <si>
    <t>Hạ tầng khu dân cư tổ dân phố 2, phường Nguyễn Du ( giai đoạn 2)</t>
  </si>
  <si>
    <t>Nâng cấp, cải tạo trụ sở làm việc công an phường Bắc Hồng, thị xã Hồng Lĩn</t>
  </si>
  <si>
    <t>Hạ tầng khu dân cư Đồng Cửa Hàng ( gắn với tuyến đường trục chính đô thị), xã Thạch Binh</t>
  </si>
  <si>
    <t>Cải tạo dãy nhà học 03 tầng kết hợp nhà hiệu bộ trường tiểu học Bắc Hà</t>
  </si>
  <si>
    <t>Nhà văn hóa thôn Thuận Sơn, xã Thuận Lộc</t>
  </si>
  <si>
    <t>Nhà văn hoá Tổ dân phố 4, phường Bắc Hồng</t>
  </si>
  <si>
    <t>Khu dân cư xen dắm thôn Đoài Thịnh , xã Thạch Trung</t>
  </si>
  <si>
    <t>Xử lý cấp bách điểm sạt lở bờ sông khu vực đền Cả, phường Trung Lương, thị xã Hồng Lĩnh - đợt 2</t>
  </si>
  <si>
    <t>Đ Trường Chinh đoạn từ Đ Lê Văn Huân đến Đ Lê Hồng Phong, TP Hà Tĩnh</t>
  </si>
  <si>
    <t>Hạ tầng khu dân cư Ao Tổng 2, xã Thạch Bình ( giai đoạn 2)</t>
  </si>
  <si>
    <t>Hệ thống thoát nước và nâng cấp đường Hà Công Trình, phường Trần Phú</t>
  </si>
  <si>
    <t>Trồng cây xanh trên một số tuyến đường trên địa bàn thị xã Hồng Lĩnh năm 2024</t>
  </si>
  <si>
    <t>Nâng cấp, cải tạo nhà hội trường lớn và các hạng mục phụ trợ trụ sở Thị ủy Hồng Lĩnh</t>
  </si>
  <si>
    <t>Lát vỉa hè đường 3-2 (đoạn từ đường Trần Phú đến đường Cao Thắng)</t>
  </si>
  <si>
    <t>Chỉnh trang nâng cấp hệ thống hạ tầng kỹ thuật tuyến đường Võ Liêm Sơn</t>
  </si>
  <si>
    <t>Mở rộng khuôn viên Đài tưởng niệm Liệt sĩ phường Thạch Linh</t>
  </si>
  <si>
    <t>Hạ tầng khu dân cư Đồng Vường, xã Thạch Trung (giai đoạn 2)</t>
  </si>
  <si>
    <t>Nâng cấp hệ thống tiêu thoát nước bên hồ Đập Hạ, xã Đồng Môn</t>
  </si>
  <si>
    <t>Mở rộng các công trình trên tuyến kênh Cồn Chỏi, Kênh Hồ Ghè, xã Thạch Hạ</t>
  </si>
  <si>
    <t>Nhà Hiệu bộ 3 tầng kết hợp nhà ăn, nhà bếp trường mầm non Văn Yên</t>
  </si>
  <si>
    <t>Nhà hiệu bộ 03 tầng kết hợp phòng thư viện , thiết bị trường tiểu học Đại Nài</t>
  </si>
  <si>
    <t>Hạ tầng khu dân cư xen lẫn, xen kẹt phía Đông thôn Tân Học, xã Thạch Hạ (Giai đoạn 1)</t>
  </si>
  <si>
    <t>Nâng cấp chỉnh trang cải tạo hồ Nam Hà</t>
  </si>
  <si>
    <t>Tuyến đường giao thông nội cụm số 1, Cụm công nghiệp Trung Lương thị xã Hồng Lĩnh</t>
  </si>
  <si>
    <t>Hạ tầng khu dân cư tại ngõ 164, đường Trần Phú, phường Nguyễn Du</t>
  </si>
  <si>
    <t>XD vỉa hè và HT hạ tầng kỹ thuật ĐLê Duẩn kéo dài đoạn phía Nam DA TTTM và nhà ở Vincom đến ĐNguyễn Xí, P Hà Huy Tập</t>
  </si>
  <si>
    <t>Cải tạo chỉnh trang khu vực Trung tâm văn hoá Điện ảnh tỉnh</t>
  </si>
  <si>
    <t>Nâng cấp tuyến đường Phan Đình Giót( đoạn từ ĐHà Tôn Mục đến ĐPhan Đình Phùng</t>
  </si>
  <si>
    <t>Nâng cấp đường Nguyễn Xí đoạn từ Quốc Lộ 1A đến giáp xã Tân Lâm Hương</t>
  </si>
  <si>
    <t>Bảo dưỡng, sửa chữa nhà học 2 tầng 8 phòng; nhà đa năng Trường Mầm non Đậu Liêu</t>
  </si>
  <si>
    <t>Bảo dưỡng, sửa chữa khối phòng phục vụ học tập và khối phòng phụ trợ Trường Tiểu học Bắc Hồng</t>
  </si>
  <si>
    <t>Bảo dưỡng, sửa chữa nhà học 2 tầng 6 phòng và các hạng mục phụ trợ Trường Tiểu học Trung Lương</t>
  </si>
  <si>
    <t>Bảo dưỡng, sửa chữa nhà học bộ môn và một số hạng mục phụ trợ Trường THCS Nam Hồng</t>
  </si>
  <si>
    <t>Bảo dưỡng, sửa chữa nhà đa năng 2 tầng 6 phòng và các hạng mục phụ trợ Trường THCS Trung Lương</t>
  </si>
  <si>
    <t>Bảo dưỡng, sửa chữa nhà học 2 tầng 8 phòng và các hạng mục phụ trợ Trường Mầm non Trung Lương</t>
  </si>
  <si>
    <t>Sửa chữa, bảo dưỡng nhà học 2 tầng 8 phòng; nhà chức năng, nhà bếp Trường Mầm non Đức Thuận</t>
  </si>
  <si>
    <t>Chỉnh trang nâng cấp vỉa hè và HT hạ tầng KT đường Đặng Dung(Đoạn từ đường Tân Bình đến Cầu Vồng ) và thông tuyến đường sông Cụt</t>
  </si>
  <si>
    <t>Cắm biển tên các tuyến đường</t>
  </si>
  <si>
    <t>Đường giao thông khu dân cư Thuận Minh, phường Đức Thuận, thị xã Hồng Lĩnh (giai đoạn 2)</t>
  </si>
  <si>
    <t>Nâng cấp, chỉnh trang tuyến đường La Sơn Phu Tử (đoạn từ đường Xuân Diệu đến độii thuế liên huyện Thành phố Hà Tĩnh - Cẩm Xuyên</t>
  </si>
  <si>
    <t>Cải tạo, nâng cấp sân vận động phường Nguyễn Du</t>
  </si>
  <si>
    <t>Nhà học 3 tầng 12 phòng và các hạng mục phụ trợ Trường tiểu học 1 Tân Lâm Hương</t>
  </si>
  <si>
    <t>Cải tạo cơ sở vật chất trường Tiểu học Bắc Hà năm 2023</t>
  </si>
  <si>
    <t>Cải tạo cơ sở vật chất Trường THCS Nguyễn Du năm 2023</t>
  </si>
  <si>
    <t>Cải tạo cơ sở vật chất trường mầm non Văn yên năm 2023</t>
  </si>
  <si>
    <t>Cải tạo cơ sở vật chất Trường THCS Lê Bình năm 2023</t>
  </si>
  <si>
    <t>Cải tạo cơ sở vật chất trường Mầm non Thạch Trung năm 2023</t>
  </si>
  <si>
    <t>Cải tạo cơ sở vật chất trường mầm non Thạch Quý năm 2023</t>
  </si>
  <si>
    <t>Cải tạo cơ sở vật chất trường Mầm non Thạch Bình năm 2023</t>
  </si>
  <si>
    <t>NC tuyến đường Nguyễn Du, Phường Đức Thuận</t>
  </si>
  <si>
    <t>HT Giao thông kết nối trong và ngoài hàng rào CCN Cổng Khánh 1, TXHL</t>
  </si>
  <si>
    <t>Khôi phục và nâng cấp cống Khe Trìa, huyện Nghi Xuân, tỉnh Hà Tĩnh (thuộc Dự án KPKCHQTT tại một số tỉnh miền Trung)</t>
  </si>
  <si>
    <t>Khôi phục, nâng cấp cầu tràn Tân Dừa, cầu tràn Mỹ Thuận, tỉnh Hà Tĩnh (thuộc Dự án KPKCHQTT tại một số tỉnh miền Trung)</t>
  </si>
  <si>
    <t>Khắc phục, sửa chữa khẩn cấp tràn, cống qua sông 19/5 trên tuyến đê Phúc - Long - Nhượng, huyện Cẩm Xuyên, tỉnh Hà Tĩnh (thuộc Dự án KPKCHQTT tại một số tỉnh miền Trung)</t>
  </si>
  <si>
    <t>Chỉnh trang khu dân cư nông thôn - thôn Thanh Văn, xã Xuân Thành</t>
  </si>
  <si>
    <t>Mở rộng nghĩa trang xã Kỳ Lợi phường Hưng Trí, thị xã Kỳ Anh</t>
  </si>
  <si>
    <t>Lập đề án thành lập phường Kỳ Ninh và phường Kỳ Nam thuộc thị xã Kỳ Anh</t>
  </si>
  <si>
    <t>Quy hoạch phân khu Đô thị Kỳ Nam, thị xã Kỳ Anh, tỉnh Hà Tĩnh tỷ lệ 1/2000</t>
  </si>
  <si>
    <t>Quy hoạch phân khu Đô thị Kỳ Ninh, thị xã Kỳ Anh, tỉnh Hà Tĩnh tỷ lệ 1/2000</t>
  </si>
  <si>
    <t>Chi phí lập báo cáo rà soát, đánh giá phân loại đô thị theo tiêu chí đô thị loại III và trình độ thành lập phường</t>
  </si>
  <si>
    <t>Xây dựng Đề án thành lập thành phố Kỳ Anh trực thuộc tỉnh Hà Tĩnh</t>
  </si>
  <si>
    <t>Báo cáo đánh giá trình độ phát triển cơ sở hạ tầng đô thị khu vực dự kiến thành lập phường và Đề án thành lập phường đối với các xã, thành phố Hà Tĩnh</t>
  </si>
  <si>
    <t>Hệ thống truy cập internet không dây tại thành phố Hà Tĩnh</t>
  </si>
  <si>
    <t>Quy hoạch chi tiết Khu vực hồ điều hòa Nhật Tân, phường Trần Phú, thành phố Hà Tĩnh, tỷ lệ 1/500</t>
  </si>
  <si>
    <t>Bồi thường, GPMB, hỗ trợ và tái định cư Dự án trọng điểm quốc gia "Khu liên hợp gang và cảng Sơn Dương, tại khu kinh tế Vũng Áng, huyện Kỳ Anh, tỉnh Hà Tĩnh</t>
  </si>
  <si>
    <t>Hệ thống tách nước, phân lũ cho khu kinh tế Vũng Áng, huyện Kỳ Anh, tỉnh Hà Tĩnh</t>
  </si>
  <si>
    <t>Đường giao thông giữa 2 cửa khẩu Quốc tế Cầu Treo (Việt Nam) và Nậm Phao (Lào), đoạn thuộc lãnh thổ Việt Nam</t>
  </si>
  <si>
    <t>Đường tìm kiếm cứu hộ, cứu nạn phòng chống bão lụt kết hợp phát triển kinh tế xã hội phía Tây, huyện Hương Sơn</t>
  </si>
  <si>
    <t>Nhà liên hợp cửa khẩu quốc tế Cầu Treo kết hợp với Quốc Môn, huyện Hương Sơn, tỉnh Hà Tĩnh</t>
  </si>
  <si>
    <t>Đường từ đường vào Nhà máy Nhiệt điện Vũng Áng I đến cầu Hòa Lộc và cầu Hòa Lộc, tỉnh Hà Tĩnh</t>
  </si>
  <si>
    <t>Dự án Đường trục ngang khu đô thị Trung tâm-Khu đô thị du lịch Kỳ Ninh (giai đoạn 1), huyện Kỳ Anh</t>
  </si>
  <si>
    <t>Đường Quốc lộ 1A đi cảng Sơn Dương (Giai đoạn 2) huyện Kỳ Anh, tỉnh Hà Tĩnh</t>
  </si>
  <si>
    <t>Dự án Hạ tầng kỹ thuật khu vực hậu cảng Vũng Áng, tỉnh Hà Tĩnh</t>
  </si>
  <si>
    <t>Dự án Trụ sở làm việc Ban Quản lý KKT tỉnh</t>
  </si>
  <si>
    <t>Đường TN khu đô thị TT khu đô thị DL Kỳ Ninh GĐ II</t>
  </si>
  <si>
    <t>Đường từ Khu TĐC xã Kỳ Phương đến Nhà máy nhiệt điện Vũng Áng III và KCN phụ trợ, KKT Vũng Áng</t>
  </si>
  <si>
    <t>Hạ tầng kỹ thuật KCN Gia Lách, huyện Nghi Xuân</t>
  </si>
  <si>
    <t>Hạ tầng kỹ thuật khu vực cổng A, Khu kinh tế cửa khẩu quốc tế Cầu Treo, huyện Hương Sơn</t>
  </si>
  <si>
    <t>Chỉnh trang, hoàn thiện hạ tầng kỹ thuật Khu Công nghiệp Vũng Áng 1</t>
  </si>
  <si>
    <t>Dự án Nhà làm việc 2 tầng và các hạng mục phụ trợ - Trụ sở làm việc Ban QLDA đầu tư xây dựng khu vực KKT tỉnh</t>
  </si>
  <si>
    <t>Hạ tầng khu vực cổng B, xã Sơn Tây, huyện Hương Sơn, tỉnh Hà Tĩnh</t>
  </si>
  <si>
    <t>Đường trục Trung tâm Khu đô thị Kỳ Nam, huyện Kỳ Anh, tỉnh Hà Tĩnh</t>
  </si>
  <si>
    <t>Đường ĐH141 đoạn từ Km2+00-Km5+800 xã Kỳ Khang, huyện Kỳ Anh</t>
  </si>
  <si>
    <t>Đường ĐH136 đoạn từ Km1+400 ÷ Km 3+700 xã Kỳ Bắc đi xã Kỳ Xuân, huyện Kỳ Anh</t>
  </si>
  <si>
    <t>Cầu Cố Kiềm xã Kỳ Xuân</t>
  </si>
  <si>
    <t>Đường liên xã Trung Tây (LX14)</t>
  </si>
  <si>
    <t>Đường trục xã Kỳ Tân đoạn từ cầu Bàu đến QL12C</t>
  </si>
  <si>
    <t>Đường liên xã Phong Bắc (LX01)</t>
  </si>
  <si>
    <t>Nâng cấp, sửa chữa tuyến đường ĐH144 (Văn -Tây); hạng mục: Cầu Đá Hàn, đường hai đầu cầu và công trình trên tuyến</t>
  </si>
  <si>
    <t>Đường giao thông liên khu vực đô thị mới Kỳ Đồng (đoạn từ đường Đồng Phú đến đường 70m)</t>
  </si>
  <si>
    <t xml:space="preserve">Đường giao thông liên khu vực đô thị mới Kỳ Đồng (Đoạn từ QL1 đến đường chính đô thị Kỳ Đồng) </t>
  </si>
  <si>
    <t>Nâng cấp mở rộng đường liên xã LX09 (Thọ - Thư) đoạn từ Km1+550 Đến Km2+600</t>
  </si>
  <si>
    <t>Nâng cấp, sửa chữa đường trục xã Kỳ Thượng (Đoạn ĐH145 cũ)</t>
  </si>
  <si>
    <t>Đường giao thông trục xã Kỳ Lạc, huyện Kỳ Anh</t>
  </si>
  <si>
    <t>Hệ thống hạ tầng kỹ thuật các tuyến đường chính trong đô thị Kỳ Đồng</t>
  </si>
  <si>
    <t>Tuyến LX04 từ thôn Hoàng Diệu, Kỳ Tiến đi Xuân Tiến, Kỳ Xuân</t>
  </si>
  <si>
    <t>Đường LX07 Khang Ninh</t>
  </si>
  <si>
    <t>Nâng cấp, cải tạo hạ tầng thiết yếu phục vụ nuôi trồng thủy sản xã Kỳ Thư</t>
  </si>
  <si>
    <t>Nâng cấp, cải tạo hạ tầng thiết yếu phục vụ nuôi trồng thủy sản xã Kỳ Thọ</t>
  </si>
  <si>
    <t xml:space="preserve">Cổng chào biểu tượng vào Trung tâm hành chính huyện </t>
  </si>
  <si>
    <t>Công viên cây xanh trước trụ sở trung tâm hành chính huyện Kỳ Anh (giai đoạn 2)</t>
  </si>
  <si>
    <t>Hệ thống cây xanh trên các trục đường trong đô thị Kỳ Đồng (giai đoạn 1)</t>
  </si>
  <si>
    <t>Hệ thống điện chiếu sáng trên Quốc lộ 1 đoạn qua đô thị Kỳ Đồng</t>
  </si>
  <si>
    <t>Cải tạo, sửa chữa Trụ sở Huyện ủy, MTTQ và các đoàn thể huyện</t>
  </si>
  <si>
    <t>Trường MN Kỳ Xuân; Hạng mục: Nhà học kết hợp hiệu bộ 3 tầng</t>
  </si>
  <si>
    <t>Trường TH Kỳ Phú (điểm Phú Sơn); Hạng mục: Dãy nhà học bộ môn,
 chức năng 2 tầng 10 phòng</t>
  </si>
  <si>
    <t xml:space="preserve">Trường TH&amp;THCS Kỳ Lạc; Hạng mục: Nhà 2 tầng 10 phòng </t>
  </si>
  <si>
    <t>Trường TH Kỳ Phong; Hạng mục: Phòng học bộ môn</t>
  </si>
  <si>
    <t>Trường TH Kỳ Khang 1; Hạng mục: Dãy phòng bộ môn 2 tầng 6 phòng</t>
  </si>
  <si>
    <t>Trưởng Tiểu học Kỳ Tân, Hạng mục phòng bộ môn 3 tầng 12 phòng</t>
  </si>
  <si>
    <t>Trường TH Kỳ Xuân; Hạng mục: Phòng học bộ môn 2 tầng 8 phòng</t>
  </si>
  <si>
    <t>Trường THPT Kỳ Lâm, nhà học 3 tầng 12 phòng</t>
  </si>
  <si>
    <t>Xây dựng hệ thống mương thoát nước, vỉa hè, cây xanh trên tuyến QL1 đoạn qua khu đô thị Kỳ Đồng</t>
  </si>
  <si>
    <t>Kênh tiêu thoát lũ khe Đồng Quanh từ cầu mụ lược đến đập Họ</t>
  </si>
  <si>
    <t>Sửa chữa, nâng cấp hồ chứa Phú Tân, xã Kỳ Phú</t>
  </si>
  <si>
    <t>Hệ thống đường ống chính dẫn nước sạch phục vụ người dân các xã phía Nam huyện Kỳ Anh</t>
  </si>
  <si>
    <t>Điều chỉnh quy hoạch chung đô thị mới Kỳ Đồng giai đoạn đến năm 2035</t>
  </si>
  <si>
    <t>Dự án lập quy hoạch sử dụng đất giai đoạn 2021 2030 huyện Kỳ Anh</t>
  </si>
  <si>
    <t xml:space="preserve"> Lập Kế hoạch sử dụng đất năm 2024 huyện Kỳ Anh, tỉnh Hà Tĩnh</t>
  </si>
  <si>
    <t>Lắp đặt bổ sung hệ thống an toàn giao thông trên các tuyến đường huyện, liên xã phục vụ huyện NTM</t>
  </si>
  <si>
    <t xml:space="preserve"> Duy tu, sửa chữa mặt đường Đường huyện ĐH09 (Thọ - Ninh) đoạn từ Km2+00 đến Km3+100</t>
  </si>
  <si>
    <t>Duy tu, sữa chữa mặt đường Tuyến liên xã LX02 (Kỳ Phong - Cẩm Minh) đoạn từ Km0+00 đến Km2+00</t>
  </si>
  <si>
    <t xml:space="preserve">Trung tâm văn hóa truyền thông huyện Kỳ Anh </t>
  </si>
  <si>
    <t>Xây dựng Hạ tầng tái định cư đáp ứng thực hiện di dời, bồi thường, hỗ trợ, tái định cư cho 220 hộ dân thôn Hải Phong 1 và Hải Phong 2, thị xã Kỳ Anh (Giai đoạn 1)</t>
  </si>
  <si>
    <t>Xây dựng nghĩa trang phường Kỳ Ninh, thị xã Kỳ Anh</t>
  </si>
  <si>
    <t>Đường kết nối tuyến tránh Quốc lộ 1A đi đường ven biển (tuyến ĐH17)</t>
  </si>
  <si>
    <t>Cơ sở điều trị nghiện chất dạng thuốc phiện bằng thuốc Methadone, huyện Hương Sơn, tỉnh Hà Tĩnh</t>
  </si>
  <si>
    <t>Nhà học 02 tầng 06 phòng và các HMPT trường MN Sơn Lâm</t>
  </si>
  <si>
    <t>Đường vào cum công nghiệp Khe Cò Sơn Lễ</t>
  </si>
  <si>
    <t>Xử lý cấp bách Đê Tân Long</t>
  </si>
  <si>
    <t>Đường giao thông thị trấn Tây Sơn, huyện Hương Sơn</t>
  </si>
  <si>
    <t>Xử lý sạt lở Kè bờ sông Ngàn Phố huyện Hương Sơn</t>
  </si>
  <si>
    <t>Cầu Trốc Vạc xã Sơn Kim 2</t>
  </si>
  <si>
    <t>Nhà học 2 tầng, 6 phòng trường Mầm non Quang Diệm</t>
  </si>
  <si>
    <t>Nhà học bộ môn 3 tầng trường THCS Sơn Kim</t>
  </si>
  <si>
    <t>Đường vành đai phía nam Khu kinh tế Vũng Áng</t>
  </si>
  <si>
    <t>Đường trục chính trung tâm nối quốc lộ 1 đoạn tránh Thị xã Kỳ Anh đến cụm Cảng nước sâu Vũng Áng - Sơn Dương</t>
  </si>
  <si>
    <t>Đường GT liên xã An Hoà Thịnh - Sơn Tiến, huyện Hương Sơn</t>
  </si>
  <si>
    <t>Nhà học bộ môn 06 phòng và các hạng mục phụ trợ Trường tiểu học Sơn Kim 1 (cơ sở 2)</t>
  </si>
  <si>
    <t>Đường GT trục chính nối các xã sáp nhập xã Kim Hoa, huyện Hương Sơn</t>
  </si>
  <si>
    <t>Đường giao thông xã Sơn Giang- Sơn Trung, huyện Hương Sơn</t>
  </si>
  <si>
    <t>Khu nhà điều trị 03 tầng và các hạng mục phụ trợ Trung tâm Y tế huyện Hương Sơn</t>
  </si>
  <si>
    <t>Nhà hiệu bộ 2 tầng và câc HMPT trường Mầm non Sơn Lâm, huyện Hson</t>
  </si>
  <si>
    <t>Nhà học 3 tầng 9 phòng, nhà đa năng và các HM phụ trợ trường THCS Trần Kim Xuyến</t>
  </si>
  <si>
    <t>Nhà đa năng, sân thể thao và các HMPT trường THPT Hương Sơn</t>
  </si>
  <si>
    <t>Nhà học bộ môn 2 tầng 10 phòng và các HMPT Trường THCS Nguyễn Tuấn Thiện</t>
  </si>
  <si>
    <t>Nhà học bộ môn 3 tầng 12 phòng, sân thể thao và các HM PT Trường THCS Hồ Tùng Mậu</t>
  </si>
  <si>
    <t>Đường giao thông nông thôn xã Tân Mỹ Hà, huyện Hương Sơn</t>
  </si>
  <si>
    <t>Cải tạo nhà LV, khuôn viên và các HMPT Trung tâm Ctri kết hợp TT Hội nghị huyện HSon</t>
  </si>
  <si>
    <t>Đường vào khu di tích chùa Côn Sơn và các công trình văn hóa xã Sơn Tiến</t>
  </si>
  <si>
    <t>Đường giao thông liên thôn xã Sơn Ninh, huyện Hương Sơn</t>
  </si>
  <si>
    <t>Cầu vượt lũ Phố Giang, huyện Hương Sơn</t>
  </si>
  <si>
    <t>Tu bổ, tôn tạo di tích khu mộ và tượng đài Hải Thượng Lãn Ông Lê Hữu Trác</t>
  </si>
  <si>
    <t>Đường giao thông nối Quốc lộ 8A vào Nghĩa trang Liệt sỹ Nầm, huyện Hương Sơn</t>
  </si>
  <si>
    <t>Mở rộng mạng lưới nước sạch khu vực TTr Phố Châu và vùng phụ cận huyện Hson</t>
  </si>
  <si>
    <t>Đập cây thị xã Sơn Tiến huyện Hương Sơn</t>
  </si>
  <si>
    <t>Đường giao thông nông thôn xã Quang Diệm, huyện Hương Sơn</t>
  </si>
  <si>
    <t>Đường giao thông từ Quốc lộ 8A và xã Sơn Bình huyện Hương Sơn</t>
  </si>
  <si>
    <t>Nhà đa năng Trường THPT Cao Thắng huyện Hương Sơn</t>
  </si>
  <si>
    <t>Sửa chữa, nâng cấp đường trục chính xã Sơn Tiến</t>
  </si>
  <si>
    <t>Nâng cấp đường GT trục chính xã Sơn Kim 2, đoạn từ cầu Trốc Vạc đi cầu Đại Kim</t>
  </si>
  <si>
    <t>Nhà học 2 tầng 4 phòng và các HMPT Trường mần non Sơn Hồng</t>
  </si>
  <si>
    <t>Nhà học 3 tầng và các HMPT Trung tâm giáo dục nghề nghiệp - GD TX huyện Hương Sơn</t>
  </si>
  <si>
    <t>Nâng cấp đường giao thông liên thôn xã Sơn Bằng, huyện Hương Sơn</t>
  </si>
  <si>
    <t>Cải tạo phòng học; xây mới nhà vệ sinh và các HMPT Trường THCS Phan Đình Phùng, huyện Hương Sơn</t>
  </si>
  <si>
    <t>Nhà học 2 tầng 6 phòng và các HMPT Trường mầm non Sơn Tây ( điểm Hà Chua), huyện Hương Sơn</t>
  </si>
  <si>
    <t>Nhà học kết hợp chức năng, nhà bếp và các HMPT Trường MN Sơn Lĩnh( điểm 1), huyện Hương Sơn</t>
  </si>
  <si>
    <t>Đường từ Quốc Lộ 12C đi khu liên hợp Gang thép Fomosa tỉnh Hà Tĩnh</t>
  </si>
  <si>
    <t>Hạ tầng khu du lịch biển Xuân Thành, huyện Nghi Xuân</t>
  </si>
  <si>
    <t>Tuyến đê hữu Sông Lam đoạn từ cầu Bến thuỷ đến đê Hội Thống</t>
  </si>
  <si>
    <t>Tuyến đê biển huyện Nghi Xuân (đoạn K27+00 - K37+411,66), từ xã Cổ Đạm đến đê Đại Đồng xã Cương Gián, huyện Nghi Xuân</t>
  </si>
  <si>
    <t>Nâng cấp tuyến đường giao thông liên xã Giang-Tiên, huyện Nghi Xuân (ĐH26)</t>
  </si>
  <si>
    <t>Kho bãi kiểm hóa cửa khẩu quốc tế Cầu Treo, tỉnh Hà Tĩnh</t>
  </si>
  <si>
    <t>Xây dựng các tuyến đường nội thị của thị trấn Xuân An, huyện Nghi Xuân</t>
  </si>
  <si>
    <t>Nâng cấp, mở rộng tuyến đường từ UBND xã Thạch Hải đến khu di tích đến Lê Khôi</t>
  </si>
  <si>
    <t>Nâng cấp tuyến đường giao thông liên xã Hải - Yên - Thành, huyện Nghi Xuân (ĐH25)</t>
  </si>
  <si>
    <t>Trụ sở làm việc Công an xã Xuân Phổ, huyện Nghi Xuân</t>
  </si>
  <si>
    <t>Công trình Nâng cấp tuyến đường cầu trộ su đến sân Golf</t>
  </si>
  <si>
    <t>Nâng cấp tuyến đường từ QL 1A vào mỏ đá B19 đến đền Thánh Mẫu, xã Xuân Lam</t>
  </si>
  <si>
    <t>Nhà đa năng trường THCS Phổ Hải, xã Xuân Hải, huyện Nghi Xuân</t>
  </si>
  <si>
    <t>Xử lý cấp bách việc chống sạt lở bờ biển đoạn qua xã Xuân Hội, huyện Nghi Xuân</t>
  </si>
  <si>
    <t>Nâng cấp, mở rộng đường Nguyễn Nhiệm, thị trấn Tiên Điền, huyện Nghi Xuân (đoạn từ cổng sau Khu lưu niệm Nguyễn Du đến tiếp nối tuyến đường L1)</t>
  </si>
  <si>
    <t>Khối nhà phục vụ sinh hoạt Trường Tiểu học Cổ Đạm, xã Cổ Đạm, huyện Nghi Xuân</t>
  </si>
  <si>
    <t>Nhà học Trường Tiểu học Xuân Hồng, điểm 1</t>
  </si>
  <si>
    <t>Nhà học bộ môn và Thư viện 4 tầng - Trường THCS thị trấn Xuân An, huyện Nghi Xuân</t>
  </si>
  <si>
    <t>Nâng cấp, sữa chữa kênh tiêu úng Xuân Hải, thị trấn Lộc Hà</t>
  </si>
  <si>
    <t>Sửa chữa, nâng cấp hệ thống truyền thanh ứng dụng công nghệ thông tin-viễn thông huyện Nghi Xuân và 17 xã, thị trấn</t>
  </si>
  <si>
    <t>Xây dựng trục tiêu TVI-04 đoạn từ xã Xuân Yên đến đê Bàu Dài, huyện Nghi Xuân</t>
  </si>
  <si>
    <t>Cầu Trúc Bè xã Xuân Linh huyện Nghi Xuân</t>
  </si>
  <si>
    <t>Xây dựng tuyến đường An - Giang - Tiên - Yên (HL12), huyện Nghi Xuân (giai đoạn 1)</t>
  </si>
  <si>
    <t>Nhà học Trường Tiểu học và THCS Xuân Lĩnh</t>
  </si>
  <si>
    <t>Khối phòng học Trường THCS Thành Mỹ ( Đơn nguyên 2)</t>
  </si>
  <si>
    <t>Nâng cấp cải tạo trường Tiểu học Xuân Liên</t>
  </si>
  <si>
    <t>Chỉnh trang khu dân cư nông thôn - thôn An Phúc Lộc, xã Xuân Liên, huyện Nghi Xuân</t>
  </si>
  <si>
    <t>Xây dựng nhà học bộ môn thuộc Trung tâm GDNN - GDTX huyện Nghi Xuân</t>
  </si>
  <si>
    <t>Kênh tiêu thoát lũ Đồng Biền đoạn từ cầu Đồng Rọi đến cuối làng thôn 2 xã Cổ Đạm, huyện Nghi Xuân</t>
  </si>
  <si>
    <t>Nhà học trường tiểu học Xuân Giang</t>
  </si>
  <si>
    <t>Trục tiêu thoát lũ qua cầu Gia Lách, thị trấn Xuân An, huyện Nghi Xuân</t>
  </si>
  <si>
    <t>Sân Vận động huyện Nghi Xuân</t>
  </si>
  <si>
    <t>Xây dựng khu dân cư nông thôn mới - Thôn Vân Thanh Bắc, xã Cổ Đạm, huyện Nghi Xuân</t>
  </si>
  <si>
    <t>Tuyến đường phát triển du lịch xã Cương Gián – Xuân Liên (giai đoạn 2)</t>
  </si>
  <si>
    <t>Xây dựng khu dân cư nông thôn mới-thôn 1, xã Xuân Hồng, huyện Nghi Xuân</t>
  </si>
  <si>
    <t>Xử lý sạt lở bờ kênh thoát lũ sau cống Xuân Hải</t>
  </si>
  <si>
    <t>Cầu Thành Hải, xã Xuân Thành</t>
  </si>
  <si>
    <t>Nhà ăn bán trú Trường Tiểu học Cương Gián 2, xã Cương Gián</t>
  </si>
  <si>
    <t>Nhà học Trường THCS Hoa Liên</t>
  </si>
  <si>
    <t>Khối nhà hành chính và phòng học chức năng 03 tầng Trường Mầm non Tiên Điền</t>
  </si>
  <si>
    <t>Khối nhà hành chính quản trị Trường tiểu học Xuân Hồng, điểm 1</t>
  </si>
  <si>
    <t>Xây dựng tuyến đường An - Giang - Tiên - Yên (HL12), giai đoạn 2 (đoạn từ Hồng Khánh đường Nguyễn Công Trứ)</t>
  </si>
  <si>
    <t>Quy hoạch, sắp xếp ổn định dân cư vùng sạt lỡ hai bờ sông Rào Trổ xã Kỳ Thượng, huyện Kỳ Anh, tỉnh Hà Tĩnh(1469)</t>
  </si>
  <si>
    <t>Điều chỉnh quy hoạch vùng huyện Nghi Xuân, tỉnh Hà Tĩnh đến năm 2035, tầm nhìn đến năm 2050</t>
  </si>
  <si>
    <t>Dự toán kinh phí lập quy hoạch sử dụng đất giai đoạn 2021-2030 và lập kế hoạch sử dụng đất năm 2021 huyện Nghi Xuân</t>
  </si>
  <si>
    <t>Quy hoạch chi tiết xây dựng Khu dân cư tại xã Xuân Yên, Xuân Thành, huyện Nghi Xuân, tỉnh Hà Tĩnh</t>
  </si>
  <si>
    <t>Quy hoạch chi tiết Khu dân cư nông thôn Làng sinh thái ven sông tại xã Đan Trường, Xuân Phổ, huyện Nghi Xuân, tỉnh Hà Tĩnh</t>
  </si>
  <si>
    <t>Đường LX 05 Xuân - Phú</t>
  </si>
  <si>
    <t>Tuyến đường phát triển du lịch Cương Gián – Xuân Liên (giai đoạn 1) đoạn qua xã Cương Gián</t>
  </si>
  <si>
    <t>Giải phòng mặt bằng thực hiện dự án Tuyến ống dẫn nước từ hồ Thượng Sông Trí về Khu liên hợp gang thép và cảng Sơn Dương của tập đoàn formosa</t>
  </si>
  <si>
    <t>Nghĩa trang thôn Hải Phong 1, Hải Phong 2, xã Kỳ Lợi, huyện Kỳ Anh, tỉnh Hà Tĩnh</t>
  </si>
  <si>
    <t>Bồi thường dự án nuôi tôm công nghiệp tại phường Kỳ Trinh của công ty TNHH Trường Phú</t>
  </si>
  <si>
    <t>Nhà bảo vệ và các HMPT Trường THPT Cao Thắng, huyện Hương Sơn</t>
  </si>
  <si>
    <t>Bồi thường, GPMB Nhà máy chế biến gỗ HongLin, huyện Kỳ Anh, tỉnh Hà Tĩnh</t>
  </si>
  <si>
    <t>Kinh phí bồi thường, hỗ trợ, GPMB Dự án xây dựng Khu du lịch sinh thái Hồ Tàu Voi tại xã Kỳ Thịnh, huyện Kỳ Anh, tỉnh Hà Tĩnh</t>
  </si>
  <si>
    <t>Giải phóng mặt bằng thực hiện dự án Quy hoạch phát triển khu du lịch, dịch vụ hồ Tàu Voi (GĐ 1) của Công ty TNHH Quốc tế Polaris Kty Việt Nam, huyện Kỳ Anh</t>
  </si>
  <si>
    <t>Trung tâm sản nhi bệnh viện đa khoa tỉnh Hà Tĩnh</t>
  </si>
  <si>
    <t>Hạ tầng đảo Sơn Dương</t>
  </si>
  <si>
    <t>Nhà tiểu đoàn II</t>
  </si>
  <si>
    <t>Đường 58</t>
  </si>
  <si>
    <t>Trường Quân sự</t>
  </si>
  <si>
    <t>7004686 - Công trình huyện đội 2006</t>
  </si>
  <si>
    <t>Đường vào trận địa pháo Phường Đại Nài</t>
  </si>
  <si>
    <t>Khu tập luyện thể dục, thể thao Ban chỉ huy quân sự thành phố</t>
  </si>
  <si>
    <t>Rải thảm khuôn viên bộ chỉ huy quân sự huyện Đức Thọ</t>
  </si>
  <si>
    <t>7004686 - Cải tạo, nâng cấp đường cơ động trong CC CĐ khu vực  phòng thủ TX Hlĩnh</t>
  </si>
  <si>
    <t>Đường Quốc phòng Hòa Hải tây Hương Khê</t>
  </si>
  <si>
    <t>Tiểu dự án bồi thường, GPMB huyện Thạch Hà, Đường nối Quốc lộ 1A đi Mỏ sắt Thạch Khê(NV4)</t>
  </si>
  <si>
    <t>Tiểu dự án bồi thường, GPMB huyện Cẩm Xuyên, Đường nối Quốc lộ 1A đi Mỏ sắt Thạch Khê(NV5)</t>
  </si>
  <si>
    <t>Trung tâm nghiệp vụ lực lượng an ninh Công an tĩnh</t>
  </si>
  <si>
    <t>Trụ sở làm việc công an 15 xã thị trấn các huyện</t>
  </si>
  <si>
    <t>Nhà tiếp dân Công an huyện Đức Thọ</t>
  </si>
  <si>
    <t>7338503 - DUONG UNG CUU HO  KE GO</t>
  </si>
  <si>
    <t>Bồi thường, GPMB, hỗ trợ và tái định cư dự án trọng điểm quốc gia "Khu liên hợp gang thép và cảng Sơn Dương" tại Khu kinh tế Vũng Áng(1469)</t>
  </si>
  <si>
    <t>Dự án bồi thường, giải phóng mặt bằng thực hiện Dự án cấp nước cho Khu kinh tế Vũng Áng tỉnh Hà Tĩnh(1469)</t>
  </si>
  <si>
    <t>7915941 - Đường Vành đai phía nam Khu kinh tế Vũng Áng</t>
  </si>
  <si>
    <t>7858887 - Di dời TDP THắng Lợi - Nhân Thắng phường Kỳ Phương</t>
  </si>
  <si>
    <t>7111643 - Bồi thường GPMB khu liên hợp GT và cảng sơn dương</t>
  </si>
  <si>
    <t>7961948 - Đường từ QL 12C đi khu liên hợp gang thép Formosa</t>
  </si>
  <si>
    <t>Cơ sở đào tạo nghề Vũng Áng</t>
  </si>
  <si>
    <t>Nâng cao năng lực của Trung tâm Ứng dụng tiến bộ khoa học công nghệ Hà Tĩnh</t>
  </si>
  <si>
    <t>Tu bổ, chỉnh trang Khu di tích Quốc gia đặc biệt Đại thi hào Nguyễn Du, tỉnh Hà Tĩnh</t>
  </si>
  <si>
    <t>Hạ tầng kỹ thuật KDL Bắc Thiên Cầm</t>
  </si>
  <si>
    <t xml:space="preserve"> Cải tạo, Nâng cấp QL 8C đoạn từ Thiên Cầm -Quốc lộ 1 và đoạn từ QL 8 đến đường Hồ Chí Minh tỉnh Hà Tĩnh</t>
  </si>
  <si>
    <t>Trụ sở làm việc Thanh tra tỉnh, tỉnh Hà Tĩnh</t>
  </si>
  <si>
    <t>Nâng cấp Nhà làm việc và hạng mục phụ trợ Trụ sở làm việc của Thanh tra tỉnh</t>
  </si>
  <si>
    <t>Cải tạo cơ sở vật chất Trung tâm Giáo dục nghề nghiệp - Giáo dục thường xuyên Đức Thọ</t>
  </si>
  <si>
    <t>Thay thế nguồn cấp nước cho hệ thống cấp nước sinh hoạt xã Thạch Sơn, huyện Thạch Hà</t>
  </si>
  <si>
    <t>Dự án ĐTXD mở rộng hệ thống cấp nước sinh hoạt Bắc Cẩm Xuyên cấp cho xã Cẩm Mỹ (GD3)</t>
  </si>
  <si>
    <t>Dự án ĐTXD mở rộng hệ thống cấp nước sinh hoạt Bắc Cẩm Xuyên cấp cho xã Cẩm Quang (GD2)</t>
  </si>
  <si>
    <t xml:space="preserve">Dự án ĐTXD mở rộng hệ thống cấp nước sinh hoạt Thiên Lộc cấp cho xã Vượng Lộc </t>
  </si>
  <si>
    <t xml:space="preserve">Dự án Sữa chữa, nâng cấp mở rộng công trình cấp nước xã Thạch Bằng (cấp nước cho xã Bình An và Tân Lộc) </t>
  </si>
  <si>
    <t xml:space="preserve">Dự án Nâng cấp mở rộng công trình cấp nước Thiên Lộc cấp cho xã Vượng Lộc (Giai đoạn 3) </t>
  </si>
  <si>
    <t>Dự án Sửa chữa, nâng cấp hệ thống mạng lưới công trình cấp nước Bắc Cẩm Xuyên cấp cho xã Cẩm Vịnh</t>
  </si>
  <si>
    <t>Xây dựng đường Hàm Nghi kéo dài (GPMB)</t>
  </si>
  <si>
    <t>Dự án đường Xô Viết Nghệ Tĩnh kéo dài về phía Đông (GPMB)</t>
  </si>
  <si>
    <t>Hạ tầng dân cư Bến Hói, xã Thạch Bình</t>
  </si>
  <si>
    <t>Hạ tầng khu dân cư Tổ dân phố Nam Tiến, phường Thạch Linh</t>
  </si>
  <si>
    <t>Hạ tầng khu dân cư Liên Nhật, phường Thạch Hạ (giai đoạn 3)</t>
  </si>
  <si>
    <t>Hạ tầng khu dân cư Đồng Cửa Miếu, phường Thạch Hưng (giai đoạn 3)</t>
  </si>
  <si>
    <t>Hạ tầng khu dân cư thôn Bình Minh, xã Thạch Bình</t>
  </si>
  <si>
    <t>Phòng khám Tai, mũi, họng - Răng, hàm, mặt - Mắt và các hạng mục phụ trợ Trung tâm Y tế huyện</t>
  </si>
  <si>
    <t>Bảo dưỡng, sửa chữa trung tâm y tế huyện Đức Thọ</t>
  </si>
  <si>
    <t>Xây dựng khoa Nội - Nhi thuộc Trung tâm y tế thị xã Hồng Lĩnh</t>
  </si>
  <si>
    <t>Sửa chữa, cải tạo Trạm Y tế phường Nam Hồng</t>
  </si>
  <si>
    <t>Xây dựng một số hạng mục phụ trợ khoa Nội - Nhi thuộc Trung tâm Y tế thị xã Hồng Lĩnh</t>
  </si>
  <si>
    <t>Sửa chữa, cải tạo và nâng cấp hệ thống xử lý nước thải Trung tâm Y tế thị xã Hồng Lĩnh</t>
  </si>
  <si>
    <t>Nhà điều trị thay thế nghiện các chất dạng thuốc phiện bằng thuốc Methadone thuộc Trung tâm Y tế dự phòng huyện Kỳ Anh, tỉnh Hà Tĩnh</t>
  </si>
  <si>
    <t>Trường Cao đẳng Y tế Hà Tĩnh (giai đoạn 2)</t>
  </si>
  <si>
    <t>Xây dựng Trường Đại học Hà Tĩnh giai đoạn 2</t>
  </si>
  <si>
    <t>Cải tạo khuôn viên sân thể dục, thể thao trường THPT Hồng Lĩnh</t>
  </si>
  <si>
    <t>Cải tạo khuông viên sân thể dục thể thao Trường Trung học phổ thông Hồng Lĩnh (giai đoạn 2)</t>
  </si>
  <si>
    <t>8158738 - Điều chỉnh bản vẽ quy hoạch tổng mặt bằng Trường Trung học phổ thông Kỳ Anh, tỷ lệ 1/500</t>
  </si>
  <si>
    <t>Mái che di động trường THPT Nguyễn Thị Minh Khai</t>
  </si>
  <si>
    <t>Dự án cải tạo, nâng cấp Quốc lộ 8C đoạn từ Thiên Cầm đến Quốc lộ 1 và đoạn từ Quốc lộ 8 đến đường Hồ Chí Minh  (GPMB)(NV5)</t>
  </si>
  <si>
    <t>Dự án Hệ thống tiêu úng các xã trọng điểm sản xuất nông nghiệp huyện Đức Thọ, huyện Can Lộc và Thị xã Hồng Lĩnh (GPMB)(1470)</t>
  </si>
  <si>
    <t>Hệ thống cấp nước sinh hoạt vùng Trà Sơn, huyện Can Lộc</t>
  </si>
  <si>
    <t>Bồi thường, hỗ trợ, GPMB dự án đường ven biển Thạch Khê, huyện Thạch Hà, tĩnh Hà Tĩnh</t>
  </si>
  <si>
    <t>Điều chỉnh Quy hoạch chung thị xã Hồng Lĩnh đến năm 2045, tỷ lệ 1/10000</t>
  </si>
  <si>
    <t>Hạ tầng khu chăn nuôi tập trung xã Thạch Đài</t>
  </si>
  <si>
    <t>Đường trục chính Trung tâm nối QL1 đoạn tránh thị xã Kỳ Anh đến cụm Cảng nước sâu Vũng Áng – Sơn Dương (GPMB)(1469)</t>
  </si>
  <si>
    <t>Đường từ Quốc lộ 12C đi Khu liên hợp gang thép Formosa, tỉnh Hà Tĩnh (GPMB)(1469)</t>
  </si>
  <si>
    <t>Dự án Đường vành đai phía Nam Khu kinh tế Vũng Áng (GPMB)(1469)</t>
  </si>
  <si>
    <t>Hệ thống tiêu thoát lũ, chống ngập úng khu vực Trung tâm hành chính huyện Kỳ Anh và vùng phụ cận (GPMB)(1469)</t>
  </si>
  <si>
    <t>Cải tạo mặt đường, chỉnh trang hạ tầng kỹ thuật đường Quang Trung đoạn từ Huy Lung đến Hộ Độ và 01 đơn nguyên cầu Hộ Độ (phần GPMB)</t>
  </si>
  <si>
    <t>Trường THCS Cương Gián (Nhà học 2 tầng 16 phòng) huyện Nghi Xuân, tỉnh Hà Tĩnh(1470)</t>
  </si>
  <si>
    <t>Hệ thống cấp nước sinh hoạt vùng Trà Sơn, huyện Can Lộc (1470)</t>
  </si>
  <si>
    <t>Hệ thống tiêu úng các xã trọng điểm sản xuất nông nghiệp huyện Đức Thọ, huyện Can Lộc và thị xã Hồng Lĩnh(GPMB 1462)</t>
  </si>
  <si>
    <t>Dự án cải tạo, nâng cấp đường tỉnh ĐT553 đoạn từ Lộc Yên - đường Hồ Chí Minh (đoạn Km39+030 ÷ Km47+830) - GPMB(1463)</t>
  </si>
  <si>
    <t>7560941 - GPMB Dự án cải tạo, nâng cấp đường tỉnh ĐT553 đoạn từ Km49+90 - Km74+680 (đường HCM  vào đồn 575, Bản Giàng), huyện Hương Khê, Hà Tĩnh</t>
  </si>
  <si>
    <t>Xây dựng mới nhà văn hóa Bản giàng, xã Hương Vĩnh (1463)</t>
  </si>
  <si>
    <t xml:space="preserve"> 
Đầu tư xây dựng một số tuyến đường giao thông trục chính tại Bản Giàng, xã Hương Vĩnh (1463)
</t>
  </si>
  <si>
    <t>Đường giao thông vào khu tái định cư mới đồng bào dân tộc Chứt, bản Rào Tre, xã Hương Liên, huyện Hương Khê, tỉnh Hà Tĩnh(1463)</t>
  </si>
  <si>
    <t xml:space="preserve"> Mở rộng mạng lưới cấp nước sinh hoạt xã Xuân Thành giai đoạn 1 (1470)</t>
  </si>
  <si>
    <t>Đẩy mạnh ứng dụng công nghệ thông tin trong hoạt động của các cơ quan Đảng tỉnh Hà Tĩnh</t>
  </si>
  <si>
    <t>Nâng cấp, chỉnh trang khuôn viên Trụ sở Viện kiểm sát nhân dân thành phố</t>
  </si>
  <si>
    <t xml:space="preserve">7013300 - Dự án  ĐTXD bảo vệ và phát triển rừng giai đoạn 2008-2010 (Vườn Quốc gia Vũ Quang) </t>
  </si>
  <si>
    <t>Mẫu biểu số 01</t>
  </si>
  <si>
    <t>Mẫu biểu số 02</t>
  </si>
  <si>
    <t>Mẫu biểu số 03</t>
  </si>
  <si>
    <t>Chương trình mục tiêu quốc gia</t>
  </si>
  <si>
    <t>NSTW</t>
  </si>
  <si>
    <t>Mẫu biểu số 10</t>
  </si>
  <si>
    <t>Mẫu biểu số 11</t>
  </si>
  <si>
    <t>Mẫu biểu số 12</t>
  </si>
  <si>
    <t>Mẫu biểu số 13</t>
  </si>
  <si>
    <t>Năm báo cáo so với năm liền kề</t>
  </si>
  <si>
    <t>Mẫu biểu số 14</t>
  </si>
  <si>
    <t>Mẫu biểu số 15</t>
  </si>
  <si>
    <t>TỔNG HỢP KINH PHÍ THỰC HIỆN CÁC ĐỀ ÁN, CHÍNH SÁCH CỦA TỈNH NĂM 2025</t>
  </si>
  <si>
    <t>ĐVT: Triệu đồng</t>
  </si>
  <si>
    <t>Đề án, chính sách</t>
  </si>
  <si>
    <t xml:space="preserve">Dự toán giao 2025 </t>
  </si>
  <si>
    <t>Kết quả phân bổ năm 2025</t>
  </si>
  <si>
    <t>Kết quả giải ngân năm 2025</t>
  </si>
  <si>
    <t xml:space="preserve">Tỷ lệ phân bổ/dự toán </t>
  </si>
  <si>
    <t xml:space="preserve">Tỷ lệ giải ngân/phân bổ </t>
  </si>
  <si>
    <t xml:space="preserve">Tỷ lệ giải ngân/ dự toán  </t>
  </si>
  <si>
    <t>Tổng cộng:</t>
  </si>
  <si>
    <t>Lĩnh vực nông nghiệp, nông thôn mới và hỗ trợ phát triển đô thị</t>
  </si>
  <si>
    <t>Một số cơ chế, chính sách tạo nguồn lực xây dựng thành công tỉnh Hà Tĩnh đạt chuẩn nông thôn mới, giai đoạn 2022-2025 theo Nghị quyết số 44/2021/NQ-HĐND ngày 16/12/2021 của HĐND tỉnh; Nghị quyết 124/2024/NQ-HĐND ngày 04/5/2024 của HĐND tỉnh</t>
  </si>
  <si>
    <t>Chính sách khuyến khích phát triển nông nghiệp, nông thôn gắn với xây dựng tỉnh đạt chuẩn nông thôn mới trên địa bàn tỉnh Hà Tĩnh giai đoạn 2022-2025 theo Nghị quyết số 51/2021/NQ-HĐND ngày 16/12/2021 của HĐND tỉnh</t>
  </si>
  <si>
    <t>Chính sách đặc thù tạo nguồn lực xây dựng thị xã Kỳ Anh trở thành thành phố trực thuộc tỉnh vào năm 2025 theo Nghị quyết số 62/2021/NQ-HĐND ngày 16/12/2021 của HĐND tỉnh.</t>
  </si>
  <si>
    <t>Một số cơ chế, chính sách đặc thù tạo nguồn lực phát triển thị xã Hồng Lĩnh theo Nghị quyết số 63/2021/NQ-HĐND ngày 06/11/2021 của HĐND tỉnh.</t>
  </si>
  <si>
    <t>Cơ chế, chính sách đặc thù tạo nguồn lực xây dựng thành phố Hà Tĩnh theo Nghị quyết số 36/2021/NQ-HĐND ngày 06/11/2021 của HĐND tỉnh.</t>
  </si>
  <si>
    <t>Lĩnh vực giáo dục, đào tạo</t>
  </si>
  <si>
    <t>Một số chính sách đối với GDMN, GDPT, GDTX và nội dung, mức chi thực hiện Đề án “Xây dựng xã hội học tập giai đoạn 2021-2030” trên địa bàn tỉnh giai đoạn 2022-2025 theo Nghị quyết số 92/2022/NQ-HĐND ngày 16/12/2022 của HĐND tỉnh.</t>
  </si>
  <si>
    <t>Chính sách đảm bảo cơ sở vật chất cho chương trình giáo dục mầm non và giáo dục phổ thông giai đoạn 2020-2025 theo Nghị quyết số 96/2018/NQ-HĐND của HĐND tỉnh.</t>
  </si>
  <si>
    <t>Chính sách hỗ trợ đối với lưu học sinh Lào thuộc diện chỉ tiêu hỗ trợ theo Nghị quyết số 118/2023/NQ-HĐND ngày 08/12/2023 của HĐND tỉnh; sửa đổi, bổ sung tại Nghị quyết số 139/2024/NQ-HĐND ngày 13/12/2024 quy định chế độ hỗ trợ đào tạo lưu học sinh Lào học tập tại các cơ sở đào tạo trên địa bàn tỉnh Hà Tĩnh giai đoạn 2023-2025.</t>
  </si>
  <si>
    <t>Lĩnh vực y tế - dân số</t>
  </si>
  <si>
    <t>Một số cơ chế, chính sách đối với lĩnh vực y tế công lập giai đoạn 2022-2025 theo NQ 71/2022/NQ-HDND ngày 15/7/2022 của HĐND tỉnh.</t>
  </si>
  <si>
    <t>Chính sách Dân số - Kế hoạch hóa gia đình giai đoạn 2021-2030 theo Nghị quyết số 221/2020/NQ-HĐND ngày 10/7/2020 của HĐND tỉnh.</t>
  </si>
  <si>
    <t>Chính sách hỗ trợ đối với người thuộc hộ nghèo và một số đối tượng có hoàn cảnh khó khăn khi khám bệnh, chữa bệnh tại các cơ sở y tế giai đoạn 2023-2025 theo Nghị quyết số 108/2023/NQ-HĐND ngày 14/7/2023.</t>
  </si>
  <si>
    <t>Đề án Phát triển kỹ thuật cao, chuyên sâu tại Bệnh viện Đa khoa tỉnh Hà Tĩnh giai đoạn 2021 - 2025 theo Quyết định số 3948/QĐ-UBND ngày 02/12/2021 của UBND tỉnh.</t>
  </si>
  <si>
    <t>Lĩnh vực văn hoá, thể thao, du lịch, thông tin và truyền thông</t>
  </si>
  <si>
    <t>Chính sách phát triển văn hoá, thể thao và du lịch theo Nghị quyết số 98/2022/NQ-HĐND ngày 16/12/2022 của HĐND tỉnh.</t>
  </si>
  <si>
    <t>Đề án phát sóng quảng bá kênh Truyền hình Hà Tĩnh lên vệ tinh tiêu chuẩn HD theo Quyết định số 4188/QĐ-UBND ngày 125/12/2021 của UBND tỉnh.</t>
  </si>
  <si>
    <t>Đề án chuyển đổi số trên địa bàn tỉnh Hà Tĩnh giai đoạn 2021-2025 theo Quyết định số 424/QĐ-UBND ngày 18/2/2022 của UBND tỉnh.</t>
  </si>
  <si>
    <t>Đề án phát sóng quảng bá kênh Truyền hình Hà Tĩnh trên hạ tầng số mặt đất khu vực miền trung và miền nam theo Quyết định số 374/QĐ-UBND ngày 10/02/2022 của UBND tỉnh.</t>
  </si>
  <si>
    <t>Chính sách hỗ trợ hoạt động của Tổ chuyển đổi số cộng đồng trên địa bàn tỉnh Hà Tĩnh giai đoạn 2024-2025 theo Nghị quyết 119/2023/NQ-HĐND ngày 08/12/2023.</t>
  </si>
  <si>
    <t>Lĩnh vực khoa học và công nghệ</t>
  </si>
  <si>
    <t>Chính sách Phát triển khoa học và công nghệ tỉnh Hà Tĩnh đến năm 2025 theo Nghị quyết số 95/2022/NQ-HĐND ngày 16/12/2022 của HĐND tỉnh.</t>
  </si>
  <si>
    <t>Lĩnh vực đảm bảo xã hội</t>
  </si>
  <si>
    <t>Chính sách về củng cố, phát triển hệ thống mạng lưới cơ sở trợ giúp xã hội theo Nghị quyết số 98/2018/NQ-HĐND ngày 18/7/2018 của HĐND tỉnh.</t>
  </si>
  <si>
    <t>Chính sách hỗ trợ đào tạo nghề, giải quyết việc làm theo Nghị quyết số 70/2022/NQ-HĐND ngày 15/7/2022 của HĐND tỉnh; sửa đổi tại Nghị quyết số 115/2023/NQ-HĐND.</t>
  </si>
  <si>
    <t>Chính sách giảm nghèo và đảm bảo xã hội theo Nghị quyết số 72/2022/NQ-HĐNĐ ngày 15/7/2022 của HĐND tỉnh.</t>
  </si>
  <si>
    <t>Kinh phí đối ứng Chương trình mục tiêu quốc gia giảm nghèo bền vững theo Nghị quyết số 74/2022/NQ-HĐND ngày 15/7/2022 của HĐND tỉnh</t>
  </si>
  <si>
    <t>Chính sách hỗ trợ người cai nghiện ma tuý; người được giao nhiệm vụ hỗ trợ cai nghiện ma túy tại gia đình, cộng đồng và trợ cấp đặc thù đối với viên chức, người lao động làm việc tại cơ sở cai nghiện ma túy và cơ sở trợ giúp xã hội công lập tại Nghị quyết số 117/2023/NQ-HĐND ngày 08/12/2023.</t>
  </si>
  <si>
    <t>Chính sách hỗ trợ người  được phân công trực tiếp giúp đỡ người được áp dụng biện pháp giáo dục tại xã, phường, thị trấn trên địa bàn tỉnh Hà Tĩnh theo Nghị quyết số 116/2023/NQ-HĐND ngày 08/12/2023.</t>
  </si>
  <si>
    <t>Chính sách hỗ trợ thực hiện Bố trí dân cư các vùng: Thiên tai, đặc biệt khó khăn, biên giới, di cư tự do theo Nghị quyết số 114/2023/NQ-HĐND ngày 08/12/2023</t>
  </si>
  <si>
    <t>Lĩnh vực bảo vệ môi trường</t>
  </si>
  <si>
    <t>Một số chính sách hỗ trợ hoạt động bảo vệ môi trường giai đoạn 2023-2025  theo Nghị quyết số 97/2022/NQ-HĐND ngày 15/01/2023 của HĐND tỉnh</t>
  </si>
  <si>
    <t>Lĩnh vực công nghiệp, tiểu thủ công nghiệp</t>
  </si>
  <si>
    <t>Chính sách hỗ trợ phát triển công nghiệp, Tiểu thủ công nghiệp theo Nghị quyết số 96/2022/NQ-HĐND ngày 16/12/2022 của HĐND tỉnh</t>
  </si>
  <si>
    <t>IX</t>
  </si>
  <si>
    <t>Lĩnh vực phát triển doanh nghiệp, hợp tác xã</t>
  </si>
  <si>
    <t>Chính sách hỗ trợ các hãng tàu biển mở tuyến vận chuyển container và đối tượng có hàng hóa vận chuyển bằng container qua cảng Vũng Áng, hỗ trợ phát triển dịch vụ logistics theo Nghị quyết 113/NQ-HĐND ngày 08/12/2023.</t>
  </si>
  <si>
    <t>Chính sách khuyến khích, hỗ trợ, ưu đãi hành khách đi lại bằng xe buýt và đơn vị kinh doanh vận tải bằng xe buýt theo Nghị quyết số 53/2021/NQ-HĐND ngày 16/12/2021 của HĐND tỉnh</t>
  </si>
  <si>
    <t>Một số chính sách hỗ trợ thành lập mới hộ kinh doanh và doanh nghiệp trên địa bàn tỉnh Hà Tĩnh Nghị quyết số  số 87/2018/NQ-HĐND ngày 18/7/2018; Nghị quyết 105/2023/NQ-HĐND ngày 14/7/2023</t>
  </si>
  <si>
    <t>Chính sách, Đề án phát triển kinh tế tập thể, hợp tác xã theo Nghị quyết 56/2021/NQ-HĐND của HĐND tỉnh</t>
  </si>
  <si>
    <t>Nghị quyết quy định việc sử dụng ngân sách địa phương uỷ thác qua Chi nhánh Ngân hàng chính sách xã hội tỉnh để cho vay hỗ trợ thanh niên khởi nghiệp, lập nghiệp tỉnh Hà Tĩnh giai đoạn 2024-2026 theo Nghị quyết số 127/2024/NQ-HĐND ngày 26/7/2024</t>
  </si>
  <si>
    <t>Lĩnh vực sắp xếp bộ máy, huy động nguồn nhân lực</t>
  </si>
  <si>
    <t>Chính sách khuyến khích phát triển nguồn nhân lực chất lượng cao theo Nghị quyết số 46/2021/NQ-HĐND ngày 16/12/2021 của HĐND tỉnh.</t>
  </si>
  <si>
    <t>Mức phụ cấp người hoạt động không chuyên trách ở cấp xã, ở thôn, tổ dân phố; mức hỗ trợ hàng tháng của người trực tiếp tham gia công việc của thôn, tổ dân phố theo Nghị quyết số 111/2023/NQ-HĐND ngày 22/9/2023 của HĐND tỉnh</t>
  </si>
  <si>
    <t>Chế độ và các điều kiện phục vụ hoạt động của HĐND các cấp theo Nghị quyết số 82/2017/NQ-HĐND ngày 13/12/2017 của HĐND tỉnh.</t>
  </si>
  <si>
    <t>Chính sách tôn giáo theo Quyết định số 249/2019/QĐ-UBND ngày 19/12/2019</t>
  </si>
  <si>
    <t>Chế độ hỗ trợ đối với công chức chuyên trách làm công tác tiếp công dân tại Ban tiếp công dân trên địa bàn tỉnh theo Nghị quyết số 199/2020/NQ-HĐND ngày 24/3/2020 của HĐND tỉnh.</t>
  </si>
  <si>
    <t>Chính sách quy định chế độ đặc thù đối với cán bộ, công chức, viên chức chuyên trách công nghệ thông tin trong các cơ quan hành chính và đơn vị sự nghiệp chuyên trách công nghệ thông tin trên địa bàn tỉnh Hà Tĩnh theo Nghị quyết số 93/2014/NQ-HĐND ngày 16/7/2014 của HĐND tỉnh</t>
  </si>
  <si>
    <t>XI</t>
  </si>
  <si>
    <t>Lĩnh vực an ninh quốc phòng</t>
  </si>
  <si>
    <t>Đề án bảo đảm an ninh nông thôn, đô thị phục vụ phát triển kinh tế xã hội tỉnh Hà Tĩnh giai đoạn 2021-2026 theo Nghị quyết số 39/NQ-HĐND ngày 06/11/2021 của HĐND tỉnh.</t>
  </si>
  <si>
    <t>Đề án nâng cao hiệu quả công tác phòng, chống ma tuý trên địa bàn tỉnh Hà Tĩnh giai đoạn 2022-2026 theo Nghị quyết số 38/NQ-HĐND ngày 06/11/2021 của HĐND tỉnh</t>
  </si>
  <si>
    <t>Chính sách Tổ chức lực lượng, huấn luyện, hoạt động và bảo đảm chế độ, chính sách cho dân quân tự vệ trên địa bàn tỉnh Hà Tĩnh giai đoạn 2021-2025 Nghị quyết số 271/2021/NQ-HĐND ngày 18/3/2021 của HĐND tỉnh.</t>
  </si>
  <si>
    <t>Đề án bảo đảm cơ sở vật chất cho Công an xã, thị trấn trên địa bàn tỉnh Hà Tĩnh theo Nghị quyết số 37/NQ-HĐND ngày 06/11/2021 của HĐND tỉnh</t>
  </si>
  <si>
    <t>Mức hỗ trợ, bồi dưỡng và các mức chi đối với lực lượng tham gia bảo vệ an ninh trật tự ở cơ sở theo Nghị quyết số 129/NQ-HĐND ngày 18/7/2024 của HĐND tỉnh</t>
  </si>
  <si>
    <t>Mẫu biểu số 16</t>
  </si>
  <si>
    <t>4=2/1</t>
  </si>
  <si>
    <t>5=3/2</t>
  </si>
  <si>
    <t>6=3/1</t>
  </si>
  <si>
    <t>7=4/1</t>
  </si>
  <si>
    <t>So sánh</t>
  </si>
  <si>
    <t>Tuyệt đối</t>
  </si>
  <si>
    <t>Tương đối (%)</t>
  </si>
  <si>
    <t>3=2-1</t>
  </si>
  <si>
    <t>TỔNG NGUỒN THU NSĐP</t>
  </si>
  <si>
    <t>Thu NSĐP được hưởng theo phân cấp</t>
  </si>
  <si>
    <t xml:space="preserve">Thu bổ sung từ ngân sách cấp trên </t>
  </si>
  <si>
    <t>Thu bổ sung cân đối ngân sách</t>
  </si>
  <si>
    <t>Thu bổ sung có mục tiêu</t>
  </si>
  <si>
    <t>Thu từ quỹ dự trữ tài chính</t>
  </si>
  <si>
    <t>Thu kết dư</t>
  </si>
  <si>
    <t>Thu chuyển nguồn từ năm trước chuyển sang</t>
  </si>
  <si>
    <t>TỔNG CHI NSĐP</t>
  </si>
  <si>
    <t xml:space="preserve">Tổng chi cân đối NSĐP </t>
  </si>
  <si>
    <t>Chi trả nợ lãi các khoản do chính quyền địa phương vay</t>
  </si>
  <si>
    <t>Dự phòng ngân sách</t>
  </si>
  <si>
    <t>Chi tạo nguồn, điều chỉnh tiền lương</t>
  </si>
  <si>
    <t>Chi chuyển nguồn sang năm sau</t>
  </si>
  <si>
    <t>CHI TRẢ NỢ GỐC CỦA NSĐP</t>
  </si>
  <si>
    <t>Từ nguồn vay để trả nợ gốc</t>
  </si>
  <si>
    <t>Từ nguồn bội thu, tăng thu, tiết kiệm chi, kết dư ngân sách cấp tỉnh</t>
  </si>
  <si>
    <t>TỔNG MỨC VAY CỦA NSĐP</t>
  </si>
  <si>
    <t>Vay để bù đắp bội chi</t>
  </si>
  <si>
    <t>Vay để trả nợ gốc</t>
  </si>
  <si>
    <t>G</t>
  </si>
  <si>
    <t>TỔNG MỨC DƯ NỢ VAY CUỐI NĂM CỦA NSĐP</t>
  </si>
  <si>
    <t>Nguồn thu ngân sách</t>
  </si>
  <si>
    <t>Thu ngân sách được hưởng theo phân cấp</t>
  </si>
  <si>
    <t>Chi ngân sách</t>
  </si>
  <si>
    <t>Chi bổ sung cho ngân sách cấp dưới</t>
  </si>
  <si>
    <t>Bội chi NSĐP/Kết dư NSĐP (1)</t>
  </si>
  <si>
    <t>Kết dư</t>
  </si>
  <si>
    <t>Tổng thu NSNN</t>
  </si>
  <si>
    <t>5=3/1</t>
  </si>
  <si>
    <t>6=4/2</t>
  </si>
  <si>
    <t>TỔNG THU CÂN ĐỐI NSNN</t>
  </si>
  <si>
    <t>Thu viện trợ</t>
  </si>
  <si>
    <t>THU TỪ QUỸ DỰ TRỮ TÀI CHÍNH</t>
  </si>
  <si>
    <t>THU KẾT DƯ NĂM TRƯỚC</t>
  </si>
  <si>
    <t>THU CHUYỂN NGUỒN TỪ NĂM TRƯỚC CHUYỂN SANG</t>
  </si>
  <si>
    <t>3=2/1</t>
  </si>
  <si>
    <t>TỔNG CHI NGÂN SÁCH ĐỊA PHƯƠNG</t>
  </si>
  <si>
    <t xml:space="preserve">Chi đầu tư cho các dự án </t>
  </si>
  <si>
    <t>Chi đầu tư và hỗ trợ vốn cho các doanh nghiệp cung cấp sản phẩm, dịch vụ công ích do Nhà nước đặt hàng, các tổ chức kinh tế, các tổ chức tài chính của địa phương theo quy định của pháp luật</t>
  </si>
  <si>
    <t>CHI CHUYỂN NGUỒN SANG NĂM SAU</t>
  </si>
  <si>
    <t>Ngân sách địa phương</t>
  </si>
  <si>
    <t>8=5/2</t>
  </si>
  <si>
    <t>9=6/3</t>
  </si>
  <si>
    <t>CHI CÂN ĐỐI NSĐP</t>
  </si>
  <si>
    <t>QUYẾT TOÁN CÂN ĐỐI NGÂN SÁCH ĐỊA PHƯƠNG NĂM 2025</t>
  </si>
  <si>
    <t>Mẫu biểu số 04</t>
  </si>
  <si>
    <t>Thu vay</t>
  </si>
  <si>
    <t>BỘI CHI NSĐP</t>
  </si>
  <si>
    <t>Chi nộp ngân sách cấp trên</t>
  </si>
  <si>
    <t>Mẫu biểu số 05</t>
  </si>
  <si>
    <t>NGÂN SÁCH CẤP TỈNH</t>
  </si>
  <si>
    <t>NGÂN SÁCH CẤP XÃ</t>
  </si>
  <si>
    <t>Chi thuộc nhiệm vụ của ngân sách cấp tỉnh</t>
  </si>
  <si>
    <t>Chi thuộc nhiệm vụ của ngân sách cấp xã</t>
  </si>
  <si>
    <t>Thu cấp dưới nộp lên</t>
  </si>
  <si>
    <t>Mẫu biểu số 06</t>
  </si>
  <si>
    <t>QUYẾT TOÁN NGUỒN THU NGÂN SÁCH NHÀ NƯỚC TRÊN ĐỊA BÀN THEO LĨNH VỰC NĂM 2025</t>
  </si>
  <si>
    <t>QUYẾT TOÁN CÂN ĐỐI NGUỒN THU, CHI 
NGÂN SÁCH CẤP TỈNH VÀ NGÂN SÁCH CẤP XÃ NĂM 2025</t>
  </si>
  <si>
    <t>Thu các khoản huy động, đóng góp</t>
  </si>
  <si>
    <t>TỔNG NGUỒN THU NSNN</t>
  </si>
  <si>
    <t>Mẫu biểu số 07</t>
  </si>
  <si>
    <t>QUYẾT TOÁN CHI NGÂN SÁCH ĐỊA PHƯƠNG THEO LĨNH VỰC NĂM 2025</t>
  </si>
  <si>
    <t>Mẫu biểu số 08</t>
  </si>
  <si>
    <t>QUYẾT TOÁN CHI NGÂN SÁCH ĐỊA PHƯƠNG, CHI NGÂN SÁCH CẤP TỈNH VÀ CHI NGÂN SÁCH CẤP XÃ NĂM 2025</t>
  </si>
  <si>
    <t>Ngân sách cấp xã</t>
  </si>
  <si>
    <t>Mẫu biểu số 09</t>
  </si>
  <si>
    <t>Mẫu biểu số 17</t>
  </si>
  <si>
    <t>Mẫu biểu số 18</t>
  </si>
  <si>
    <t>Mẫu biểu số 19</t>
  </si>
  <si>
    <t>Mẫu biểu số 20</t>
  </si>
  <si>
    <t>Mẫu biểu số 21</t>
  </si>
  <si>
    <t>Mẫu biểu số 22</t>
  </si>
  <si>
    <t>(Kèm theo Báo cáo số           /BC-UBND ngày          /     /2026 của UBND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</si>
</sst>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3" formatCode="_(* #,##0.00_);_(* \(#,##0.00\);_(* &quot;-&quot;??_);_(@_)"/>
    <numFmt numFmtId="164" formatCode="_-* #,##0.00_-;\-* #,##0.00_-;_-* &quot;-&quot;??_-;_-@_-"/>
    <numFmt numFmtId="165" formatCode="###,###"/>
    <numFmt numFmtId="166" formatCode="_-* #,##0_-;\-* #,##0_-;_-* &quot;-&quot;??_-;_-@_-"/>
    <numFmt numFmtId="167" formatCode="_(* #,##0_);_(* \(#,##0\);_(* &quot;-&quot;??_);_(@_)"/>
    <numFmt numFmtId="168" formatCode="#,##0.00\ \ \ \ "/>
    <numFmt numFmtId="169" formatCode="_-&quot;$&quot;* ###,0&quot;.&quot;00_-;\-&quot;$&quot;* ###,0&quot;.&quot;00_-;_-&quot;$&quot;* &quot;-&quot;??_-;_-@_-"/>
    <numFmt numFmtId="170" formatCode="#,###;[Red]\-#,###"/>
    <numFmt numFmtId="171" formatCode="_-* #,##0.00\ _₫_-;\-* #,##0.00\ _₫_-;_-* &quot;-&quot;??\ _₫_-;_-@_-"/>
    <numFmt numFmtId="172" formatCode="#############"/>
    <numFmt numFmtId="173" formatCode="#,##0\ _₫"/>
    <numFmt numFmtId="174" formatCode="_(* ###,0&quot;.&quot;00_);_(* \(###,0&quot;.&quot;00\);_(* &quot;-&quot;??_);_(@_)"/>
    <numFmt numFmtId="175" formatCode="_(* #,##0.000000_);_(* \(#,##0.000000\);_(* &quot;-&quot;??_);_(@_)"/>
    <numFmt numFmtId="176" formatCode="#,##0.0000"/>
    <numFmt numFmtId="177" formatCode="#,##0.000000"/>
    <numFmt numFmtId="178" formatCode="_(* #,##0.000_);_(* \(#,##0.000\);_(* &quot;-&quot;??_);_(@_)"/>
    <numFmt numFmtId="179" formatCode="0.0%"/>
  </numFmts>
  <fonts count="73">
    <font>
      <sz val="12"/>
      <name val=".VnTime"/>
    </font>
    <font>
      <sz val="11"/>
      <color theme="1"/>
      <name val="Times New Roman"/>
      <family val="2"/>
    </font>
    <font>
      <sz val="11"/>
      <color theme="1"/>
      <name val="Times New Roman"/>
      <family val="2"/>
    </font>
    <font>
      <sz val="11"/>
      <color theme="1"/>
      <name val="Times New Roman"/>
      <family val="2"/>
    </font>
    <font>
      <sz val="11"/>
      <color theme="1"/>
      <name val="Times New Roman"/>
      <family val="2"/>
    </font>
    <font>
      <b/>
      <sz val="13"/>
      <name val="Times New Roman"/>
      <family val="1"/>
    </font>
    <font>
      <sz val="12"/>
      <name val=".VnArial"/>
      <family val="2"/>
    </font>
    <font>
      <i/>
      <sz val="13"/>
      <name val="Times New Roman"/>
      <family val="1"/>
    </font>
    <font>
      <b/>
      <sz val="12"/>
      <name val="Times New Roman"/>
      <family val="1"/>
    </font>
    <font>
      <sz val="12"/>
      <name val="Times New Roman"/>
      <family val="1"/>
    </font>
    <font>
      <sz val="12"/>
      <name val=".VnTime"/>
      <family val="2"/>
    </font>
    <font>
      <b/>
      <sz val="14"/>
      <name val="Times New Roman"/>
      <family val="1"/>
    </font>
    <font>
      <i/>
      <sz val="14"/>
      <name val="Times New Roman"/>
      <family val="1"/>
    </font>
    <font>
      <i/>
      <sz val="12"/>
      <name val="Times New Roman"/>
      <family val="1"/>
    </font>
    <font>
      <b/>
      <sz val="11"/>
      <name val="Times New Roman"/>
      <family val="1"/>
    </font>
    <font>
      <b/>
      <sz val="10"/>
      <name val="Times New Roman"/>
      <family val="1"/>
    </font>
    <font>
      <i/>
      <sz val="8"/>
      <name val="Times New Roman"/>
      <family val="1"/>
    </font>
    <font>
      <sz val="7"/>
      <name val="Times New Roman"/>
      <family val="1"/>
    </font>
    <font>
      <b/>
      <i/>
      <sz val="12"/>
      <name val="Times New Roman"/>
      <family val="1"/>
    </font>
    <font>
      <sz val="10"/>
      <name val="MS Sans Serif"/>
      <family val="2"/>
    </font>
    <font>
      <sz val="13"/>
      <name val="VnTime"/>
    </font>
    <font>
      <b/>
      <sz val="7"/>
      <name val="Times New Roman"/>
      <family val="1"/>
    </font>
    <font>
      <sz val="11"/>
      <name val="Times New Roman"/>
      <family val="1"/>
    </font>
    <font>
      <u/>
      <sz val="11"/>
      <name val="Times New Roman"/>
      <family val="1"/>
    </font>
    <font>
      <i/>
      <sz val="11"/>
      <name val="Times New Roman"/>
      <family val="1"/>
    </font>
    <font>
      <b/>
      <u/>
      <sz val="11"/>
      <name val="Times New Roman"/>
      <family val="1"/>
    </font>
    <font>
      <sz val="11"/>
      <color theme="1"/>
      <name val="Calibri"/>
      <family val="2"/>
      <scheme val="minor"/>
    </font>
    <font>
      <b/>
      <i/>
      <sz val="11"/>
      <name val="Times New Roman"/>
      <family val="1"/>
    </font>
    <font>
      <sz val="10"/>
      <name val="Arial"/>
      <family val="2"/>
    </font>
    <font>
      <sz val="12"/>
      <name val=".VnTime"/>
      <family val="2"/>
    </font>
    <font>
      <sz val="12"/>
      <color theme="1"/>
      <name val="Times New Roman"/>
      <family val="2"/>
    </font>
    <font>
      <b/>
      <vertAlign val="superscript"/>
      <sz val="12"/>
      <name val="Times New Roman"/>
      <family val="1"/>
    </font>
    <font>
      <b/>
      <sz val="12"/>
      <color theme="1"/>
      <name val="Times New Roman"/>
      <family val="1"/>
    </font>
    <font>
      <i/>
      <sz val="12"/>
      <color theme="1"/>
      <name val="Times New Roman"/>
      <family val="1"/>
    </font>
    <font>
      <b/>
      <sz val="11"/>
      <color theme="1"/>
      <name val="Times New Roman"/>
      <family val="1"/>
    </font>
    <font>
      <sz val="11"/>
      <color theme="1"/>
      <name val="Times New Roman"/>
      <family val="1"/>
    </font>
    <font>
      <sz val="8"/>
      <color theme="1"/>
      <name val="Times New Roman"/>
      <family val="1"/>
    </font>
    <font>
      <sz val="12"/>
      <name val="Times New Roman"/>
      <family val="2"/>
    </font>
    <font>
      <b/>
      <sz val="8"/>
      <name val="Times New Roman"/>
      <family val="1"/>
    </font>
    <font>
      <sz val="12"/>
      <name val=".VnArial Narrow"/>
      <family val="2"/>
    </font>
    <font>
      <sz val="11"/>
      <name val=".VnArial Narrow"/>
      <family val="2"/>
    </font>
    <font>
      <sz val="13"/>
      <color indexed="8"/>
      <name val="Times New Roman"/>
      <family val="1"/>
    </font>
    <font>
      <sz val="12"/>
      <color indexed="8"/>
      <name val="Times New Roman"/>
      <family val="1"/>
    </font>
    <font>
      <sz val="13"/>
      <name val="Times New Roman"/>
      <family val="1"/>
    </font>
    <font>
      <b/>
      <sz val="9"/>
      <color indexed="81"/>
      <name val="Tahoma"/>
      <family val="2"/>
    </font>
    <font>
      <sz val="9"/>
      <color indexed="81"/>
      <name val="Tahoma"/>
      <family val="2"/>
    </font>
    <font>
      <b/>
      <sz val="12"/>
      <color rgb="FF000000"/>
      <name val="Times New Roman"/>
      <family val="1"/>
    </font>
    <font>
      <i/>
      <sz val="12"/>
      <color rgb="FF000000"/>
      <name val="Times New Roman"/>
      <family val="1"/>
    </font>
    <font>
      <sz val="12"/>
      <color rgb="FF000000"/>
      <name val="Times New Roman"/>
      <family val="1"/>
    </font>
    <font>
      <sz val="12"/>
      <color theme="1"/>
      <name val="Times New Roman"/>
      <family val="1"/>
    </font>
    <font>
      <sz val="14"/>
      <name val=".VnTime"/>
      <family val="2"/>
    </font>
    <font>
      <sz val="12"/>
      <name val="Arial"/>
      <family val="2"/>
    </font>
    <font>
      <sz val="11"/>
      <color indexed="8"/>
      <name val="Calibri"/>
      <family val="2"/>
    </font>
    <font>
      <sz val="11"/>
      <color theme="1"/>
      <name val="Arial"/>
      <family val="2"/>
    </font>
    <font>
      <sz val="14"/>
      <name val=".VnTime"/>
      <family val="2"/>
    </font>
    <font>
      <sz val="11"/>
      <color theme="1"/>
      <name val="Calibri"/>
      <family val="2"/>
      <charset val="163"/>
      <scheme val="minor"/>
    </font>
    <font>
      <sz val="11"/>
      <name val=".VnTime"/>
      <family val="2"/>
    </font>
    <font>
      <sz val="8"/>
      <color indexed="8"/>
      <name val="Arial"/>
      <family val="2"/>
      <charset val="163"/>
    </font>
    <font>
      <sz val="10"/>
      <name val=".VnTime"/>
      <family val="2"/>
    </font>
    <font>
      <sz val="12"/>
      <color rgb="FFFF0000"/>
      <name val="Times New Roman"/>
      <family val="1"/>
    </font>
    <font>
      <sz val="14"/>
      <color theme="1"/>
      <name val="Times New Roman"/>
      <family val="2"/>
    </font>
    <font>
      <sz val="14"/>
      <color theme="1"/>
      <name val="Calibri"/>
      <family val="2"/>
      <charset val="163"/>
      <scheme val="minor"/>
    </font>
    <font>
      <sz val="11"/>
      <color theme="1"/>
      <name val="Calibri"/>
      <family val="2"/>
    </font>
    <font>
      <b/>
      <i/>
      <sz val="10"/>
      <color rgb="FF000000"/>
      <name val="Times New Roman"/>
      <family val="1"/>
    </font>
    <font>
      <u/>
      <sz val="11"/>
      <color theme="10"/>
      <name val="Calibri"/>
      <family val="2"/>
      <scheme val="minor"/>
    </font>
    <font>
      <sz val="11"/>
      <name val="Calibri"/>
      <family val="2"/>
      <scheme val="minor"/>
    </font>
    <font>
      <sz val="11"/>
      <color rgb="FFFF0000"/>
      <name val="Times New Roman"/>
      <family val="1"/>
    </font>
    <font>
      <sz val="11"/>
      <color rgb="FF000000"/>
      <name val="Times New Roman"/>
      <family val="1"/>
    </font>
    <font>
      <sz val="8"/>
      <name val="Times New Roman"/>
      <family val="1"/>
    </font>
    <font>
      <b/>
      <sz val="11"/>
      <color rgb="FF000000"/>
      <name val="Times New Roman"/>
      <family val="1"/>
    </font>
    <font>
      <i/>
      <sz val="11"/>
      <color rgb="FF000000"/>
      <name val="Times New Roman"/>
      <family val="1"/>
    </font>
    <font>
      <b/>
      <i/>
      <sz val="11"/>
      <color rgb="FF000000"/>
      <name val="Times New Roman"/>
      <family val="1"/>
    </font>
    <font>
      <sz val="8"/>
      <color rgb="FF000000"/>
      <name val="Times New Roman"/>
      <family val="1"/>
    </font>
  </fonts>
  <fills count="3">
    <fill>
      <patternFill patternType="none"/>
    </fill>
    <fill>
      <patternFill patternType="gray125"/>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s>
  <cellStyleXfs count="111">
    <xf numFmtId="0" fontId="0" fillId="0" borderId="0"/>
    <xf numFmtId="164" fontId="4" fillId="0" borderId="0" applyFont="0" applyFill="0" applyBorder="0" applyAlignment="0" applyProtection="0"/>
    <xf numFmtId="0" fontId="6" fillId="0" borderId="0"/>
    <xf numFmtId="0" fontId="10" fillId="0" borderId="0"/>
    <xf numFmtId="0" fontId="10" fillId="0" borderId="0"/>
    <xf numFmtId="0" fontId="19" fillId="0" borderId="0"/>
    <xf numFmtId="0" fontId="20" fillId="0" borderId="0"/>
    <xf numFmtId="0" fontId="26" fillId="0" borderId="0"/>
    <xf numFmtId="0" fontId="28" fillId="0" borderId="0"/>
    <xf numFmtId="43" fontId="26" fillId="0" borderId="0" applyFont="0" applyFill="0" applyBorder="0" applyAlignment="0" applyProtection="0"/>
    <xf numFmtId="9" fontId="29" fillId="0" borderId="0" applyFont="0" applyFill="0" applyBorder="0" applyAlignment="0" applyProtection="0"/>
    <xf numFmtId="0" fontId="30" fillId="0" borderId="0"/>
    <xf numFmtId="0" fontId="3" fillId="0" borderId="0"/>
    <xf numFmtId="164" fontId="3" fillId="0" borderId="0" applyFont="0" applyFill="0" applyBorder="0" applyAlignment="0" applyProtection="0"/>
    <xf numFmtId="0" fontId="26" fillId="0" borderId="0"/>
    <xf numFmtId="0" fontId="28" fillId="0" borderId="0"/>
    <xf numFmtId="164" fontId="26" fillId="0" borderId="0" applyFont="0" applyFill="0" applyBorder="0" applyAlignment="0" applyProtection="0"/>
    <xf numFmtId="0" fontId="26" fillId="0" borderId="0"/>
    <xf numFmtId="0" fontId="26" fillId="0" borderId="0"/>
    <xf numFmtId="164" fontId="26" fillId="0" borderId="0" applyFont="0" applyFill="0" applyBorder="0" applyAlignment="0" applyProtection="0"/>
    <xf numFmtId="164" fontId="30" fillId="0" borderId="0" applyFont="0" applyFill="0" applyBorder="0" applyAlignment="0" applyProtection="0"/>
    <xf numFmtId="0" fontId="6" fillId="0" borderId="0"/>
    <xf numFmtId="0" fontId="10" fillId="0" borderId="0"/>
    <xf numFmtId="168" fontId="39" fillId="0" borderId="0"/>
    <xf numFmtId="168" fontId="40" fillId="0" borderId="0"/>
    <xf numFmtId="9" fontId="30" fillId="0" borderId="0" applyFont="0" applyFill="0" applyBorder="0" applyAlignment="0" applyProtection="0"/>
    <xf numFmtId="0" fontId="50" fillId="0" borderId="0"/>
    <xf numFmtId="9" fontId="50" fillId="0" borderId="0" applyFont="0" applyFill="0" applyBorder="0" applyAlignment="0" applyProtection="0"/>
    <xf numFmtId="0" fontId="6" fillId="0" borderId="0"/>
    <xf numFmtId="0" fontId="26" fillId="0" borderId="0"/>
    <xf numFmtId="0" fontId="51" fillId="0" borderId="0"/>
    <xf numFmtId="43" fontId="52" fillId="0" borderId="0" applyFont="0" applyFill="0" applyBorder="0" applyAlignment="0" applyProtection="0"/>
    <xf numFmtId="43" fontId="26" fillId="0" borderId="0" applyFont="0" applyFill="0" applyBorder="0" applyAlignment="0" applyProtection="0"/>
    <xf numFmtId="0" fontId="28" fillId="0" borderId="0"/>
    <xf numFmtId="0" fontId="53" fillId="0" borderId="0"/>
    <xf numFmtId="43" fontId="26" fillId="0" borderId="0" applyFont="0" applyFill="0" applyBorder="0" applyAlignment="0" applyProtection="0"/>
    <xf numFmtId="171" fontId="28" fillId="0" borderId="0" applyFont="0" applyFill="0" applyBorder="0" applyAlignment="0" applyProtection="0"/>
    <xf numFmtId="43" fontId="54"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6" fillId="0" borderId="0"/>
    <xf numFmtId="0" fontId="26" fillId="0" borderId="0"/>
    <xf numFmtId="0" fontId="10" fillId="0" borderId="0"/>
    <xf numFmtId="43" fontId="50" fillId="0" borderId="0" applyFont="0" applyFill="0" applyBorder="0" applyAlignment="0" applyProtection="0"/>
    <xf numFmtId="0" fontId="57" fillId="0" borderId="0" applyNumberFormat="0" applyFill="0" applyBorder="0" applyAlignment="0" applyProtection="0">
      <alignment vertical="top"/>
    </xf>
    <xf numFmtId="0" fontId="28" fillId="0" borderId="0"/>
    <xf numFmtId="41" fontId="26" fillId="0" borderId="0" applyFont="0" applyFill="0" applyBorder="0" applyAlignment="0" applyProtection="0"/>
    <xf numFmtId="0" fontId="28" fillId="0" borderId="0"/>
    <xf numFmtId="0" fontId="26" fillId="0" borderId="0"/>
    <xf numFmtId="0" fontId="58" fillId="0" borderId="0"/>
    <xf numFmtId="0" fontId="26" fillId="0" borderId="0"/>
    <xf numFmtId="43" fontId="26" fillId="0" borderId="0" applyFont="0" applyFill="0" applyBorder="0" applyAlignment="0" applyProtection="0"/>
    <xf numFmtId="0" fontId="28" fillId="0" borderId="0"/>
    <xf numFmtId="43" fontId="26" fillId="0" borderId="0" applyFont="0" applyFill="0" applyBorder="0" applyAlignment="0" applyProtection="0"/>
    <xf numFmtId="0" fontId="54" fillId="0" borderId="0"/>
    <xf numFmtId="164" fontId="28" fillId="0" borderId="0" applyFont="0" applyFill="0" applyBorder="0" applyAlignment="0" applyProtection="0"/>
    <xf numFmtId="43" fontId="52" fillId="0" borderId="0" applyFont="0" applyFill="0" applyBorder="0" applyAlignment="0" applyProtection="0"/>
    <xf numFmtId="164" fontId="28" fillId="0" borderId="0" applyFont="0" applyFill="0" applyBorder="0" applyAlignment="0" applyProtection="0"/>
    <xf numFmtId="9" fontId="28" fillId="0" borderId="0" applyFont="0" applyFill="0" applyBorder="0" applyAlignment="0" applyProtection="0"/>
    <xf numFmtId="0" fontId="54" fillId="0" borderId="0"/>
    <xf numFmtId="0" fontId="10" fillId="0" borderId="0"/>
    <xf numFmtId="0" fontId="56" fillId="0" borderId="0"/>
    <xf numFmtId="0" fontId="26" fillId="0" borderId="0"/>
    <xf numFmtId="0" fontId="55" fillId="0" borderId="0"/>
    <xf numFmtId="0" fontId="26" fillId="0" borderId="0"/>
    <xf numFmtId="164" fontId="60" fillId="0" borderId="0" applyFont="0" applyFill="0" applyBorder="0" applyAlignment="0" applyProtection="0"/>
    <xf numFmtId="0" fontId="61" fillId="0" borderId="0"/>
    <xf numFmtId="164" fontId="61" fillId="0" borderId="0" applyFont="0" applyFill="0" applyBorder="0" applyAlignment="0" applyProtection="0"/>
    <xf numFmtId="0" fontId="54" fillId="0" borderId="0"/>
    <xf numFmtId="0" fontId="55" fillId="0" borderId="0"/>
    <xf numFmtId="3" fontId="10" fillId="0" borderId="0"/>
    <xf numFmtId="0" fontId="56" fillId="0" borderId="0"/>
    <xf numFmtId="43" fontId="28" fillId="0" borderId="0" applyFont="0" applyFill="0" applyBorder="0" applyAlignment="0" applyProtection="0"/>
    <xf numFmtId="43" fontId="60" fillId="0" borderId="0" applyFont="0" applyFill="0" applyBorder="0" applyAlignment="0" applyProtection="0"/>
    <xf numFmtId="0" fontId="30" fillId="0" borderId="0"/>
    <xf numFmtId="0" fontId="9" fillId="0" borderId="0"/>
    <xf numFmtId="0" fontId="2" fillId="0" borderId="0"/>
    <xf numFmtId="0" fontId="9" fillId="0" borderId="0"/>
    <xf numFmtId="0" fontId="55" fillId="0" borderId="0"/>
    <xf numFmtId="0" fontId="26" fillId="0" borderId="0"/>
    <xf numFmtId="0" fontId="54" fillId="0" borderId="0"/>
    <xf numFmtId="0" fontId="28" fillId="0" borderId="0"/>
    <xf numFmtId="0" fontId="26" fillId="0" borderId="0"/>
    <xf numFmtId="171" fontId="55" fillId="0" borderId="0" applyFont="0" applyFill="0" applyBorder="0" applyAlignment="0" applyProtection="0"/>
    <xf numFmtId="0" fontId="28" fillId="0" borderId="0"/>
    <xf numFmtId="43" fontId="26" fillId="0" borderId="0" applyFont="0" applyFill="0" applyBorder="0" applyAlignment="0" applyProtection="0"/>
    <xf numFmtId="0" fontId="26" fillId="0" borderId="0"/>
    <xf numFmtId="0" fontId="54" fillId="0" borderId="0"/>
    <xf numFmtId="0" fontId="55" fillId="0" borderId="0"/>
    <xf numFmtId="0" fontId="55" fillId="0" borderId="0"/>
    <xf numFmtId="0" fontId="58" fillId="0" borderId="0"/>
    <xf numFmtId="164" fontId="55" fillId="0" borderId="0" applyFont="0" applyFill="0" applyBorder="0" applyAlignment="0" applyProtection="0"/>
    <xf numFmtId="43" fontId="54" fillId="0" borderId="0" applyFont="0" applyFill="0" applyBorder="0" applyAlignment="0" applyProtection="0"/>
    <xf numFmtId="0" fontId="60" fillId="0" borderId="0"/>
    <xf numFmtId="174" fontId="54" fillId="0" borderId="0" applyFont="0" applyFill="0" applyBorder="0" applyAlignment="0" applyProtection="0"/>
    <xf numFmtId="0" fontId="9" fillId="0" borderId="0"/>
    <xf numFmtId="0" fontId="62" fillId="0" borderId="0"/>
    <xf numFmtId="0" fontId="39" fillId="0" borderId="0"/>
    <xf numFmtId="43" fontId="26" fillId="0" borderId="0" applyFont="0" applyFill="0" applyBorder="0" applyAlignment="0" applyProtection="0"/>
    <xf numFmtId="0" fontId="64" fillId="0" borderId="0" applyNumberFormat="0" applyFill="0" applyBorder="0" applyAlignment="0" applyProtection="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1" fillId="0" borderId="0"/>
    <xf numFmtId="0" fontId="50" fillId="0" borderId="0"/>
    <xf numFmtId="0" fontId="50" fillId="0" borderId="0"/>
    <xf numFmtId="43" fontId="50" fillId="0" borderId="0" applyFont="0" applyFill="0" applyBorder="0" applyAlignment="0" applyProtection="0"/>
    <xf numFmtId="174" fontId="50" fillId="0" borderId="0" applyFont="0" applyFill="0" applyBorder="0" applyAlignment="0" applyProtection="0"/>
    <xf numFmtId="9" fontId="26" fillId="0" borderId="0" applyFont="0" applyFill="0" applyBorder="0" applyAlignment="0" applyProtection="0"/>
  </cellStyleXfs>
  <cellXfs count="793">
    <xf numFmtId="0" fontId="0" fillId="0" borderId="0" xfId="0"/>
    <xf numFmtId="0" fontId="11" fillId="0" borderId="0" xfId="3" applyFont="1" applyAlignment="1">
      <alignment vertical="center"/>
    </xf>
    <xf numFmtId="0" fontId="9" fillId="0" borderId="0" xfId="3" applyFont="1" applyAlignment="1">
      <alignment vertical="center"/>
    </xf>
    <xf numFmtId="0" fontId="11" fillId="0" borderId="0" xfId="2" applyFont="1" applyAlignment="1">
      <alignment horizontal="right" vertical="center"/>
    </xf>
    <xf numFmtId="0" fontId="13" fillId="0" borderId="0" xfId="3" applyFont="1" applyAlignment="1">
      <alignment horizontal="right" vertical="center"/>
    </xf>
    <xf numFmtId="0" fontId="16" fillId="0" borderId="2" xfId="3" applyFont="1" applyBorder="1" applyAlignment="1">
      <alignment horizontal="center" vertical="center"/>
    </xf>
    <xf numFmtId="1" fontId="16" fillId="0" borderId="2" xfId="3" quotePrefix="1" applyNumberFormat="1" applyFont="1" applyBorder="1" applyAlignment="1">
      <alignment horizontal="center" vertical="center"/>
    </xf>
    <xf numFmtId="1" fontId="16" fillId="0" borderId="2" xfId="3" applyNumberFormat="1" applyFont="1" applyBorder="1" applyAlignment="1">
      <alignment horizontal="center" vertical="center"/>
    </xf>
    <xf numFmtId="0" fontId="16" fillId="0" borderId="0" xfId="3" applyFont="1" applyAlignment="1">
      <alignment vertical="center"/>
    </xf>
    <xf numFmtId="0" fontId="17" fillId="0" borderId="0" xfId="3" applyFont="1" applyAlignment="1">
      <alignment vertical="center"/>
    </xf>
    <xf numFmtId="0" fontId="8" fillId="0" borderId="0" xfId="3" applyFont="1" applyAlignment="1">
      <alignment vertical="center"/>
    </xf>
    <xf numFmtId="0" fontId="13" fillId="0" borderId="0" xfId="3" applyFont="1" applyAlignment="1">
      <alignment vertical="center"/>
    </xf>
    <xf numFmtId="0" fontId="8" fillId="0" borderId="0" xfId="5" applyFont="1" applyAlignment="1">
      <alignment horizontal="center" vertical="center"/>
    </xf>
    <xf numFmtId="0" fontId="8" fillId="0" borderId="0" xfId="5" applyFont="1" applyAlignment="1">
      <alignment vertical="center"/>
    </xf>
    <xf numFmtId="0" fontId="9" fillId="0" borderId="0" xfId="3" applyFont="1" applyAlignment="1">
      <alignment vertical="center" wrapText="1"/>
    </xf>
    <xf numFmtId="49" fontId="8" fillId="0" borderId="2" xfId="3" applyNumberFormat="1" applyFont="1" applyBorder="1" applyAlignment="1">
      <alignment horizontal="center" vertical="center"/>
    </xf>
    <xf numFmtId="0" fontId="8" fillId="0" borderId="2" xfId="3" applyFont="1" applyBorder="1" applyAlignment="1">
      <alignment horizontal="center" vertical="center"/>
    </xf>
    <xf numFmtId="0" fontId="8" fillId="0" borderId="2" xfId="3" applyFont="1" applyBorder="1" applyAlignment="1">
      <alignment vertical="center"/>
    </xf>
    <xf numFmtId="49" fontId="9" fillId="0" borderId="2" xfId="3" applyNumberFormat="1" applyFont="1" applyBorder="1" applyAlignment="1">
      <alignment horizontal="center" vertical="center" wrapText="1"/>
    </xf>
    <xf numFmtId="49" fontId="9" fillId="0" borderId="2" xfId="3" applyNumberFormat="1" applyFont="1" applyBorder="1" applyAlignment="1">
      <alignment horizontal="center" vertical="center"/>
    </xf>
    <xf numFmtId="49" fontId="9" fillId="0" borderId="2" xfId="4" applyNumberFormat="1" applyFont="1" applyBorder="1" applyAlignment="1">
      <alignment vertical="center" wrapText="1"/>
    </xf>
    <xf numFmtId="0" fontId="13" fillId="0" borderId="2" xfId="3" applyFont="1" applyBorder="1" applyAlignment="1">
      <alignment vertical="center"/>
    </xf>
    <xf numFmtId="49" fontId="8" fillId="0" borderId="2" xfId="3" applyNumberFormat="1" applyFont="1" applyBorder="1" applyAlignment="1">
      <alignment vertical="center"/>
    </xf>
    <xf numFmtId="49" fontId="8" fillId="0" borderId="2" xfId="3" applyNumberFormat="1" applyFont="1" applyBorder="1" applyAlignment="1">
      <alignment horizontal="left" vertical="center"/>
    </xf>
    <xf numFmtId="49" fontId="8" fillId="0" borderId="2" xfId="3" applyNumberFormat="1" applyFont="1" applyBorder="1" applyAlignment="1">
      <alignment horizontal="left" vertical="center" wrapText="1"/>
    </xf>
    <xf numFmtId="0" fontId="9" fillId="0" borderId="2" xfId="3" applyFont="1" applyBorder="1" applyAlignment="1">
      <alignment horizontal="center" vertical="center"/>
    </xf>
    <xf numFmtId="49" fontId="9" fillId="0" borderId="2" xfId="3" applyNumberFormat="1" applyFont="1" applyBorder="1" applyAlignment="1">
      <alignment horizontal="left" vertical="center" wrapText="1"/>
    </xf>
    <xf numFmtId="166" fontId="22" fillId="0" borderId="2" xfId="1" applyNumberFormat="1" applyFont="1" applyBorder="1" applyAlignment="1">
      <alignment vertical="center"/>
    </xf>
    <xf numFmtId="166" fontId="22" fillId="0" borderId="2" xfId="1" quotePrefix="1" applyNumberFormat="1" applyFont="1" applyBorder="1" applyAlignment="1">
      <alignment horizontal="center" vertical="center"/>
    </xf>
    <xf numFmtId="166" fontId="23" fillId="0" borderId="2" xfId="1" applyNumberFormat="1" applyFont="1" applyBorder="1" applyAlignment="1">
      <alignment horizontal="right" vertical="center"/>
    </xf>
    <xf numFmtId="166" fontId="24" fillId="0" borderId="2" xfId="1" applyNumberFormat="1" applyFont="1" applyBorder="1" applyAlignment="1">
      <alignment vertical="center"/>
    </xf>
    <xf numFmtId="166" fontId="14" fillId="0" borderId="2" xfId="1" quotePrefix="1" applyNumberFormat="1" applyFont="1" applyBorder="1" applyAlignment="1">
      <alignment horizontal="center" vertical="center"/>
    </xf>
    <xf numFmtId="0" fontId="21" fillId="0" borderId="0" xfId="3" applyFont="1" applyAlignment="1">
      <alignment vertical="center"/>
    </xf>
    <xf numFmtId="166" fontId="14" fillId="0" borderId="2" xfId="1" applyNumberFormat="1" applyFont="1" applyBorder="1" applyAlignment="1">
      <alignment vertical="center"/>
    </xf>
    <xf numFmtId="166" fontId="9" fillId="0" borderId="0" xfId="3" applyNumberFormat="1" applyFont="1" applyAlignment="1">
      <alignment vertical="center"/>
    </xf>
    <xf numFmtId="3" fontId="9" fillId="0" borderId="0" xfId="3" applyNumberFormat="1" applyFont="1" applyAlignment="1">
      <alignment vertical="center"/>
    </xf>
    <xf numFmtId="0" fontId="8" fillId="0" borderId="0" xfId="0" applyFont="1" applyAlignment="1">
      <alignment vertical="center"/>
    </xf>
    <xf numFmtId="0" fontId="9" fillId="0" borderId="0" xfId="0" applyFont="1" applyAlignment="1">
      <alignment vertical="center"/>
    </xf>
    <xf numFmtId="0" fontId="13" fillId="0" borderId="0" xfId="0" applyFont="1" applyAlignment="1">
      <alignment vertical="center"/>
    </xf>
    <xf numFmtId="0" fontId="13" fillId="0" borderId="0" xfId="0" applyFont="1" applyAlignment="1">
      <alignment horizontal="right" vertical="center"/>
    </xf>
    <xf numFmtId="0" fontId="9" fillId="0" borderId="7" xfId="0" applyFont="1" applyBorder="1" applyAlignment="1">
      <alignment vertical="center"/>
    </xf>
    <xf numFmtId="0" fontId="9" fillId="0" borderId="8" xfId="0" applyFont="1" applyBorder="1" applyAlignment="1">
      <alignment vertical="center"/>
    </xf>
    <xf numFmtId="166" fontId="8" fillId="0" borderId="7" xfId="1" applyNumberFormat="1" applyFont="1" applyBorder="1" applyAlignment="1">
      <alignment vertical="center"/>
    </xf>
    <xf numFmtId="166" fontId="9" fillId="0" borderId="7" xfId="1" applyNumberFormat="1" applyFont="1" applyBorder="1" applyAlignment="1">
      <alignment vertical="center"/>
    </xf>
    <xf numFmtId="0" fontId="8" fillId="0" borderId="0" xfId="2" applyFont="1" applyAlignment="1">
      <alignment horizontal="right" vertical="center"/>
    </xf>
    <xf numFmtId="0" fontId="13" fillId="0" borderId="2" xfId="0" quotePrefix="1" applyFont="1" applyBorder="1" applyAlignment="1">
      <alignment horizontal="center" vertical="center"/>
    </xf>
    <xf numFmtId="0" fontId="8" fillId="0" borderId="7" xfId="0" applyFont="1" applyBorder="1" applyAlignment="1">
      <alignment horizontal="justify" vertical="center" wrapText="1"/>
    </xf>
    <xf numFmtId="167" fontId="22" fillId="0" borderId="2" xfId="9" applyNumberFormat="1" applyFont="1" applyFill="1" applyBorder="1" applyAlignment="1">
      <alignment horizontal="left" vertical="center" wrapText="1"/>
    </xf>
    <xf numFmtId="0" fontId="8" fillId="0" borderId="2" xfId="0" applyFont="1" applyBorder="1" applyAlignment="1">
      <alignment horizontal="center" vertical="center"/>
    </xf>
    <xf numFmtId="0" fontId="13" fillId="0" borderId="0" xfId="0" applyFont="1" applyAlignment="1">
      <alignment horizontal="center" vertical="center"/>
    </xf>
    <xf numFmtId="9" fontId="14" fillId="0" borderId="2" xfId="10" quotePrefix="1" applyFont="1" applyBorder="1" applyAlignment="1">
      <alignment horizontal="center" vertical="center"/>
    </xf>
    <xf numFmtId="9" fontId="22" fillId="0" borderId="2" xfId="10" quotePrefix="1" applyFont="1" applyBorder="1" applyAlignment="1">
      <alignment horizontal="center" vertical="center"/>
    </xf>
    <xf numFmtId="9" fontId="14" fillId="0" borderId="2" xfId="10" applyFont="1" applyBorder="1" applyAlignment="1">
      <alignment horizontal="center" vertical="center"/>
    </xf>
    <xf numFmtId="9" fontId="23" fillId="0" borderId="2" xfId="10" applyFont="1" applyBorder="1" applyAlignment="1">
      <alignment horizontal="center" vertical="center"/>
    </xf>
    <xf numFmtId="9" fontId="22" fillId="0" borderId="2" xfId="10" applyFont="1" applyBorder="1" applyAlignment="1">
      <alignment horizontal="center" vertical="center"/>
    </xf>
    <xf numFmtId="9" fontId="24" fillId="0" borderId="2" xfId="10" applyFont="1" applyBorder="1" applyAlignment="1">
      <alignment horizontal="center" vertical="center"/>
    </xf>
    <xf numFmtId="166" fontId="14" fillId="0" borderId="2" xfId="1" applyNumberFormat="1" applyFont="1" applyFill="1" applyBorder="1" applyAlignment="1">
      <alignment vertical="center"/>
    </xf>
    <xf numFmtId="9" fontId="14" fillId="0" borderId="2" xfId="10" applyFont="1" applyFill="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vertical="center" wrapText="1"/>
    </xf>
    <xf numFmtId="0" fontId="9" fillId="0" borderId="0" xfId="0" applyFont="1" applyAlignment="1">
      <alignment horizontal="center" vertical="center"/>
    </xf>
    <xf numFmtId="0" fontId="8" fillId="0" borderId="5" xfId="0" applyFont="1" applyBorder="1" applyAlignment="1">
      <alignment vertical="center"/>
    </xf>
    <xf numFmtId="166" fontId="8" fillId="0" borderId="5" xfId="1" applyNumberFormat="1" applyFont="1" applyBorder="1" applyAlignment="1">
      <alignment vertical="center"/>
    </xf>
    <xf numFmtId="0" fontId="9" fillId="0" borderId="6" xfId="0" applyFont="1" applyBorder="1" applyAlignment="1">
      <alignment vertical="center"/>
    </xf>
    <xf numFmtId="0" fontId="8" fillId="0" borderId="7" xfId="0" quotePrefix="1" applyFont="1" applyBorder="1" applyAlignment="1">
      <alignment horizontal="left" vertical="center"/>
    </xf>
    <xf numFmtId="166" fontId="8" fillId="0" borderId="7" xfId="1" applyNumberFormat="1" applyFont="1" applyBorder="1" applyAlignment="1">
      <alignment horizontal="center" vertical="center"/>
    </xf>
    <xf numFmtId="166" fontId="8" fillId="0" borderId="2" xfId="0" applyNumberFormat="1" applyFont="1" applyBorder="1" applyAlignment="1">
      <alignment horizontal="center" vertical="center"/>
    </xf>
    <xf numFmtId="166" fontId="8" fillId="0" borderId="2" xfId="1" applyNumberFormat="1" applyFont="1" applyBorder="1" applyAlignment="1">
      <alignment horizontal="center" vertical="center"/>
    </xf>
    <xf numFmtId="166" fontId="22" fillId="0" borderId="2" xfId="1" applyNumberFormat="1" applyFont="1" applyBorder="1" applyAlignment="1">
      <alignment horizontal="right" vertical="center"/>
    </xf>
    <xf numFmtId="166" fontId="22" fillId="0" borderId="2" xfId="1" applyNumberFormat="1" applyFont="1" applyFill="1" applyBorder="1" applyAlignment="1">
      <alignment vertical="center"/>
    </xf>
    <xf numFmtId="9" fontId="22" fillId="0" borderId="2" xfId="10" applyFont="1" applyFill="1" applyBorder="1" applyAlignment="1">
      <alignment horizontal="center" vertical="center"/>
    </xf>
    <xf numFmtId="49" fontId="9" fillId="0" borderId="2" xfId="3" applyNumberFormat="1" applyFont="1" applyBorder="1" applyAlignment="1">
      <alignment horizontal="left" vertical="center"/>
    </xf>
    <xf numFmtId="0" fontId="14" fillId="0" borderId="0" xfId="0" applyFont="1" applyAlignment="1">
      <alignment vertical="center"/>
    </xf>
    <xf numFmtId="0" fontId="22" fillId="0" borderId="0" xfId="0" applyFont="1" applyAlignment="1">
      <alignment vertical="center"/>
    </xf>
    <xf numFmtId="0" fontId="14" fillId="0" borderId="0" xfId="2" applyFont="1" applyAlignment="1">
      <alignment horizontal="right" vertical="center"/>
    </xf>
    <xf numFmtId="0" fontId="1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Continuous" vertical="center"/>
    </xf>
    <xf numFmtId="0" fontId="24" fillId="0" borderId="0" xfId="0" applyFont="1" applyAlignment="1">
      <alignment horizontal="right" vertical="center"/>
    </xf>
    <xf numFmtId="0" fontId="14" fillId="0" borderId="2" xfId="0" applyFont="1" applyBorder="1" applyAlignment="1">
      <alignment horizontal="center" vertical="center" wrapText="1"/>
    </xf>
    <xf numFmtId="0" fontId="24" fillId="0" borderId="2" xfId="0" applyFont="1" applyBorder="1" applyAlignment="1">
      <alignment horizontal="center" vertical="center"/>
    </xf>
    <xf numFmtId="1" fontId="24" fillId="0" borderId="2" xfId="0" quotePrefix="1" applyNumberFormat="1" applyFont="1" applyBorder="1" applyAlignment="1">
      <alignment horizontal="center" vertical="center"/>
    </xf>
    <xf numFmtId="1" fontId="24" fillId="0" borderId="2"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0" xfId="0" applyFont="1" applyBorder="1" applyAlignment="1">
      <alignment vertical="center"/>
    </xf>
    <xf numFmtId="166" fontId="14" fillId="0" borderId="10" xfId="1" applyNumberFormat="1" applyFont="1" applyFill="1" applyBorder="1" applyAlignment="1">
      <alignment vertical="center"/>
    </xf>
    <xf numFmtId="9" fontId="14" fillId="0" borderId="10" xfId="10" applyFont="1" applyFill="1" applyBorder="1" applyAlignment="1">
      <alignment horizontal="center" vertical="center"/>
    </xf>
    <xf numFmtId="0" fontId="14" fillId="0" borderId="7" xfId="0" applyFont="1" applyBorder="1" applyAlignment="1">
      <alignment horizontal="center" vertical="center"/>
    </xf>
    <xf numFmtId="0" fontId="14" fillId="0" borderId="7" xfId="0" applyFont="1" applyBorder="1" applyAlignment="1">
      <alignment vertical="center"/>
    </xf>
    <xf numFmtId="166" fontId="14" fillId="0" borderId="7" xfId="1" applyNumberFormat="1" applyFont="1" applyFill="1" applyBorder="1" applyAlignment="1">
      <alignment horizontal="right" vertical="center"/>
    </xf>
    <xf numFmtId="9" fontId="14" fillId="0" borderId="7" xfId="10" applyFont="1" applyFill="1" applyBorder="1" applyAlignment="1">
      <alignment horizontal="center" vertical="center"/>
    </xf>
    <xf numFmtId="0" fontId="14" fillId="0" borderId="7" xfId="0" applyFont="1" applyBorder="1" applyAlignment="1">
      <alignment horizontal="left" vertical="center" wrapText="1"/>
    </xf>
    <xf numFmtId="0" fontId="22" fillId="0" borderId="7" xfId="6" applyFont="1" applyBorder="1" applyAlignment="1">
      <alignment horizontal="center" vertical="center" wrapText="1"/>
    </xf>
    <xf numFmtId="165" fontId="22" fillId="0" borderId="7" xfId="6" applyNumberFormat="1" applyFont="1" applyBorder="1" applyAlignment="1">
      <alignment vertical="center" wrapText="1"/>
    </xf>
    <xf numFmtId="166" fontId="22" fillId="0" borderId="7" xfId="1" applyNumberFormat="1" applyFont="1" applyFill="1" applyBorder="1" applyAlignment="1">
      <alignment horizontal="right" vertical="center"/>
    </xf>
    <xf numFmtId="166" fontId="22" fillId="0" borderId="7" xfId="1" applyNumberFormat="1" applyFont="1" applyFill="1" applyBorder="1" applyAlignment="1">
      <alignment vertical="center"/>
    </xf>
    <xf numFmtId="9" fontId="22" fillId="0" borderId="7" xfId="10" applyFont="1" applyFill="1" applyBorder="1" applyAlignment="1">
      <alignment horizontal="center" vertical="center"/>
    </xf>
    <xf numFmtId="0" fontId="14" fillId="0" borderId="7" xfId="6" applyFont="1" applyBorder="1" applyAlignment="1">
      <alignment horizontal="center" vertical="center" wrapText="1"/>
    </xf>
    <xf numFmtId="0" fontId="14" fillId="0" borderId="7" xfId="0" applyFont="1" applyBorder="1" applyAlignment="1">
      <alignment horizontal="justify" vertical="center" wrapText="1"/>
    </xf>
    <xf numFmtId="166" fontId="14" fillId="0" borderId="7" xfId="1" applyNumberFormat="1" applyFont="1" applyFill="1" applyBorder="1" applyAlignment="1">
      <alignment vertical="center"/>
    </xf>
    <xf numFmtId="165" fontId="14" fillId="0" borderId="7" xfId="6" applyNumberFormat="1" applyFont="1" applyBorder="1" applyAlignment="1">
      <alignment vertical="center" wrapText="1"/>
    </xf>
    <xf numFmtId="3" fontId="22" fillId="0" borderId="0" xfId="0" applyNumberFormat="1" applyFont="1" applyAlignment="1">
      <alignment vertical="center"/>
    </xf>
    <xf numFmtId="0" fontId="14" fillId="0" borderId="7" xfId="0" applyFont="1" applyBorder="1" applyAlignment="1">
      <alignment vertical="center" wrapText="1"/>
    </xf>
    <xf numFmtId="0" fontId="22" fillId="0" borderId="7" xfId="0" applyFont="1" applyBorder="1" applyAlignment="1">
      <alignment horizontal="center" vertical="center"/>
    </xf>
    <xf numFmtId="0" fontId="22" fillId="0" borderId="7" xfId="0" applyFont="1" applyBorder="1" applyAlignment="1">
      <alignment vertical="center"/>
    </xf>
    <xf numFmtId="0" fontId="24" fillId="0" borderId="7" xfId="0" applyFont="1" applyBorder="1" applyAlignment="1">
      <alignment horizontal="center" vertical="center"/>
    </xf>
    <xf numFmtId="0" fontId="24" fillId="0" borderId="7" xfId="0" applyFont="1" applyBorder="1" applyAlignment="1">
      <alignment vertical="center"/>
    </xf>
    <xf numFmtId="0" fontId="14" fillId="0" borderId="7" xfId="0" applyFont="1" applyBorder="1" applyAlignment="1">
      <alignment horizontal="left" vertical="center"/>
    </xf>
    <xf numFmtId="0" fontId="25" fillId="0" borderId="7" xfId="0" applyFont="1" applyBorder="1" applyAlignment="1">
      <alignment horizontal="center" vertical="center"/>
    </xf>
    <xf numFmtId="0" fontId="22" fillId="0" borderId="8" xfId="0" applyFont="1" applyBorder="1" applyAlignment="1">
      <alignment vertical="center"/>
    </xf>
    <xf numFmtId="0" fontId="14" fillId="0" borderId="8" xfId="0" applyFont="1" applyBorder="1" applyAlignment="1">
      <alignment horizontal="center" vertical="center"/>
    </xf>
    <xf numFmtId="166" fontId="22" fillId="0" borderId="8" xfId="1" applyNumberFormat="1" applyFont="1" applyFill="1" applyBorder="1" applyAlignment="1">
      <alignment vertical="center"/>
    </xf>
    <xf numFmtId="0" fontId="24" fillId="0" borderId="0" xfId="0" applyFont="1" applyAlignment="1">
      <alignment horizontal="left" vertical="center"/>
    </xf>
    <xf numFmtId="166" fontId="22" fillId="0" borderId="0" xfId="1" applyNumberFormat="1" applyFont="1" applyFill="1" applyAlignment="1">
      <alignment vertical="center"/>
    </xf>
    <xf numFmtId="166" fontId="22" fillId="0" borderId="0" xfId="0" applyNumberFormat="1" applyFont="1" applyAlignment="1">
      <alignment vertical="center"/>
    </xf>
    <xf numFmtId="9" fontId="22" fillId="0" borderId="0" xfId="10" applyFont="1" applyAlignment="1">
      <alignment vertical="center"/>
    </xf>
    <xf numFmtId="0" fontId="13" fillId="0" borderId="2" xfId="3" applyFont="1" applyBorder="1" applyAlignment="1">
      <alignment horizontal="center" vertical="center"/>
    </xf>
    <xf numFmtId="0" fontId="30" fillId="0" borderId="0" xfId="11"/>
    <xf numFmtId="0" fontId="30" fillId="0" borderId="0" xfId="11" applyAlignment="1">
      <alignment horizontal="centerContinuous"/>
    </xf>
    <xf numFmtId="0" fontId="33" fillId="0" borderId="0" xfId="11" applyFont="1" applyAlignment="1">
      <alignment horizontal="right"/>
    </xf>
    <xf numFmtId="0" fontId="34" fillId="0" borderId="2" xfId="11" applyFont="1" applyBorder="1" applyAlignment="1">
      <alignment horizontal="center" vertical="center" wrapText="1"/>
    </xf>
    <xf numFmtId="0" fontId="35" fillId="0" borderId="0" xfId="11" applyFont="1"/>
    <xf numFmtId="0" fontId="35" fillId="0" borderId="2" xfId="11" applyFont="1" applyBorder="1" applyAlignment="1">
      <alignment horizontal="center" vertical="center" wrapText="1"/>
    </xf>
    <xf numFmtId="0" fontId="36" fillId="0" borderId="2" xfId="11" applyFont="1" applyBorder="1" applyAlignment="1">
      <alignment horizontal="center" vertical="center" wrapText="1"/>
    </xf>
    <xf numFmtId="0" fontId="36" fillId="0" borderId="0" xfId="11" applyFont="1"/>
    <xf numFmtId="166" fontId="34" fillId="0" borderId="2" xfId="11" applyNumberFormat="1" applyFont="1" applyBorder="1" applyAlignment="1">
      <alignment horizontal="center" vertical="center" wrapText="1"/>
    </xf>
    <xf numFmtId="0" fontId="34" fillId="0" borderId="0" xfId="11" applyFont="1"/>
    <xf numFmtId="0" fontId="34" fillId="0" borderId="2" xfId="11" applyFont="1" applyBorder="1" applyAlignment="1">
      <alignment vertical="center" wrapText="1"/>
    </xf>
    <xf numFmtId="0" fontId="35" fillId="0" borderId="2" xfId="11" applyFont="1" applyBorder="1" applyAlignment="1">
      <alignment vertical="center" wrapText="1"/>
    </xf>
    <xf numFmtId="164" fontId="35" fillId="0" borderId="2" xfId="20" applyFont="1" applyBorder="1" applyAlignment="1">
      <alignment horizontal="center" vertical="center" wrapText="1"/>
    </xf>
    <xf numFmtId="166" fontId="35" fillId="0" borderId="2" xfId="20" applyNumberFormat="1" applyFont="1" applyBorder="1" applyAlignment="1">
      <alignment horizontal="center" vertical="center" wrapText="1"/>
    </xf>
    <xf numFmtId="164" fontId="35" fillId="0" borderId="2" xfId="11" applyNumberFormat="1" applyFont="1" applyBorder="1" applyAlignment="1">
      <alignment horizontal="center" vertical="center" wrapText="1"/>
    </xf>
    <xf numFmtId="166" fontId="35" fillId="0" borderId="2" xfId="11" applyNumberFormat="1" applyFont="1" applyBorder="1" applyAlignment="1">
      <alignment horizontal="center" vertical="center" wrapText="1"/>
    </xf>
    <xf numFmtId="0" fontId="37" fillId="0" borderId="0" xfId="11" applyFont="1" applyAlignment="1">
      <alignment vertical="center"/>
    </xf>
    <xf numFmtId="0" fontId="9" fillId="0" borderId="0" xfId="22" applyFont="1" applyAlignment="1">
      <alignment vertical="center"/>
    </xf>
    <xf numFmtId="0" fontId="38" fillId="0" borderId="0" xfId="22" applyFont="1" applyAlignment="1">
      <alignment horizontal="center" vertical="center" wrapText="1"/>
    </xf>
    <xf numFmtId="0" fontId="11" fillId="0" borderId="0" xfId="22" applyFont="1" applyAlignment="1">
      <alignment horizontal="center" vertical="center" wrapText="1"/>
    </xf>
    <xf numFmtId="0" fontId="13" fillId="0" borderId="0" xfId="22" applyFont="1" applyAlignment="1">
      <alignment vertical="center"/>
    </xf>
    <xf numFmtId="169" fontId="8" fillId="0" borderId="3" xfId="23" applyNumberFormat="1" applyFont="1" applyBorder="1" applyAlignment="1">
      <alignment horizontal="center" vertical="center"/>
    </xf>
    <xf numFmtId="170" fontId="8" fillId="0" borderId="9" xfId="23" applyNumberFormat="1" applyFont="1" applyBorder="1" applyAlignment="1">
      <alignment horizontal="center" vertical="center"/>
    </xf>
    <xf numFmtId="169" fontId="8" fillId="0" borderId="4" xfId="23" applyNumberFormat="1" applyFont="1" applyBorder="1" applyAlignment="1">
      <alignment horizontal="center" vertical="center"/>
    </xf>
    <xf numFmtId="169" fontId="13" fillId="0" borderId="4" xfId="23" applyNumberFormat="1" applyFont="1" applyBorder="1" applyAlignment="1">
      <alignment horizontal="center" vertical="center"/>
    </xf>
    <xf numFmtId="169" fontId="13" fillId="0" borderId="2" xfId="23" applyNumberFormat="1" applyFont="1" applyBorder="1" applyAlignment="1">
      <alignment horizontal="center" vertical="center"/>
    </xf>
    <xf numFmtId="170" fontId="24" fillId="0" borderId="2" xfId="23" applyNumberFormat="1" applyFont="1" applyBorder="1" applyAlignment="1">
      <alignment horizontal="center" vertical="center"/>
    </xf>
    <xf numFmtId="0" fontId="22" fillId="0" borderId="0" xfId="22" applyFont="1" applyAlignment="1">
      <alignment vertical="center"/>
    </xf>
    <xf numFmtId="170" fontId="7" fillId="0" borderId="2" xfId="23" applyNumberFormat="1" applyFont="1" applyBorder="1" applyAlignment="1">
      <alignment vertical="center" wrapText="1"/>
    </xf>
    <xf numFmtId="0" fontId="43" fillId="0" borderId="0" xfId="22" applyFont="1" applyAlignment="1">
      <alignment vertical="center"/>
    </xf>
    <xf numFmtId="164" fontId="7" fillId="0" borderId="2" xfId="20" applyFont="1" applyBorder="1" applyAlignment="1">
      <alignment vertical="center" wrapText="1"/>
    </xf>
    <xf numFmtId="3" fontId="43" fillId="0" borderId="0" xfId="22" applyNumberFormat="1" applyFont="1" applyAlignment="1">
      <alignment vertical="center"/>
    </xf>
    <xf numFmtId="0" fontId="13" fillId="0" borderId="0" xfId="22" applyFont="1" applyAlignment="1">
      <alignment horizontal="right" vertical="center"/>
    </xf>
    <xf numFmtId="0" fontId="9" fillId="0" borderId="0" xfId="22" applyFont="1" applyAlignment="1">
      <alignment horizontal="center" vertical="center"/>
    </xf>
    <xf numFmtId="9" fontId="22" fillId="0" borderId="0" xfId="10" applyFont="1" applyFill="1" applyAlignment="1">
      <alignment vertical="center"/>
    </xf>
    <xf numFmtId="0" fontId="14" fillId="0" borderId="0" xfId="21" applyFont="1" applyAlignment="1">
      <alignment vertical="center"/>
    </xf>
    <xf numFmtId="0" fontId="9" fillId="0" borderId="0" xfId="26" applyFont="1" applyAlignment="1">
      <alignment horizontal="center" vertical="center"/>
    </xf>
    <xf numFmtId="0" fontId="9" fillId="0" borderId="0" xfId="26" applyFont="1" applyAlignment="1">
      <alignment vertical="center"/>
    </xf>
    <xf numFmtId="0" fontId="22" fillId="0" borderId="0" xfId="26" applyFont="1" applyAlignment="1">
      <alignment vertical="center"/>
    </xf>
    <xf numFmtId="3" fontId="9" fillId="0" borderId="0" xfId="26" applyNumberFormat="1" applyFont="1" applyAlignment="1">
      <alignment vertical="center"/>
    </xf>
    <xf numFmtId="9" fontId="22" fillId="0" borderId="0" xfId="27" applyFont="1" applyFill="1" applyAlignment="1">
      <alignment vertical="center"/>
    </xf>
    <xf numFmtId="0" fontId="5" fillId="0" borderId="3" xfId="26" applyFont="1" applyBorder="1" applyAlignment="1">
      <alignment horizontal="center" vertical="center"/>
    </xf>
    <xf numFmtId="0" fontId="5" fillId="0" borderId="2" xfId="28" applyFont="1" applyBorder="1" applyAlignment="1">
      <alignment horizontal="center" vertical="center" wrapText="1"/>
    </xf>
    <xf numFmtId="0" fontId="9" fillId="0" borderId="2" xfId="26" applyFont="1" applyBorder="1" applyAlignment="1">
      <alignment horizontal="center" vertical="center"/>
    </xf>
    <xf numFmtId="0" fontId="5" fillId="0" borderId="2" xfId="26" applyFont="1" applyBorder="1" applyAlignment="1">
      <alignment horizontal="center" vertical="center"/>
    </xf>
    <xf numFmtId="166" fontId="8" fillId="0" borderId="2" xfId="26" applyNumberFormat="1" applyFont="1" applyBorder="1" applyAlignment="1">
      <alignment horizontal="center" vertical="center"/>
    </xf>
    <xf numFmtId="0" fontId="8" fillId="0" borderId="2" xfId="29" applyFont="1" applyBorder="1" applyAlignment="1">
      <alignment horizontal="center" vertical="center" wrapText="1"/>
    </xf>
    <xf numFmtId="0" fontId="8" fillId="0" borderId="2" xfId="30" applyFont="1" applyBorder="1" applyAlignment="1">
      <alignment horizontal="left" vertical="center" wrapText="1"/>
    </xf>
    <xf numFmtId="166" fontId="8" fillId="0" borderId="2" xfId="31" applyNumberFormat="1" applyFont="1" applyFill="1" applyBorder="1" applyAlignment="1">
      <alignment horizontal="right" vertical="center" wrapText="1"/>
    </xf>
    <xf numFmtId="166" fontId="8" fillId="0" borderId="2" xfId="32" applyNumberFormat="1" applyFont="1" applyFill="1" applyBorder="1" applyAlignment="1">
      <alignment horizontal="right" vertical="center" wrapText="1"/>
    </xf>
    <xf numFmtId="0" fontId="46" fillId="0" borderId="2" xfId="33" applyFont="1" applyBorder="1" applyAlignment="1">
      <alignment horizontal="center" vertical="center" wrapText="1"/>
    </xf>
    <xf numFmtId="3" fontId="46" fillId="0" borderId="2" xfId="33" applyNumberFormat="1" applyFont="1" applyBorder="1" applyAlignment="1">
      <alignment horizontal="right" vertical="center" wrapText="1"/>
    </xf>
    <xf numFmtId="0" fontId="8" fillId="0" borderId="2" xfId="33" applyFont="1" applyBorder="1" applyAlignment="1">
      <alignment horizontal="center" vertical="center"/>
    </xf>
    <xf numFmtId="0" fontId="8" fillId="0" borderId="2" xfId="34" applyFont="1" applyBorder="1" applyAlignment="1">
      <alignment horizontal="justify" vertical="center" wrapText="1"/>
    </xf>
    <xf numFmtId="166" fontId="8" fillId="0" borderId="2" xfId="35" applyNumberFormat="1" applyFont="1" applyFill="1" applyBorder="1" applyAlignment="1">
      <alignment horizontal="right" vertical="center" wrapText="1"/>
    </xf>
    <xf numFmtId="0" fontId="9" fillId="0" borderId="2" xfId="26" applyFont="1" applyBorder="1" applyAlignment="1">
      <alignment vertical="center"/>
    </xf>
    <xf numFmtId="0" fontId="8" fillId="0" borderId="2" xfId="33" applyFont="1" applyBorder="1" applyAlignment="1">
      <alignment horizontal="center" vertical="center" wrapText="1"/>
    </xf>
    <xf numFmtId="0" fontId="8" fillId="0" borderId="2" xfId="33" applyFont="1" applyBorder="1" applyAlignment="1">
      <alignment horizontal="justify" vertical="center" wrapText="1"/>
    </xf>
    <xf numFmtId="0" fontId="8" fillId="0" borderId="2" xfId="33" quotePrefix="1" applyFont="1" applyBorder="1" applyAlignment="1">
      <alignment horizontal="center" vertical="center" wrapText="1"/>
    </xf>
    <xf numFmtId="0" fontId="8" fillId="0" borderId="2" xfId="33" applyFont="1" applyBorder="1" applyAlignment="1">
      <alignment horizontal="justify" vertical="center"/>
    </xf>
    <xf numFmtId="167" fontId="8" fillId="0" borderId="2" xfId="35" applyNumberFormat="1" applyFont="1" applyFill="1" applyBorder="1" applyAlignment="1">
      <alignment horizontal="right" vertical="center" wrapText="1"/>
    </xf>
    <xf numFmtId="0" fontId="9" fillId="0" borderId="2" xfId="33" quotePrefix="1" applyFont="1" applyBorder="1" applyAlignment="1">
      <alignment horizontal="center" vertical="center" wrapText="1"/>
    </xf>
    <xf numFmtId="0" fontId="9" fillId="0" borderId="2" xfId="33" applyFont="1" applyBorder="1" applyAlignment="1">
      <alignment horizontal="justify" vertical="center"/>
    </xf>
    <xf numFmtId="167" fontId="9" fillId="0" borderId="2" xfId="36" applyNumberFormat="1" applyFont="1" applyFill="1" applyBorder="1" applyAlignment="1">
      <alignment horizontal="right" vertical="center" wrapText="1"/>
    </xf>
    <xf numFmtId="166" fontId="9" fillId="0" borderId="2" xfId="32" applyNumberFormat="1" applyFont="1" applyFill="1" applyBorder="1" applyAlignment="1">
      <alignment horizontal="right" vertical="center" wrapText="1"/>
    </xf>
    <xf numFmtId="167" fontId="49" fillId="0" borderId="2" xfId="36" applyNumberFormat="1" applyFont="1" applyFill="1" applyBorder="1" applyAlignment="1">
      <alignment horizontal="right" vertical="center" wrapText="1"/>
    </xf>
    <xf numFmtId="166" fontId="49" fillId="0" borderId="2" xfId="38" applyNumberFormat="1" applyFont="1" applyFill="1" applyBorder="1" applyAlignment="1">
      <alignment vertical="center"/>
    </xf>
    <xf numFmtId="166" fontId="8" fillId="0" borderId="2" xfId="39" applyNumberFormat="1" applyFont="1" applyFill="1" applyBorder="1" applyAlignment="1">
      <alignment horizontal="right" vertical="center" wrapText="1"/>
    </xf>
    <xf numFmtId="166" fontId="8" fillId="0" borderId="2" xfId="38" applyNumberFormat="1" applyFont="1" applyFill="1" applyBorder="1" applyAlignment="1">
      <alignment vertical="center"/>
    </xf>
    <xf numFmtId="3" fontId="8" fillId="0" borderId="2" xfId="40" applyNumberFormat="1" applyFont="1" applyBorder="1" applyAlignment="1">
      <alignment vertical="center"/>
    </xf>
    <xf numFmtId="0" fontId="9" fillId="0" borderId="2" xfId="41" quotePrefix="1" applyFont="1" applyBorder="1" applyAlignment="1">
      <alignment horizontal="center" vertical="center"/>
    </xf>
    <xf numFmtId="0" fontId="9" fillId="0" borderId="2" xfId="41" quotePrefix="1" applyFont="1" applyBorder="1" applyAlignment="1">
      <alignment horizontal="justify" vertical="center" wrapText="1"/>
    </xf>
    <xf numFmtId="167" fontId="9" fillId="0" borderId="2" xfId="30" applyNumberFormat="1" applyFont="1" applyBorder="1" applyAlignment="1">
      <alignment horizontal="right" vertical="center" wrapText="1"/>
    </xf>
    <xf numFmtId="0" fontId="9" fillId="0" borderId="2" xfId="42" applyFont="1" applyBorder="1" applyAlignment="1">
      <alignment horizontal="center" vertical="center" wrapText="1"/>
    </xf>
    <xf numFmtId="167" fontId="9" fillId="0" borderId="2" xfId="42" applyNumberFormat="1" applyFont="1" applyBorder="1" applyAlignment="1">
      <alignment vertical="center"/>
    </xf>
    <xf numFmtId="167" fontId="8" fillId="0" borderId="2" xfId="43" applyNumberFormat="1" applyFont="1" applyFill="1" applyBorder="1" applyAlignment="1">
      <alignment horizontal="right" vertical="center" wrapText="1"/>
    </xf>
    <xf numFmtId="0" fontId="9" fillId="0" borderId="2" xfId="33" applyFont="1" applyBorder="1" applyAlignment="1">
      <alignment horizontal="center" vertical="center"/>
    </xf>
    <xf numFmtId="167" fontId="9" fillId="0" borderId="2" xfId="33" applyNumberFormat="1" applyFont="1" applyBorder="1" applyAlignment="1">
      <alignment vertical="center"/>
    </xf>
    <xf numFmtId="167" fontId="8" fillId="0" borderId="2" xfId="35" applyNumberFormat="1" applyFont="1" applyFill="1" applyBorder="1" applyAlignment="1">
      <alignment vertical="center"/>
    </xf>
    <xf numFmtId="0" fontId="9" fillId="0" borderId="2" xfId="33" applyFont="1" applyBorder="1" applyAlignment="1">
      <alignment horizontal="justify" vertical="center" wrapText="1"/>
    </xf>
    <xf numFmtId="0" fontId="8" fillId="0" borderId="2" xfId="41" applyFont="1" applyBorder="1" applyAlignment="1">
      <alignment horizontal="center" vertical="center" wrapText="1"/>
    </xf>
    <xf numFmtId="0" fontId="8" fillId="0" borderId="2" xfId="41" applyFont="1" applyBorder="1" applyAlignment="1">
      <alignment horizontal="justify" vertical="center" wrapText="1"/>
    </xf>
    <xf numFmtId="166" fontId="9" fillId="0" borderId="2" xfId="31" applyNumberFormat="1" applyFont="1" applyFill="1" applyBorder="1" applyAlignment="1">
      <alignment horizontal="right" vertical="center" wrapText="1"/>
    </xf>
    <xf numFmtId="0" fontId="9" fillId="0" borderId="2" xfId="33" applyFont="1" applyBorder="1"/>
    <xf numFmtId="0" fontId="9" fillId="0" borderId="2" xfId="33" applyFont="1" applyBorder="1" applyAlignment="1">
      <alignment horizontal="justify"/>
    </xf>
    <xf numFmtId="3" fontId="9" fillId="0" borderId="2" xfId="33" applyNumberFormat="1" applyFont="1" applyBorder="1"/>
    <xf numFmtId="166" fontId="32" fillId="0" borderId="2" xfId="31" applyNumberFormat="1" applyFont="1" applyFill="1" applyBorder="1" applyAlignment="1">
      <alignment vertical="center" wrapText="1"/>
    </xf>
    <xf numFmtId="0" fontId="9" fillId="0" borderId="2" xfId="33" applyFont="1" applyBorder="1" applyAlignment="1">
      <alignment vertical="center"/>
    </xf>
    <xf numFmtId="41" fontId="8" fillId="0" borderId="2" xfId="33" applyNumberFormat="1" applyFont="1" applyBorder="1" applyAlignment="1">
      <alignment vertical="center"/>
    </xf>
    <xf numFmtId="0" fontId="8" fillId="0" borderId="2" xfId="33" applyFont="1" applyBorder="1" applyAlignment="1">
      <alignment horizontal="center"/>
    </xf>
    <xf numFmtId="0" fontId="8" fillId="0" borderId="2" xfId="33" applyFont="1" applyBorder="1" applyAlignment="1">
      <alignment horizontal="justify"/>
    </xf>
    <xf numFmtId="41" fontId="8" fillId="0" borderId="2" xfId="33" applyNumberFormat="1" applyFont="1" applyBorder="1"/>
    <xf numFmtId="0" fontId="9" fillId="0" borderId="2" xfId="33" applyFont="1" applyBorder="1" applyAlignment="1">
      <alignment horizontal="center"/>
    </xf>
    <xf numFmtId="41" fontId="9" fillId="0" borderId="2" xfId="33" applyNumberFormat="1" applyFont="1" applyBorder="1"/>
    <xf numFmtId="3" fontId="8" fillId="0" borderId="2" xfId="44" applyNumberFormat="1" applyFont="1" applyFill="1" applyBorder="1" applyAlignment="1">
      <alignment horizontal="right" vertical="center"/>
    </xf>
    <xf numFmtId="41" fontId="9" fillId="0" borderId="2" xfId="33" applyNumberFormat="1" applyFont="1" applyBorder="1" applyAlignment="1">
      <alignment vertical="center"/>
    </xf>
    <xf numFmtId="3" fontId="9" fillId="0" borderId="2" xfId="44" applyNumberFormat="1" applyFont="1" applyFill="1" applyBorder="1" applyAlignment="1">
      <alignment horizontal="right" vertical="center"/>
    </xf>
    <xf numFmtId="0" fontId="9" fillId="0" borderId="2" xfId="45" applyFont="1" applyBorder="1" applyAlignment="1">
      <alignment horizontal="center"/>
    </xf>
    <xf numFmtId="41" fontId="8" fillId="0" borderId="2" xfId="46" applyFont="1" applyFill="1" applyBorder="1" applyAlignment="1">
      <alignment vertical="center"/>
    </xf>
    <xf numFmtId="0" fontId="8" fillId="0" borderId="2" xfId="45" applyFont="1" applyBorder="1" applyAlignment="1">
      <alignment horizontal="center"/>
    </xf>
    <xf numFmtId="0" fontId="8" fillId="0" borderId="2" xfId="45" applyFont="1" applyBorder="1" applyAlignment="1">
      <alignment horizontal="justify" vertical="center" wrapText="1"/>
    </xf>
    <xf numFmtId="41" fontId="18" fillId="0" borderId="2" xfId="46" applyFont="1" applyFill="1" applyBorder="1" applyAlignment="1">
      <alignment vertical="center"/>
    </xf>
    <xf numFmtId="0" fontId="18" fillId="0" borderId="2" xfId="47" applyFont="1" applyBorder="1" applyAlignment="1">
      <alignment horizontal="center" vertical="center"/>
    </xf>
    <xf numFmtId="0" fontId="9" fillId="0" borderId="2" xfId="48" applyFont="1" applyBorder="1" applyAlignment="1">
      <alignment horizontal="justify" vertical="center" wrapText="1"/>
    </xf>
    <xf numFmtId="0" fontId="9" fillId="0" borderId="2" xfId="48" applyFont="1" applyBorder="1" applyAlignment="1">
      <alignment horizontal="center" vertical="center" wrapText="1"/>
    </xf>
    <xf numFmtId="41" fontId="9" fillId="0" borderId="2" xfId="46" applyFont="1" applyFill="1" applyBorder="1" applyAlignment="1">
      <alignment vertical="center"/>
    </xf>
    <xf numFmtId="0" fontId="8" fillId="0" borderId="2" xfId="49" applyFont="1" applyBorder="1" applyAlignment="1">
      <alignment horizontal="center" vertical="center"/>
    </xf>
    <xf numFmtId="0" fontId="8" fillId="0" borderId="2" xfId="49" applyFont="1" applyBorder="1" applyAlignment="1">
      <alignment horizontal="justify" vertical="center" wrapText="1"/>
    </xf>
    <xf numFmtId="0" fontId="9" fillId="0" borderId="2" xfId="50" applyFont="1" applyBorder="1" applyAlignment="1">
      <alignment horizontal="center" vertical="center" wrapText="1"/>
    </xf>
    <xf numFmtId="0" fontId="8" fillId="0" borderId="2" xfId="50" applyFont="1" applyBorder="1" applyAlignment="1">
      <alignment horizontal="justify" vertical="center" wrapText="1"/>
    </xf>
    <xf numFmtId="0" fontId="8" fillId="0" borderId="2" xfId="33" applyFont="1" applyBorder="1" applyAlignment="1">
      <alignment horizontal="justify" wrapText="1"/>
    </xf>
    <xf numFmtId="0" fontId="9" fillId="0" borderId="2" xfId="33" applyFont="1" applyBorder="1" applyAlignment="1">
      <alignment horizontal="justify" wrapText="1"/>
    </xf>
    <xf numFmtId="167" fontId="8" fillId="0" borderId="2" xfId="51" applyNumberFormat="1" applyFont="1" applyFill="1" applyBorder="1" applyAlignment="1">
      <alignment horizontal="right" vertical="center"/>
    </xf>
    <xf numFmtId="3" fontId="8" fillId="0" borderId="2" xfId="33" applyNumberFormat="1" applyFont="1" applyBorder="1" applyAlignment="1">
      <alignment horizontal="right" vertical="center" wrapText="1"/>
    </xf>
    <xf numFmtId="166" fontId="8" fillId="0" borderId="2" xfId="33" applyNumberFormat="1" applyFont="1" applyBorder="1" applyAlignment="1">
      <alignment horizontal="right" vertical="center" wrapText="1"/>
    </xf>
    <xf numFmtId="0" fontId="9" fillId="0" borderId="2" xfId="34" applyFont="1" applyBorder="1" applyAlignment="1">
      <alignment horizontal="justify" vertical="center" wrapText="1"/>
    </xf>
    <xf numFmtId="3" fontId="9" fillId="0" borderId="2" xfId="33" applyNumberFormat="1" applyFont="1" applyBorder="1" applyAlignment="1">
      <alignment horizontal="right" vertical="center" wrapText="1"/>
    </xf>
    <xf numFmtId="0" fontId="8" fillId="0" borderId="2" xfId="52" applyFont="1" applyBorder="1" applyAlignment="1">
      <alignment horizontal="center" vertical="center" wrapText="1"/>
    </xf>
    <xf numFmtId="0" fontId="8" fillId="0" borderId="2" xfId="51" applyNumberFormat="1" applyFont="1" applyFill="1" applyBorder="1" applyAlignment="1">
      <alignment horizontal="justify" vertical="center" wrapText="1"/>
    </xf>
    <xf numFmtId="0" fontId="9" fillId="0" borderId="2" xfId="52" applyFont="1" applyBorder="1" applyAlignment="1">
      <alignment horizontal="justify" vertical="center" wrapText="1"/>
    </xf>
    <xf numFmtId="3" fontId="9" fillId="0" borderId="2" xfId="53" applyNumberFormat="1" applyFont="1" applyFill="1" applyBorder="1" applyAlignment="1">
      <alignment vertical="center"/>
    </xf>
    <xf numFmtId="0" fontId="9" fillId="0" borderId="2" xfId="45" applyFont="1" applyBorder="1" applyAlignment="1">
      <alignment horizontal="center" vertical="center"/>
    </xf>
    <xf numFmtId="3" fontId="8" fillId="0" borderId="2" xfId="55" applyNumberFormat="1" applyFont="1" applyFill="1" applyBorder="1" applyAlignment="1">
      <alignment vertical="center"/>
    </xf>
    <xf numFmtId="0" fontId="8" fillId="0" borderId="2" xfId="45" applyFont="1" applyBorder="1" applyAlignment="1">
      <alignment horizontal="center" vertical="center"/>
    </xf>
    <xf numFmtId="0" fontId="18" fillId="0" borderId="2" xfId="47" applyFont="1" applyBorder="1" applyAlignment="1">
      <alignment horizontal="justify" vertical="center" wrapText="1"/>
    </xf>
    <xf numFmtId="3" fontId="9" fillId="0" borderId="2" xfId="46" applyNumberFormat="1" applyFont="1" applyFill="1" applyBorder="1" applyAlignment="1">
      <alignment vertical="center"/>
    </xf>
    <xf numFmtId="166" fontId="8" fillId="0" borderId="2" xfId="56" applyNumberFormat="1" applyFont="1" applyFill="1" applyBorder="1" applyAlignment="1">
      <alignment horizontal="right" vertical="center" wrapText="1"/>
    </xf>
    <xf numFmtId="0" fontId="8" fillId="0" borderId="2" xfId="48" applyFont="1" applyBorder="1" applyAlignment="1">
      <alignment horizontal="center" vertical="center" wrapText="1"/>
    </xf>
    <xf numFmtId="0" fontId="8" fillId="0" borderId="2" xfId="48" applyFont="1" applyBorder="1" applyAlignment="1">
      <alignment horizontal="justify" vertical="center" wrapText="1"/>
    </xf>
    <xf numFmtId="0" fontId="9" fillId="0" borderId="2" xfId="48" quotePrefix="1" applyFont="1" applyBorder="1" applyAlignment="1">
      <alignment horizontal="center" vertical="center" wrapText="1"/>
    </xf>
    <xf numFmtId="166" fontId="9" fillId="0" borderId="2" xfId="48" applyNumberFormat="1" applyFont="1" applyBorder="1" applyAlignment="1">
      <alignment horizontal="center" vertical="center" wrapText="1"/>
    </xf>
    <xf numFmtId="166" fontId="8" fillId="0" borderId="2" xfId="57" applyNumberFormat="1" applyFont="1" applyFill="1" applyBorder="1" applyAlignment="1">
      <alignment horizontal="right" vertical="center" wrapText="1"/>
    </xf>
    <xf numFmtId="166" fontId="8" fillId="0" borderId="2" xfId="57" applyNumberFormat="1" applyFont="1" applyFill="1" applyBorder="1" applyAlignment="1">
      <alignment horizontal="justify" vertical="center" wrapText="1"/>
    </xf>
    <xf numFmtId="167" fontId="8" fillId="0" borderId="2" xfId="43" applyNumberFormat="1" applyFont="1" applyFill="1" applyBorder="1" applyAlignment="1">
      <alignment vertical="center" wrapText="1"/>
    </xf>
    <xf numFmtId="0" fontId="9" fillId="0" borderId="2" xfId="33" applyFont="1" applyBorder="1" applyAlignment="1">
      <alignment horizontal="center" vertical="center" wrapText="1"/>
    </xf>
    <xf numFmtId="166" fontId="9" fillId="0" borderId="2" xfId="57" applyNumberFormat="1" applyFont="1" applyFill="1" applyBorder="1" applyAlignment="1">
      <alignment horizontal="right" vertical="center" wrapText="1"/>
    </xf>
    <xf numFmtId="172" fontId="9" fillId="0" borderId="2" xfId="33" applyNumberFormat="1" applyFont="1" applyBorder="1" applyAlignment="1">
      <alignment horizontal="justify" vertical="center" wrapText="1"/>
    </xf>
    <xf numFmtId="166" fontId="8" fillId="0" borderId="2" xfId="55" applyNumberFormat="1" applyFont="1" applyFill="1" applyBorder="1" applyAlignment="1">
      <alignment horizontal="right" vertical="center"/>
    </xf>
    <xf numFmtId="0" fontId="32" fillId="0" borderId="2" xfId="45" applyFont="1" applyBorder="1" applyAlignment="1">
      <alignment horizontal="center" vertical="center"/>
    </xf>
    <xf numFmtId="0" fontId="32" fillId="0" borderId="2" xfId="45" applyFont="1" applyBorder="1" applyAlignment="1">
      <alignment horizontal="justify" vertical="center" wrapText="1"/>
    </xf>
    <xf numFmtId="9" fontId="32" fillId="0" borderId="2" xfId="58" applyFont="1" applyFill="1" applyBorder="1" applyAlignment="1">
      <alignment horizontal="right"/>
    </xf>
    <xf numFmtId="0" fontId="49" fillId="0" borderId="2" xfId="45" applyFont="1" applyBorder="1" applyAlignment="1">
      <alignment horizontal="center" vertical="center"/>
    </xf>
    <xf numFmtId="3" fontId="49" fillId="0" borderId="2" xfId="45" applyNumberFormat="1" applyFont="1" applyBorder="1" applyAlignment="1">
      <alignment horizontal="right" vertical="center"/>
    </xf>
    <xf numFmtId="3" fontId="8" fillId="0" borderId="2" xfId="33" applyNumberFormat="1" applyFont="1" applyBorder="1" applyAlignment="1">
      <alignment horizontal="right" vertical="center"/>
    </xf>
    <xf numFmtId="167" fontId="8" fillId="0" borderId="2" xfId="43" applyNumberFormat="1" applyFont="1" applyFill="1" applyBorder="1" applyAlignment="1">
      <alignment horizontal="right"/>
    </xf>
    <xf numFmtId="0" fontId="9" fillId="0" borderId="2" xfId="33" applyFont="1" applyBorder="1" applyAlignment="1">
      <alignment vertical="center" wrapText="1"/>
    </xf>
    <xf numFmtId="0" fontId="8" fillId="0" borderId="2" xfId="60" applyFont="1" applyBorder="1" applyAlignment="1">
      <alignment horizontal="justify" vertical="center" wrapText="1"/>
    </xf>
    <xf numFmtId="0" fontId="49" fillId="0" borderId="2" xfId="45" applyFont="1" applyBorder="1" applyAlignment="1">
      <alignment horizontal="justify" vertical="center" wrapText="1"/>
    </xf>
    <xf numFmtId="0" fontId="9" fillId="0" borderId="2" xfId="60" applyFont="1" applyBorder="1" applyAlignment="1">
      <alignment horizontal="justify" vertical="center" wrapText="1"/>
    </xf>
    <xf numFmtId="0" fontId="32" fillId="0" borderId="2" xfId="33" applyFont="1" applyBorder="1" applyAlignment="1">
      <alignment horizontal="center" vertical="center"/>
    </xf>
    <xf numFmtId="3" fontId="32" fillId="0" borderId="2" xfId="33" applyNumberFormat="1" applyFont="1" applyBorder="1" applyAlignment="1">
      <alignment horizontal="right" vertical="center"/>
    </xf>
    <xf numFmtId="0" fontId="32" fillId="0" borderId="2" xfId="33" applyFont="1" applyBorder="1" applyAlignment="1">
      <alignment horizontal="center" vertical="center" wrapText="1"/>
    </xf>
    <xf numFmtId="0" fontId="32" fillId="0" borderId="2" xfId="33" applyFont="1" applyBorder="1" applyAlignment="1">
      <alignment horizontal="justify" vertical="center" wrapText="1"/>
    </xf>
    <xf numFmtId="3" fontId="32" fillId="0" borderId="2" xfId="33" applyNumberFormat="1" applyFont="1" applyBorder="1" applyAlignment="1">
      <alignment horizontal="right" vertical="center" wrapText="1"/>
    </xf>
    <xf numFmtId="0" fontId="49" fillId="0" borderId="2" xfId="33" applyFont="1" applyBorder="1" applyAlignment="1">
      <alignment vertical="center" wrapText="1"/>
    </xf>
    <xf numFmtId="0" fontId="49" fillId="0" borderId="2" xfId="33" applyFont="1" applyBorder="1" applyAlignment="1">
      <alignment horizontal="justify" vertical="center" wrapText="1"/>
    </xf>
    <xf numFmtId="3" fontId="49" fillId="0" borderId="2" xfId="33" applyNumberFormat="1" applyFont="1" applyBorder="1" applyAlignment="1">
      <alignment horizontal="right" vertical="center" wrapText="1"/>
    </xf>
    <xf numFmtId="167" fontId="8" fillId="0" borderId="2" xfId="43" applyNumberFormat="1" applyFont="1" applyFill="1" applyBorder="1"/>
    <xf numFmtId="166" fontId="9" fillId="0" borderId="2" xfId="57" applyNumberFormat="1" applyFont="1" applyFill="1" applyBorder="1"/>
    <xf numFmtId="0" fontId="32" fillId="0" borderId="2" xfId="33" applyFont="1" applyBorder="1" applyAlignment="1">
      <alignment horizontal="justify" vertical="center"/>
    </xf>
    <xf numFmtId="0" fontId="49" fillId="0" borderId="2" xfId="33" applyFont="1" applyBorder="1" applyAlignment="1">
      <alignment horizontal="center" vertical="center" wrapText="1"/>
    </xf>
    <xf numFmtId="3" fontId="49" fillId="0" borderId="2" xfId="33" applyNumberFormat="1" applyFont="1" applyBorder="1" applyAlignment="1">
      <alignment horizontal="right" vertical="center"/>
    </xf>
    <xf numFmtId="0" fontId="49" fillId="0" borderId="2" xfId="33" applyFont="1" applyBorder="1" applyAlignment="1">
      <alignment horizontal="center" vertical="center"/>
    </xf>
    <xf numFmtId="0" fontId="49" fillId="0" borderId="2" xfId="33" applyFont="1" applyBorder="1" applyAlignment="1">
      <alignment horizontal="justify" vertical="center"/>
    </xf>
    <xf numFmtId="0" fontId="46" fillId="0" borderId="2" xfId="33" applyFont="1" applyBorder="1" applyAlignment="1">
      <alignment horizontal="center" vertical="center"/>
    </xf>
    <xf numFmtId="0" fontId="46" fillId="0" borderId="2" xfId="33" applyFont="1" applyBorder="1" applyAlignment="1">
      <alignment horizontal="justify" vertical="center"/>
    </xf>
    <xf numFmtId="3" fontId="48" fillId="0" borderId="2" xfId="33" applyNumberFormat="1" applyFont="1" applyBorder="1" applyAlignment="1">
      <alignment horizontal="right" vertical="center" wrapText="1"/>
    </xf>
    <xf numFmtId="0" fontId="13" fillId="0" borderId="2" xfId="33" applyFont="1" applyBorder="1" applyAlignment="1">
      <alignment horizontal="justify" vertical="center" wrapText="1"/>
    </xf>
    <xf numFmtId="0" fontId="48" fillId="0" borderId="2" xfId="33" applyFont="1" applyBorder="1" applyAlignment="1">
      <alignment horizontal="center" vertical="center"/>
    </xf>
    <xf numFmtId="0" fontId="14" fillId="0" borderId="7" xfId="28" applyFont="1" applyBorder="1" applyAlignment="1">
      <alignment horizontal="center" vertical="center"/>
    </xf>
    <xf numFmtId="0" fontId="14" fillId="0" borderId="7" xfId="28" applyFont="1" applyBorder="1" applyAlignment="1">
      <alignment horizontal="left" vertical="center"/>
    </xf>
    <xf numFmtId="167" fontId="8" fillId="0" borderId="7" xfId="43" applyNumberFormat="1" applyFont="1" applyFill="1" applyBorder="1" applyAlignment="1">
      <alignment horizontal="left" vertical="center"/>
    </xf>
    <xf numFmtId="167" fontId="8" fillId="0" borderId="7" xfId="28" applyNumberFormat="1" applyFont="1" applyBorder="1" applyAlignment="1">
      <alignment horizontal="left" vertical="center"/>
    </xf>
    <xf numFmtId="0" fontId="9" fillId="0" borderId="2" xfId="28" applyFont="1" applyBorder="1" applyAlignment="1">
      <alignment horizontal="center" vertical="center"/>
    </xf>
    <xf numFmtId="0" fontId="8" fillId="0" borderId="2" xfId="28" applyFont="1" applyBorder="1" applyAlignment="1">
      <alignment horizontal="center" vertical="center"/>
    </xf>
    <xf numFmtId="0" fontId="14" fillId="0" borderId="2" xfId="30" applyFont="1" applyBorder="1" applyAlignment="1">
      <alignment horizontal="justify" vertical="center" wrapText="1"/>
    </xf>
    <xf numFmtId="0" fontId="8" fillId="0" borderId="2" xfId="47" applyFont="1" applyBorder="1" applyAlignment="1">
      <alignment horizontal="center" vertical="center" wrapText="1"/>
    </xf>
    <xf numFmtId="0" fontId="8" fillId="0" borderId="2" xfId="47" applyFont="1" applyBorder="1" applyAlignment="1">
      <alignment horizontal="left" vertical="top" wrapText="1"/>
    </xf>
    <xf numFmtId="166" fontId="14" fillId="0" borderId="2" xfId="38" applyNumberFormat="1" applyFont="1" applyFill="1" applyBorder="1" applyAlignment="1">
      <alignment vertical="center"/>
    </xf>
    <xf numFmtId="0" fontId="9" fillId="0" borderId="2" xfId="47" applyFont="1" applyBorder="1" applyAlignment="1">
      <alignment horizontal="center" vertical="center"/>
    </xf>
    <xf numFmtId="49" fontId="9" fillId="0" borderId="2" xfId="61" applyNumberFormat="1" applyFont="1" applyBorder="1" applyAlignment="1">
      <alignment horizontal="justify" vertical="center" wrapText="1"/>
    </xf>
    <xf numFmtId="166" fontId="22" fillId="0" borderId="2" xfId="38" applyNumberFormat="1" applyFont="1" applyFill="1" applyBorder="1" applyAlignment="1">
      <alignment vertical="center"/>
    </xf>
    <xf numFmtId="0" fontId="9" fillId="0" borderId="2" xfId="62" applyFont="1" applyBorder="1" applyAlignment="1">
      <alignment horizontal="center" vertical="center" wrapText="1"/>
    </xf>
    <xf numFmtId="0" fontId="9" fillId="0" borderId="2" xfId="63" applyFont="1" applyBorder="1" applyAlignment="1">
      <alignment vertical="center" wrapText="1"/>
    </xf>
    <xf numFmtId="0" fontId="9" fillId="0" borderId="2" xfId="62" applyFont="1" applyBorder="1" applyAlignment="1">
      <alignment horizontal="left" vertical="center" wrapText="1"/>
    </xf>
    <xf numFmtId="49" fontId="9" fillId="0" borderId="2" xfId="62" applyNumberFormat="1" applyFont="1" applyBorder="1" applyAlignment="1">
      <alignment horizontal="left" vertical="center" wrapText="1"/>
    </xf>
    <xf numFmtId="167" fontId="9" fillId="0" borderId="2" xfId="43" applyNumberFormat="1" applyFont="1" applyFill="1" applyBorder="1" applyAlignment="1">
      <alignment horizontal="right" vertical="center" wrapText="1"/>
    </xf>
    <xf numFmtId="167" fontId="59" fillId="0" borderId="2" xfId="36" applyNumberFormat="1" applyFont="1" applyFill="1" applyBorder="1" applyAlignment="1">
      <alignment horizontal="right" vertical="center" wrapText="1"/>
    </xf>
    <xf numFmtId="0" fontId="8" fillId="0" borderId="2" xfId="47" applyFont="1" applyBorder="1" applyAlignment="1">
      <alignment horizontal="center" vertical="center"/>
    </xf>
    <xf numFmtId="49" fontId="8" fillId="0" borderId="2" xfId="62" applyNumberFormat="1" applyFont="1" applyBorder="1" applyAlignment="1">
      <alignment horizontal="left" vertical="center" wrapText="1"/>
    </xf>
    <xf numFmtId="0" fontId="8" fillId="0" borderId="2" xfId="41" applyFont="1" applyBorder="1" applyAlignment="1">
      <alignment horizontal="center" vertical="center"/>
    </xf>
    <xf numFmtId="0" fontId="8" fillId="0" borderId="2" xfId="41" applyFont="1" applyBorder="1" applyAlignment="1">
      <alignment vertical="center"/>
    </xf>
    <xf numFmtId="0" fontId="9" fillId="0" borderId="2" xfId="63" quotePrefix="1" applyFont="1" applyBorder="1" applyAlignment="1">
      <alignment horizontal="center" vertical="center" wrapText="1"/>
    </xf>
    <xf numFmtId="0" fontId="9" fillId="0" borderId="2" xfId="41" applyFont="1" applyBorder="1" applyAlignment="1">
      <alignment horizontal="justify" vertical="center"/>
    </xf>
    <xf numFmtId="166" fontId="8" fillId="0" borderId="2" xfId="31" applyNumberFormat="1" applyFont="1" applyFill="1" applyBorder="1" applyAlignment="1">
      <alignment vertical="center" wrapText="1"/>
    </xf>
    <xf numFmtId="0" fontId="8" fillId="0" borderId="2" xfId="64" applyFont="1" applyBorder="1" applyAlignment="1">
      <alignment horizontal="center" vertical="center"/>
    </xf>
    <xf numFmtId="0" fontId="8" fillId="0" borderId="2" xfId="47" applyFont="1" applyBorder="1" applyAlignment="1">
      <alignment vertical="center" wrapText="1"/>
    </xf>
    <xf numFmtId="166" fontId="8" fillId="0" borderId="2" xfId="65" applyNumberFormat="1" applyFont="1" applyFill="1" applyBorder="1" applyAlignment="1">
      <alignment vertical="center"/>
    </xf>
    <xf numFmtId="0" fontId="8" fillId="0" borderId="4" xfId="64" applyFont="1" applyBorder="1" applyAlignment="1">
      <alignment horizontal="center" vertical="center"/>
    </xf>
    <xf numFmtId="0" fontId="8" fillId="0" borderId="4" xfId="47" applyFont="1" applyBorder="1" applyAlignment="1">
      <alignment vertical="center" wrapText="1"/>
    </xf>
    <xf numFmtId="166" fontId="8" fillId="0" borderId="4" xfId="65" applyNumberFormat="1" applyFont="1" applyFill="1" applyBorder="1" applyAlignment="1">
      <alignment vertical="center"/>
    </xf>
    <xf numFmtId="0" fontId="9" fillId="0" borderId="8" xfId="66" applyFont="1" applyBorder="1" applyAlignment="1">
      <alignment horizontal="center" vertical="center" wrapText="1"/>
    </xf>
    <xf numFmtId="0" fontId="9" fillId="0" borderId="8" xfId="66" applyFont="1" applyBorder="1" applyAlignment="1">
      <alignment horizontal="justify" vertical="center" wrapText="1"/>
    </xf>
    <xf numFmtId="166" fontId="9" fillId="0" borderId="8" xfId="67" applyNumberFormat="1" applyFont="1" applyFill="1" applyBorder="1" applyAlignment="1">
      <alignment horizontal="center" vertical="center" wrapText="1"/>
    </xf>
    <xf numFmtId="0" fontId="8" fillId="0" borderId="2" xfId="30" applyFont="1" applyBorder="1" applyAlignment="1">
      <alignment horizontal="center" vertical="center"/>
    </xf>
    <xf numFmtId="0" fontId="8" fillId="0" borderId="2" xfId="34" applyFont="1" applyBorder="1" applyAlignment="1">
      <alignment horizontal="center" vertical="center"/>
    </xf>
    <xf numFmtId="0" fontId="8" fillId="0" borderId="2" xfId="34" quotePrefix="1" applyFont="1" applyBorder="1" applyAlignment="1">
      <alignment horizontal="center" vertical="center"/>
    </xf>
    <xf numFmtId="0" fontId="32" fillId="0" borderId="2" xfId="41" quotePrefix="1" applyFont="1" applyBorder="1" applyAlignment="1">
      <alignment horizontal="center" vertical="center"/>
    </xf>
    <xf numFmtId="0" fontId="35" fillId="0" borderId="2" xfId="41" applyFont="1" applyBorder="1" applyAlignment="1">
      <alignment horizontal="justify" vertical="center" wrapText="1"/>
    </xf>
    <xf numFmtId="166" fontId="9" fillId="0" borderId="2" xfId="39" applyNumberFormat="1" applyFont="1" applyFill="1" applyBorder="1" applyAlignment="1">
      <alignment horizontal="right" vertical="center" wrapText="1"/>
    </xf>
    <xf numFmtId="0" fontId="9" fillId="0" borderId="2" xfId="30" applyFont="1" applyBorder="1" applyAlignment="1">
      <alignment horizontal="center" vertical="center"/>
    </xf>
    <xf numFmtId="0" fontId="22" fillId="0" borderId="2" xfId="30" applyFont="1" applyBorder="1" applyAlignment="1">
      <alignment horizontal="justify" vertical="center" wrapText="1"/>
    </xf>
    <xf numFmtId="0" fontId="35" fillId="0" borderId="2" xfId="69" applyFont="1" applyBorder="1" applyAlignment="1">
      <alignment horizontal="left" vertical="center" wrapText="1"/>
    </xf>
    <xf numFmtId="0" fontId="35" fillId="0" borderId="2" xfId="69" applyFont="1" applyBorder="1" applyAlignment="1">
      <alignment vertical="center" wrapText="1"/>
    </xf>
    <xf numFmtId="0" fontId="14" fillId="0" borderId="2" xfId="49" applyFont="1" applyBorder="1" applyAlignment="1">
      <alignment horizontal="justify" vertical="center" wrapText="1"/>
    </xf>
    <xf numFmtId="0" fontId="8" fillId="0" borderId="2" xfId="69" applyFont="1" applyBorder="1" applyAlignment="1">
      <alignment horizontal="center" vertical="center"/>
    </xf>
    <xf numFmtId="0" fontId="22" fillId="0" borderId="2" xfId="69" applyFont="1" applyBorder="1" applyAlignment="1">
      <alignment vertical="center" wrapText="1"/>
    </xf>
    <xf numFmtId="0" fontId="14" fillId="0" borderId="2" xfId="69" applyFont="1" applyBorder="1" applyAlignment="1">
      <alignment vertical="center" wrapText="1"/>
    </xf>
    <xf numFmtId="3" fontId="14" fillId="0" borderId="2" xfId="70" applyFont="1" applyBorder="1" applyAlignment="1">
      <alignment vertical="center" wrapText="1"/>
    </xf>
    <xf numFmtId="0" fontId="22" fillId="0" borderId="2" xfId="71" applyFont="1" applyBorder="1" applyAlignment="1">
      <alignment vertical="center" wrapText="1"/>
    </xf>
    <xf numFmtId="3" fontId="22" fillId="0" borderId="2" xfId="70" applyFont="1" applyBorder="1" applyAlignment="1">
      <alignment vertical="center" wrapText="1"/>
    </xf>
    <xf numFmtId="0" fontId="14" fillId="0" borderId="2" xfId="71" applyFont="1" applyBorder="1" applyAlignment="1">
      <alignment vertical="center" wrapText="1"/>
    </xf>
    <xf numFmtId="3" fontId="22" fillId="0" borderId="2" xfId="70" applyFont="1" applyBorder="1" applyAlignment="1">
      <alignment horizontal="justify" vertical="center" wrapText="1"/>
    </xf>
    <xf numFmtId="0" fontId="22" fillId="0" borderId="2" xfId="26" applyFont="1" applyBorder="1" applyAlignment="1">
      <alignment vertical="center"/>
    </xf>
    <xf numFmtId="171" fontId="22" fillId="0" borderId="2" xfId="72" applyNumberFormat="1" applyFont="1" applyFill="1" applyBorder="1" applyAlignment="1">
      <alignment vertical="center" wrapText="1"/>
    </xf>
    <xf numFmtId="167" fontId="22" fillId="0" borderId="2" xfId="73" applyNumberFormat="1" applyFont="1" applyFill="1" applyBorder="1" applyAlignment="1">
      <alignment vertical="center" wrapText="1"/>
    </xf>
    <xf numFmtId="167" fontId="22" fillId="0" borderId="2" xfId="73" applyNumberFormat="1" applyFont="1" applyFill="1" applyBorder="1" applyAlignment="1">
      <alignment horizontal="left" vertical="center" wrapText="1"/>
    </xf>
    <xf numFmtId="0" fontId="22" fillId="0" borderId="2" xfId="69" applyFont="1" applyBorder="1" applyAlignment="1">
      <alignment horizontal="justify" vertical="center" wrapText="1"/>
    </xf>
    <xf numFmtId="0" fontId="22" fillId="0" borderId="2" xfId="74" applyFont="1" applyBorder="1" applyAlignment="1">
      <alignment horizontal="left" vertical="center" wrapText="1"/>
    </xf>
    <xf numFmtId="0" fontId="22" fillId="0" borderId="2" xfId="74" applyFont="1" applyBorder="1" applyAlignment="1">
      <alignment vertical="center" wrapText="1"/>
    </xf>
    <xf numFmtId="0" fontId="22" fillId="0" borderId="2" xfId="75" applyFont="1" applyBorder="1" applyAlignment="1">
      <alignment horizontal="left" vertical="center" wrapText="1"/>
    </xf>
    <xf numFmtId="0" fontId="32" fillId="0" borderId="2" xfId="69" applyFont="1" applyBorder="1" applyAlignment="1">
      <alignment horizontal="center" vertical="center"/>
    </xf>
    <xf numFmtId="166" fontId="32" fillId="0" borderId="2" xfId="39" applyNumberFormat="1" applyFont="1" applyFill="1" applyBorder="1" applyAlignment="1">
      <alignment horizontal="right" vertical="center" wrapText="1"/>
    </xf>
    <xf numFmtId="0" fontId="34" fillId="0" borderId="2" xfId="69" applyFont="1" applyBorder="1" applyAlignment="1">
      <alignment wrapText="1"/>
    </xf>
    <xf numFmtId="0" fontId="49" fillId="0" borderId="2" xfId="69" applyFont="1" applyBorder="1" applyAlignment="1">
      <alignment horizontal="center" vertical="center"/>
    </xf>
    <xf numFmtId="0" fontId="35" fillId="0" borderId="2" xfId="69" applyFont="1" applyBorder="1" applyAlignment="1">
      <alignment wrapText="1"/>
    </xf>
    <xf numFmtId="166" fontId="49" fillId="0" borderId="2" xfId="39" applyNumberFormat="1" applyFont="1" applyFill="1" applyBorder="1" applyAlignment="1">
      <alignment horizontal="right" vertical="center" wrapText="1"/>
    </xf>
    <xf numFmtId="0" fontId="8" fillId="0" borderId="2" xfId="49" quotePrefix="1" applyFont="1" applyBorder="1" applyAlignment="1">
      <alignment horizontal="center" vertical="center" wrapText="1"/>
    </xf>
    <xf numFmtId="0" fontId="14" fillId="0" borderId="2" xfId="77" applyFont="1" applyBorder="1" applyAlignment="1">
      <alignment horizontal="justify" vertical="center" wrapText="1"/>
    </xf>
    <xf numFmtId="0" fontId="8" fillId="0" borderId="2" xfId="69" applyFont="1" applyBorder="1" applyAlignment="1">
      <alignment horizontal="center" vertical="center" wrapText="1"/>
    </xf>
    <xf numFmtId="0" fontId="14" fillId="0" borderId="2" xfId="69" applyFont="1" applyBorder="1" applyAlignment="1">
      <alignment horizontal="justify" vertical="center" wrapText="1"/>
    </xf>
    <xf numFmtId="0" fontId="9" fillId="0" borderId="2" xfId="78" quotePrefix="1" applyFont="1" applyBorder="1" applyAlignment="1">
      <alignment horizontal="center" vertical="center" wrapText="1"/>
    </xf>
    <xf numFmtId="0" fontId="22" fillId="0" borderId="2" xfId="79" applyFont="1" applyBorder="1" applyAlignment="1">
      <alignment horizontal="justify" vertical="center" wrapText="1"/>
    </xf>
    <xf numFmtId="0" fontId="9" fillId="0" borderId="2" xfId="79" quotePrefix="1" applyFont="1" applyBorder="1" applyAlignment="1">
      <alignment horizontal="center" vertical="center" wrapText="1"/>
    </xf>
    <xf numFmtId="0" fontId="22" fillId="0" borderId="2" xfId="69" applyFont="1" applyBorder="1" applyAlignment="1">
      <alignment horizontal="left" vertical="center" wrapText="1"/>
    </xf>
    <xf numFmtId="0" fontId="8" fillId="0" borderId="2" xfId="79" quotePrefix="1" applyFont="1" applyBorder="1" applyAlignment="1">
      <alignment horizontal="center" vertical="center" wrapText="1"/>
    </xf>
    <xf numFmtId="0" fontId="14" fillId="0" borderId="2" xfId="69" applyFont="1" applyBorder="1" applyAlignment="1">
      <alignment horizontal="left" vertical="center" wrapText="1"/>
    </xf>
    <xf numFmtId="0" fontId="9" fillId="0" borderId="2" xfId="69" applyFont="1" applyBorder="1" applyAlignment="1">
      <alignment horizontal="center" vertical="center" wrapText="1"/>
    </xf>
    <xf numFmtId="0" fontId="8" fillId="0" borderId="2" xfId="69" quotePrefix="1" applyFont="1" applyBorder="1" applyAlignment="1">
      <alignment horizontal="center" vertical="center" wrapText="1"/>
    </xf>
    <xf numFmtId="0" fontId="8" fillId="0" borderId="2" xfId="49" applyFont="1" applyBorder="1" applyAlignment="1">
      <alignment horizontal="center" vertical="center" wrapText="1"/>
    </xf>
    <xf numFmtId="0" fontId="9" fillId="0" borderId="2" xfId="49" quotePrefix="1" applyFont="1" applyBorder="1" applyAlignment="1">
      <alignment horizontal="center" vertical="center" wrapText="1"/>
    </xf>
    <xf numFmtId="0" fontId="9" fillId="0" borderId="2" xfId="69" quotePrefix="1" applyFont="1" applyBorder="1" applyAlignment="1">
      <alignment horizontal="center" vertical="center" wrapText="1"/>
    </xf>
    <xf numFmtId="0" fontId="13" fillId="0" borderId="2" xfId="69" applyFont="1" applyBorder="1" applyAlignment="1">
      <alignment horizontal="center" vertical="center" wrapText="1"/>
    </xf>
    <xf numFmtId="0" fontId="22" fillId="0" borderId="2" xfId="78" applyFont="1" applyBorder="1" applyAlignment="1">
      <alignment vertical="center" wrapText="1"/>
    </xf>
    <xf numFmtId="0" fontId="9" fillId="0" borderId="2" xfId="79" applyFont="1" applyBorder="1" applyAlignment="1">
      <alignment horizontal="justify" vertical="center" wrapText="1"/>
    </xf>
    <xf numFmtId="0" fontId="8" fillId="0" borderId="2" xfId="34" applyFont="1" applyBorder="1" applyAlignment="1">
      <alignment horizontal="center" vertical="center" wrapText="1"/>
    </xf>
    <xf numFmtId="3" fontId="22" fillId="0" borderId="2" xfId="69" applyNumberFormat="1" applyFont="1" applyBorder="1" applyAlignment="1">
      <alignment vertical="center" wrapText="1"/>
    </xf>
    <xf numFmtId="0" fontId="14" fillId="0" borderId="2" xfId="81" applyFont="1" applyBorder="1" applyAlignment="1">
      <alignment horizontal="justify" vertical="center" wrapText="1"/>
    </xf>
    <xf numFmtId="0" fontId="22" fillId="0" borderId="2" xfId="14" applyFont="1" applyBorder="1" applyAlignment="1">
      <alignment vertical="center" wrapText="1"/>
    </xf>
    <xf numFmtId="0" fontId="14" fillId="0" borderId="2" xfId="14" applyFont="1" applyBorder="1" applyAlignment="1">
      <alignment vertical="center" wrapText="1"/>
    </xf>
    <xf numFmtId="0" fontId="14" fillId="0" borderId="2" xfId="82" applyFont="1" applyBorder="1" applyAlignment="1">
      <alignment vertical="center" wrapText="1"/>
    </xf>
    <xf numFmtId="0" fontId="22" fillId="0" borderId="2" xfId="69" quotePrefix="1" applyFont="1" applyBorder="1" applyAlignment="1">
      <alignment horizontal="left" vertical="center" wrapText="1"/>
    </xf>
    <xf numFmtId="49" fontId="8" fillId="0" borderId="2" xfId="83" applyNumberFormat="1" applyFont="1" applyFill="1" applyBorder="1" applyAlignment="1">
      <alignment horizontal="center" vertical="center" wrapText="1"/>
    </xf>
    <xf numFmtId="173" fontId="14" fillId="0" borderId="2" xfId="84" applyNumberFormat="1" applyFont="1" applyBorder="1" applyAlignment="1">
      <alignment horizontal="justify" vertical="center" wrapText="1"/>
    </xf>
    <xf numFmtId="49" fontId="32" fillId="0" borderId="2" xfId="83" applyNumberFormat="1" applyFont="1" applyFill="1" applyBorder="1" applyAlignment="1">
      <alignment horizontal="center" vertical="center" wrapText="1"/>
    </xf>
    <xf numFmtId="0" fontId="34" fillId="0" borderId="2" xfId="83" applyNumberFormat="1" applyFont="1" applyFill="1" applyBorder="1" applyAlignment="1">
      <alignment horizontal="justify" vertical="center" wrapText="1"/>
    </xf>
    <xf numFmtId="166" fontId="32" fillId="0" borderId="2" xfId="32" applyNumberFormat="1" applyFont="1" applyFill="1" applyBorder="1" applyAlignment="1">
      <alignment horizontal="right" vertical="center" wrapText="1"/>
    </xf>
    <xf numFmtId="0" fontId="32" fillId="0" borderId="2" xfId="69" quotePrefix="1" applyFont="1" applyBorder="1" applyAlignment="1">
      <alignment horizontal="center" vertical="center" wrapText="1"/>
    </xf>
    <xf numFmtId="0" fontId="35" fillId="0" borderId="2" xfId="83" applyNumberFormat="1" applyFont="1" applyFill="1" applyBorder="1" applyAlignment="1">
      <alignment horizontal="justify" vertical="center" wrapText="1"/>
    </xf>
    <xf numFmtId="166" fontId="49" fillId="0" borderId="2" xfId="32" applyNumberFormat="1" applyFont="1" applyFill="1" applyBorder="1" applyAlignment="1">
      <alignment horizontal="right" vertical="center" wrapText="1"/>
    </xf>
    <xf numFmtId="3" fontId="35" fillId="0" borderId="2" xfId="83" applyNumberFormat="1" applyFont="1" applyFill="1" applyBorder="1" applyAlignment="1">
      <alignment horizontal="justify" vertical="center" wrapText="1"/>
    </xf>
    <xf numFmtId="166" fontId="35" fillId="0" borderId="2" xfId="26" applyNumberFormat="1" applyFont="1" applyBorder="1" applyAlignment="1">
      <alignment vertical="center"/>
    </xf>
    <xf numFmtId="166" fontId="49" fillId="0" borderId="2" xfId="85" applyNumberFormat="1" applyFont="1" applyFill="1" applyBorder="1" applyAlignment="1">
      <alignment horizontal="right" vertical="center" wrapText="1"/>
    </xf>
    <xf numFmtId="49" fontId="32" fillId="0" borderId="2" xfId="86" applyNumberFormat="1" applyFont="1" applyBorder="1" applyAlignment="1">
      <alignment horizontal="center" vertical="center" wrapText="1"/>
    </xf>
    <xf numFmtId="0" fontId="35" fillId="0" borderId="2" xfId="26" applyFont="1" applyBorder="1" applyAlignment="1">
      <alignment vertical="center"/>
    </xf>
    <xf numFmtId="49" fontId="32" fillId="0" borderId="2" xfId="86" quotePrefix="1" applyNumberFormat="1" applyFont="1" applyBorder="1" applyAlignment="1">
      <alignment horizontal="center" vertical="center" wrapText="1"/>
    </xf>
    <xf numFmtId="0" fontId="32" fillId="0" borderId="2" xfId="83" applyNumberFormat="1" applyFont="1" applyFill="1" applyBorder="1" applyAlignment="1">
      <alignment horizontal="center" vertical="center" wrapText="1"/>
    </xf>
    <xf numFmtId="3" fontId="35" fillId="0" borderId="17" xfId="26" applyNumberFormat="1" applyFont="1" applyBorder="1" applyAlignment="1">
      <alignment vertical="center"/>
    </xf>
    <xf numFmtId="3" fontId="8" fillId="0" borderId="2" xfId="88" applyNumberFormat="1" applyFont="1" applyBorder="1" applyAlignment="1">
      <alignment vertical="center"/>
    </xf>
    <xf numFmtId="0" fontId="8" fillId="0" borderId="2" xfId="89" applyFont="1" applyBorder="1" applyAlignment="1">
      <alignment horizontal="center" vertical="center"/>
    </xf>
    <xf numFmtId="0" fontId="8" fillId="0" borderId="2" xfId="89" applyFont="1" applyBorder="1" applyAlignment="1">
      <alignment wrapText="1"/>
    </xf>
    <xf numFmtId="3" fontId="8" fillId="0" borderId="2" xfId="90" applyNumberFormat="1" applyFont="1" applyBorder="1" applyAlignment="1">
      <alignment vertical="center"/>
    </xf>
    <xf numFmtId="0" fontId="9" fillId="0" borderId="2" xfId="89" applyFont="1" applyBorder="1" applyAlignment="1">
      <alignment horizontal="center" vertical="center"/>
    </xf>
    <xf numFmtId="0" fontId="9" fillId="0" borderId="2" xfId="40" applyFont="1" applyBorder="1" applyAlignment="1">
      <alignment horizontal="left" vertical="center" wrapText="1"/>
    </xf>
    <xf numFmtId="167" fontId="49" fillId="0" borderId="2" xfId="91" applyNumberFormat="1" applyFont="1" applyFill="1" applyBorder="1" applyAlignment="1">
      <alignment vertical="center"/>
    </xf>
    <xf numFmtId="167" fontId="49" fillId="0" borderId="2" xfId="91" applyNumberFormat="1" applyFont="1" applyFill="1" applyBorder="1" applyAlignment="1">
      <alignment horizontal="right" vertical="center"/>
    </xf>
    <xf numFmtId="3" fontId="9" fillId="0" borderId="2" xfId="40" applyNumberFormat="1" applyFont="1" applyBorder="1" applyAlignment="1">
      <alignment vertical="center"/>
    </xf>
    <xf numFmtId="0" fontId="8" fillId="0" borderId="2" xfId="40" applyFont="1" applyBorder="1" applyAlignment="1">
      <alignment horizontal="left" vertical="center" wrapText="1"/>
    </xf>
    <xf numFmtId="0" fontId="9" fillId="0" borderId="2" xfId="93" applyFont="1" applyBorder="1" applyAlignment="1">
      <alignment horizontal="justify" vertical="center"/>
    </xf>
    <xf numFmtId="0" fontId="48" fillId="0" borderId="2" xfId="93" applyFont="1" applyBorder="1" applyAlignment="1">
      <alignment horizontal="justify" vertical="center"/>
    </xf>
    <xf numFmtId="167" fontId="22" fillId="0" borderId="2" xfId="43" applyNumberFormat="1" applyFont="1" applyFill="1" applyBorder="1" applyAlignment="1">
      <alignment vertical="center"/>
    </xf>
    <xf numFmtId="0" fontId="8" fillId="0" borderId="2" xfId="44" applyFont="1" applyFill="1" applyBorder="1" applyAlignment="1">
      <alignment horizontal="center" vertical="center"/>
    </xf>
    <xf numFmtId="0" fontId="8" fillId="0" borderId="2" xfId="44" applyFont="1" applyFill="1" applyBorder="1" applyAlignment="1">
      <alignment vertical="center" wrapText="1"/>
    </xf>
    <xf numFmtId="0" fontId="8" fillId="0" borderId="2" xfId="44" quotePrefix="1" applyFont="1" applyFill="1" applyBorder="1" applyAlignment="1">
      <alignment horizontal="center" vertical="center"/>
    </xf>
    <xf numFmtId="0" fontId="9" fillId="0" borderId="2" xfId="95" applyBorder="1" applyAlignment="1">
      <alignment horizontal="left" vertical="center" wrapText="1"/>
    </xf>
    <xf numFmtId="3" fontId="9" fillId="0" borderId="2" xfId="88" applyNumberFormat="1" applyFont="1" applyBorder="1" applyAlignment="1">
      <alignment horizontal="right" vertical="center" wrapText="1"/>
    </xf>
    <xf numFmtId="0" fontId="8" fillId="0" borderId="2" xfId="96" applyFont="1" applyBorder="1" applyAlignment="1">
      <alignment horizontal="center" vertical="center" wrapText="1"/>
    </xf>
    <xf numFmtId="0" fontId="8" fillId="0" borderId="2" xfId="96" applyFont="1" applyBorder="1" applyAlignment="1">
      <alignment vertical="center" wrapText="1"/>
    </xf>
    <xf numFmtId="0" fontId="9" fillId="0" borderId="2" xfId="96" applyFont="1" applyBorder="1" applyAlignment="1">
      <alignment horizontal="center" vertical="center" wrapText="1"/>
    </xf>
    <xf numFmtId="0" fontId="9" fillId="0" borderId="2" xfId="44" applyFont="1" applyFill="1" applyBorder="1" applyAlignment="1">
      <alignment horizontal="left" vertical="center" wrapText="1"/>
    </xf>
    <xf numFmtId="0" fontId="8" fillId="0" borderId="2" xfId="44" applyFont="1" applyFill="1" applyBorder="1" applyAlignment="1">
      <alignment horizontal="left" vertical="center" wrapText="1"/>
    </xf>
    <xf numFmtId="3" fontId="8" fillId="0" borderId="2" xfId="44" applyNumberFormat="1" applyFont="1" applyFill="1" applyBorder="1" applyAlignment="1">
      <alignment vertical="center"/>
    </xf>
    <xf numFmtId="3" fontId="9" fillId="0" borderId="2" xfId="44" applyNumberFormat="1" applyFont="1" applyFill="1" applyBorder="1" applyAlignment="1">
      <alignment vertical="center"/>
    </xf>
    <xf numFmtId="0" fontId="8" fillId="0" borderId="0" xfId="26" applyFont="1" applyAlignment="1">
      <alignment horizontal="left" vertical="center"/>
    </xf>
    <xf numFmtId="0" fontId="22" fillId="0" borderId="0" xfId="26" applyFont="1" applyAlignment="1">
      <alignment horizontal="right" vertical="center"/>
    </xf>
    <xf numFmtId="0" fontId="8" fillId="0" borderId="0" xfId="22" applyFont="1" applyAlignment="1">
      <alignment horizontal="right" vertical="center"/>
    </xf>
    <xf numFmtId="167" fontId="8" fillId="0" borderId="2" xfId="9" applyNumberFormat="1" applyFont="1" applyFill="1" applyBorder="1" applyAlignment="1">
      <alignment horizontal="center" vertical="center" wrapText="1"/>
    </xf>
    <xf numFmtId="167" fontId="14" fillId="0" borderId="2" xfId="9" applyNumberFormat="1" applyFont="1" applyFill="1" applyBorder="1" applyAlignment="1">
      <alignment horizontal="center" vertical="center" wrapText="1"/>
    </xf>
    <xf numFmtId="9" fontId="14" fillId="0" borderId="2" xfId="9" applyNumberFormat="1" applyFont="1" applyFill="1" applyBorder="1" applyAlignment="1">
      <alignment horizontal="center" vertical="center" wrapText="1"/>
    </xf>
    <xf numFmtId="0" fontId="8" fillId="0" borderId="2" xfId="64" applyFont="1" applyBorder="1" applyAlignment="1">
      <alignment horizontal="center" vertical="center" wrapText="1"/>
    </xf>
    <xf numFmtId="0" fontId="48" fillId="0" borderId="2" xfId="64" applyFont="1" applyBorder="1" applyAlignment="1">
      <alignment vertical="center" wrapText="1"/>
    </xf>
    <xf numFmtId="0" fontId="49" fillId="0" borderId="0" xfId="64" applyFont="1" applyAlignment="1">
      <alignment vertical="center" wrapText="1"/>
    </xf>
    <xf numFmtId="167" fontId="49" fillId="0" borderId="0" xfId="9" applyNumberFormat="1" applyFont="1" applyFill="1" applyBorder="1" applyAlignment="1">
      <alignment vertical="center" wrapText="1"/>
    </xf>
    <xf numFmtId="0" fontId="8" fillId="0" borderId="1" xfId="64" applyFont="1" applyBorder="1" applyAlignment="1">
      <alignment horizontal="center" vertical="center" wrapText="1"/>
    </xf>
    <xf numFmtId="167" fontId="8" fillId="0" borderId="2" xfId="64" applyNumberFormat="1" applyFont="1" applyBorder="1" applyAlignment="1">
      <alignment horizontal="center" vertical="center" wrapText="1"/>
    </xf>
    <xf numFmtId="0" fontId="8" fillId="0" borderId="0" xfId="64" applyFont="1" applyAlignment="1">
      <alignment vertical="center" wrapText="1"/>
    </xf>
    <xf numFmtId="0" fontId="9" fillId="0" borderId="2" xfId="64" applyFont="1" applyBorder="1" applyAlignment="1">
      <alignment horizontal="center" vertical="center" wrapText="1"/>
    </xf>
    <xf numFmtId="167" fontId="9" fillId="0" borderId="2" xfId="9" applyNumberFormat="1" applyFont="1" applyFill="1" applyBorder="1" applyAlignment="1">
      <alignment vertical="center" wrapText="1"/>
    </xf>
    <xf numFmtId="167" fontId="9" fillId="0" borderId="2" xfId="64" applyNumberFormat="1" applyFont="1" applyBorder="1" applyAlignment="1">
      <alignment horizontal="right" vertical="center" wrapText="1"/>
    </xf>
    <xf numFmtId="167" fontId="9" fillId="0" borderId="2" xfId="9" applyNumberFormat="1" applyFont="1" applyFill="1" applyBorder="1" applyAlignment="1">
      <alignment horizontal="right" vertical="center" wrapText="1"/>
    </xf>
    <xf numFmtId="0" fontId="49" fillId="0" borderId="2" xfId="64" applyFont="1" applyBorder="1" applyAlignment="1">
      <alignment vertical="center" wrapText="1"/>
    </xf>
    <xf numFmtId="0" fontId="9" fillId="0" borderId="2" xfId="64" applyFont="1" applyBorder="1" applyAlignment="1">
      <alignment vertical="center" wrapText="1"/>
    </xf>
    <xf numFmtId="0" fontId="49" fillId="0" borderId="0" xfId="64" applyFont="1" applyAlignment="1">
      <alignment horizontal="center" vertical="center" wrapText="1"/>
    </xf>
    <xf numFmtId="167" fontId="49" fillId="0" borderId="0" xfId="9" applyNumberFormat="1" applyFont="1" applyFill="1" applyAlignment="1">
      <alignment vertical="center" wrapText="1"/>
    </xf>
    <xf numFmtId="9" fontId="49" fillId="0" borderId="0" xfId="64" applyNumberFormat="1" applyFont="1" applyAlignment="1">
      <alignment vertical="center" wrapText="1"/>
    </xf>
    <xf numFmtId="0" fontId="14" fillId="0" borderId="0" xfId="2" applyFont="1" applyAlignment="1">
      <alignment vertical="center"/>
    </xf>
    <xf numFmtId="0" fontId="22" fillId="0" borderId="2" xfId="9" applyNumberFormat="1" applyFont="1" applyFill="1" applyBorder="1" applyAlignment="1">
      <alignment horizontal="center" vertical="center" wrapText="1"/>
    </xf>
    <xf numFmtId="0" fontId="22" fillId="0" borderId="0" xfId="64" applyFont="1" applyAlignment="1">
      <alignment vertical="center"/>
    </xf>
    <xf numFmtId="167" fontId="22" fillId="0" borderId="0" xfId="9" applyNumberFormat="1" applyFont="1" applyFill="1" applyBorder="1" applyAlignment="1">
      <alignment vertical="center"/>
    </xf>
    <xf numFmtId="167" fontId="22" fillId="0" borderId="0" xfId="9" applyNumberFormat="1" applyFont="1" applyFill="1" applyAlignment="1">
      <alignment vertical="center"/>
    </xf>
    <xf numFmtId="0" fontId="49" fillId="0" borderId="0" xfId="64" applyFont="1"/>
    <xf numFmtId="0" fontId="46" fillId="0" borderId="2" xfId="64" applyFont="1" applyBorder="1" applyAlignment="1">
      <alignment horizontal="center" vertical="center" wrapText="1"/>
    </xf>
    <xf numFmtId="0" fontId="48" fillId="0" borderId="2" xfId="64" applyFont="1" applyBorder="1" applyAlignment="1">
      <alignment horizontal="center" vertical="center" wrapText="1"/>
    </xf>
    <xf numFmtId="0" fontId="46" fillId="0" borderId="2" xfId="64" applyFont="1" applyBorder="1" applyAlignment="1">
      <alignment vertical="center" wrapText="1"/>
    </xf>
    <xf numFmtId="167" fontId="46" fillId="0" borderId="2" xfId="98" applyNumberFormat="1" applyFont="1" applyBorder="1" applyAlignment="1">
      <alignment vertical="center" wrapText="1"/>
    </xf>
    <xf numFmtId="167" fontId="48" fillId="0" borderId="2" xfId="98" applyNumberFormat="1" applyFont="1" applyBorder="1" applyAlignment="1">
      <alignment vertical="center" wrapText="1"/>
    </xf>
    <xf numFmtId="167" fontId="49" fillId="0" borderId="2" xfId="98" applyNumberFormat="1" applyFont="1" applyBorder="1"/>
    <xf numFmtId="0" fontId="34" fillId="0" borderId="0" xfId="64" applyFont="1"/>
    <xf numFmtId="0" fontId="14" fillId="0" borderId="2" xfId="2" applyFont="1" applyBorder="1" applyAlignment="1">
      <alignment horizontal="center" vertical="center"/>
    </xf>
    <xf numFmtId="0" fontId="22" fillId="0" borderId="2" xfId="64" applyFont="1" applyBorder="1" applyAlignment="1">
      <alignment horizontal="left" vertical="center" wrapText="1"/>
    </xf>
    <xf numFmtId="167" fontId="22" fillId="0" borderId="2" xfId="9" applyNumberFormat="1" applyFont="1" applyFill="1" applyBorder="1"/>
    <xf numFmtId="0" fontId="22" fillId="0" borderId="2" xfId="64" applyFont="1" applyBorder="1" applyAlignment="1">
      <alignment vertical="center" wrapText="1"/>
    </xf>
    <xf numFmtId="3" fontId="22" fillId="0" borderId="2" xfId="64" applyNumberFormat="1" applyFont="1" applyBorder="1" applyAlignment="1">
      <alignment horizontal="right" vertical="center" wrapText="1"/>
    </xf>
    <xf numFmtId="167" fontId="22" fillId="0" borderId="0" xfId="9" applyNumberFormat="1" applyFont="1" applyFill="1"/>
    <xf numFmtId="0" fontId="8" fillId="0" borderId="0" xfId="2" applyFont="1" applyAlignment="1">
      <alignment vertical="center" wrapText="1"/>
    </xf>
    <xf numFmtId="0" fontId="9" fillId="0" borderId="0" xfId="2" applyFont="1" applyAlignment="1">
      <alignment vertical="center" wrapText="1"/>
    </xf>
    <xf numFmtId="0" fontId="13" fillId="0" borderId="0" xfId="2" applyFont="1" applyAlignment="1">
      <alignment vertical="center" wrapText="1"/>
    </xf>
    <xf numFmtId="0" fontId="8" fillId="0" borderId="2" xfId="2" applyFont="1" applyBorder="1" applyAlignment="1">
      <alignment horizontal="center" vertical="center" wrapText="1"/>
    </xf>
    <xf numFmtId="0" fontId="14" fillId="0" borderId="4" xfId="2" applyFont="1" applyBorder="1" applyAlignment="1">
      <alignment horizontal="center" vertical="center" wrapText="1"/>
    </xf>
    <xf numFmtId="0" fontId="13" fillId="0" borderId="2" xfId="2" applyFont="1" applyBorder="1" applyAlignment="1">
      <alignment horizontal="center" vertical="center" wrapText="1"/>
    </xf>
    <xf numFmtId="0" fontId="8" fillId="0" borderId="2" xfId="2" applyFont="1" applyBorder="1" applyAlignment="1">
      <alignment horizontal="left" vertical="center" wrapText="1"/>
    </xf>
    <xf numFmtId="167" fontId="8" fillId="0" borderId="2" xfId="9" applyNumberFormat="1" applyFont="1" applyBorder="1" applyAlignment="1">
      <alignment horizontal="center" vertical="center" wrapText="1"/>
    </xf>
    <xf numFmtId="0" fontId="9" fillId="0" borderId="2" xfId="2" applyFont="1" applyBorder="1" applyAlignment="1">
      <alignment horizontal="center" vertical="center" wrapText="1"/>
    </xf>
    <xf numFmtId="167" fontId="8" fillId="0" borderId="2" xfId="9" applyNumberFormat="1" applyFont="1" applyBorder="1" applyAlignment="1">
      <alignment horizontal="left" vertical="center" wrapText="1"/>
    </xf>
    <xf numFmtId="167" fontId="22" fillId="0" borderId="2" xfId="9" applyNumberFormat="1" applyFont="1" applyBorder="1" applyAlignment="1">
      <alignment horizontal="center" vertical="center" wrapText="1"/>
    </xf>
    <xf numFmtId="167" fontId="22" fillId="0" borderId="2" xfId="9" applyNumberFormat="1" applyFont="1" applyBorder="1" applyAlignment="1">
      <alignment vertical="center" wrapText="1"/>
    </xf>
    <xf numFmtId="167" fontId="9" fillId="0" borderId="2" xfId="9" applyNumberFormat="1" applyFont="1" applyBorder="1" applyAlignment="1">
      <alignment horizontal="center" vertical="center" wrapText="1"/>
    </xf>
    <xf numFmtId="167" fontId="9" fillId="0" borderId="2" xfId="9" applyNumberFormat="1" applyFont="1" applyBorder="1" applyAlignment="1">
      <alignment horizontal="left" vertical="center" wrapText="1"/>
    </xf>
    <xf numFmtId="0" fontId="9" fillId="0" borderId="2" xfId="2" applyFont="1" applyBorder="1" applyAlignment="1">
      <alignment horizontal="left" vertical="center" wrapText="1"/>
    </xf>
    <xf numFmtId="167" fontId="9" fillId="0" borderId="2" xfId="9" applyNumberFormat="1" applyFont="1" applyBorder="1" applyAlignment="1">
      <alignment vertical="center" wrapText="1"/>
    </xf>
    <xf numFmtId="0" fontId="9" fillId="0" borderId="2" xfId="2" applyFont="1" applyBorder="1" applyAlignment="1">
      <alignment vertical="center" wrapText="1"/>
    </xf>
    <xf numFmtId="0" fontId="49" fillId="0" borderId="2" xfId="64" applyFont="1" applyBorder="1" applyAlignment="1">
      <alignment wrapText="1"/>
    </xf>
    <xf numFmtId="0" fontId="64" fillId="0" borderId="2" xfId="99" applyFill="1" applyBorder="1"/>
    <xf numFmtId="0" fontId="8" fillId="0" borderId="2" xfId="2" applyFont="1" applyBorder="1" applyAlignment="1">
      <alignment vertical="center" wrapText="1"/>
    </xf>
    <xf numFmtId="167" fontId="8" fillId="0" borderId="2" xfId="9" applyNumberFormat="1" applyFont="1" applyBorder="1" applyAlignment="1">
      <alignment vertical="center" wrapText="1"/>
    </xf>
    <xf numFmtId="167" fontId="8" fillId="0" borderId="2" xfId="9" applyNumberFormat="1" applyFont="1" applyBorder="1" applyAlignment="1">
      <alignment horizontal="right" vertical="center" wrapText="1"/>
    </xf>
    <xf numFmtId="0" fontId="22" fillId="0" borderId="0" xfId="2" applyFont="1" applyAlignment="1">
      <alignment vertical="center"/>
    </xf>
    <xf numFmtId="0" fontId="24" fillId="0" borderId="0" xfId="2" applyFont="1" applyAlignment="1">
      <alignment horizontal="right" vertical="center"/>
    </xf>
    <xf numFmtId="0" fontId="14" fillId="0" borderId="2" xfId="2" applyFont="1" applyBorder="1" applyAlignment="1">
      <alignment horizontal="left" vertical="center"/>
    </xf>
    <xf numFmtId="167" fontId="14" fillId="0" borderId="2" xfId="9" applyNumberFormat="1" applyFont="1" applyFill="1" applyBorder="1" applyAlignment="1">
      <alignment horizontal="center" vertical="center"/>
    </xf>
    <xf numFmtId="167" fontId="14" fillId="0" borderId="2" xfId="9" applyNumberFormat="1" applyFont="1" applyFill="1" applyBorder="1" applyAlignment="1">
      <alignment horizontal="left" vertical="center"/>
    </xf>
    <xf numFmtId="0" fontId="14" fillId="0" borderId="2" xfId="2" applyFont="1" applyBorder="1" applyAlignment="1">
      <alignment vertical="center"/>
    </xf>
    <xf numFmtId="167" fontId="14" fillId="0" borderId="2" xfId="9" applyNumberFormat="1" applyFont="1" applyFill="1" applyBorder="1" applyAlignment="1">
      <alignment vertical="center"/>
    </xf>
    <xf numFmtId="0" fontId="22" fillId="0" borderId="2" xfId="2" applyFont="1" applyBorder="1" applyAlignment="1">
      <alignment horizontal="center" vertical="center"/>
    </xf>
    <xf numFmtId="167" fontId="22" fillId="0" borderId="2" xfId="9" applyNumberFormat="1" applyFont="1" applyFill="1" applyBorder="1" applyAlignment="1">
      <alignment vertical="center"/>
    </xf>
    <xf numFmtId="0" fontId="22" fillId="0" borderId="2" xfId="2" applyFont="1" applyBorder="1" applyAlignment="1">
      <alignment vertical="center"/>
    </xf>
    <xf numFmtId="167" fontId="24" fillId="0" borderId="0" xfId="9" applyNumberFormat="1" applyFont="1" applyFill="1" applyAlignment="1">
      <alignment horizontal="right" vertical="center"/>
    </xf>
    <xf numFmtId="167" fontId="14" fillId="0" borderId="2" xfId="9" applyNumberFormat="1" applyFont="1" applyFill="1" applyBorder="1" applyAlignment="1">
      <alignment vertical="center" wrapText="1"/>
    </xf>
    <xf numFmtId="0" fontId="14" fillId="0" borderId="2" xfId="9" applyNumberFormat="1" applyFont="1" applyFill="1" applyBorder="1" applyAlignment="1">
      <alignment horizontal="center" vertical="center" wrapText="1"/>
    </xf>
    <xf numFmtId="167" fontId="14" fillId="0" borderId="0" xfId="9" applyNumberFormat="1" applyFont="1" applyFill="1"/>
    <xf numFmtId="167" fontId="14" fillId="0" borderId="2" xfId="9" applyNumberFormat="1" applyFont="1" applyFill="1" applyBorder="1" applyAlignment="1">
      <alignment horizontal="right" vertical="center" wrapText="1"/>
    </xf>
    <xf numFmtId="167" fontId="22" fillId="0" borderId="2" xfId="9" applyNumberFormat="1" applyFont="1" applyFill="1" applyBorder="1" applyAlignment="1">
      <alignment horizontal="center" vertical="center" wrapText="1"/>
    </xf>
    <xf numFmtId="167" fontId="22" fillId="0" borderId="2" xfId="9" applyNumberFormat="1" applyFont="1" applyFill="1" applyBorder="1" applyAlignment="1">
      <alignment horizontal="right" vertical="center"/>
    </xf>
    <xf numFmtId="167" fontId="22" fillId="0" borderId="2" xfId="9" applyNumberFormat="1" applyFont="1" applyFill="1" applyBorder="1" applyAlignment="1">
      <alignment horizontal="right" vertical="center" wrapText="1"/>
    </xf>
    <xf numFmtId="9" fontId="22" fillId="0" borderId="2" xfId="9" applyNumberFormat="1" applyFont="1" applyFill="1" applyBorder="1" applyAlignment="1">
      <alignment horizontal="center" vertical="center" wrapText="1"/>
    </xf>
    <xf numFmtId="167" fontId="22" fillId="0" borderId="2" xfId="9" applyNumberFormat="1" applyFont="1" applyFill="1" applyBorder="1" applyAlignment="1">
      <alignment wrapText="1"/>
    </xf>
    <xf numFmtId="167" fontId="22" fillId="0" borderId="2" xfId="9" applyNumberFormat="1" applyFont="1" applyFill="1" applyBorder="1" applyAlignment="1">
      <alignment vertical="center" wrapText="1"/>
    </xf>
    <xf numFmtId="167" fontId="14" fillId="0" borderId="2" xfId="9" applyNumberFormat="1" applyFont="1" applyFill="1" applyBorder="1" applyAlignment="1">
      <alignment horizontal="left" vertical="center" wrapText="1"/>
    </xf>
    <xf numFmtId="167" fontId="14" fillId="0" borderId="2" xfId="9" applyNumberFormat="1" applyFont="1" applyFill="1" applyBorder="1" applyAlignment="1">
      <alignment wrapText="1"/>
    </xf>
    <xf numFmtId="0" fontId="22" fillId="0" borderId="0" xfId="64" applyFont="1" applyAlignment="1">
      <alignment wrapText="1"/>
    </xf>
    <xf numFmtId="0" fontId="14" fillId="0" borderId="2" xfId="64" applyFont="1" applyBorder="1" applyAlignment="1">
      <alignment horizontal="center" vertical="center" wrapText="1"/>
    </xf>
    <xf numFmtId="0" fontId="22" fillId="0" borderId="2" xfId="64" applyFont="1" applyBorder="1" applyAlignment="1">
      <alignment horizontal="center" vertical="center" wrapText="1"/>
    </xf>
    <xf numFmtId="0" fontId="14" fillId="0" borderId="2" xfId="64" applyFont="1" applyBorder="1" applyAlignment="1">
      <alignment vertical="center" wrapText="1"/>
    </xf>
    <xf numFmtId="3" fontId="14" fillId="0" borderId="2" xfId="64" applyNumberFormat="1" applyFont="1" applyBorder="1" applyAlignment="1">
      <alignment horizontal="center" vertical="center" wrapText="1"/>
    </xf>
    <xf numFmtId="9" fontId="14" fillId="0" borderId="2" xfId="64" applyNumberFormat="1" applyFont="1" applyBorder="1" applyAlignment="1">
      <alignment horizontal="center" vertical="center" wrapText="1"/>
    </xf>
    <xf numFmtId="0" fontId="22" fillId="0" borderId="2" xfId="100" applyFont="1" applyBorder="1" applyAlignment="1">
      <alignment horizontal="left" vertical="center" wrapText="1"/>
    </xf>
    <xf numFmtId="167" fontId="65" fillId="0" borderId="2" xfId="9" applyNumberFormat="1" applyFont="1" applyFill="1" applyBorder="1" applyAlignment="1">
      <alignment wrapText="1"/>
    </xf>
    <xf numFmtId="43" fontId="22" fillId="0" borderId="2" xfId="9" applyFont="1" applyFill="1" applyBorder="1" applyAlignment="1">
      <alignment horizontal="center" vertical="center" wrapText="1"/>
    </xf>
    <xf numFmtId="167" fontId="65" fillId="0" borderId="0" xfId="9" applyNumberFormat="1" applyFont="1" applyFill="1" applyAlignment="1">
      <alignment wrapText="1"/>
    </xf>
    <xf numFmtId="3" fontId="22" fillId="0" borderId="0" xfId="64" applyNumberFormat="1" applyFont="1" applyAlignment="1">
      <alignment wrapText="1"/>
    </xf>
    <xf numFmtId="0" fontId="22" fillId="0" borderId="0" xfId="64" applyFont="1"/>
    <xf numFmtId="0" fontId="35" fillId="0" borderId="0" xfId="64" applyFont="1"/>
    <xf numFmtId="0" fontId="22" fillId="0" borderId="2" xfId="64" applyFont="1" applyBorder="1" applyAlignment="1">
      <alignment vertical="center"/>
    </xf>
    <xf numFmtId="176" fontId="22" fillId="0" borderId="2" xfId="64" applyNumberFormat="1" applyFont="1" applyBorder="1" applyAlignment="1">
      <alignment vertical="center"/>
    </xf>
    <xf numFmtId="0" fontId="22" fillId="0" borderId="2" xfId="64" applyFont="1" applyBorder="1"/>
    <xf numFmtId="0" fontId="22" fillId="0" borderId="17" xfId="64" applyFont="1" applyBorder="1" applyAlignment="1">
      <alignment vertical="center"/>
    </xf>
    <xf numFmtId="0" fontId="66" fillId="0" borderId="0" xfId="64" applyFont="1"/>
    <xf numFmtId="177" fontId="22" fillId="0" borderId="0" xfId="64" applyNumberFormat="1" applyFont="1"/>
    <xf numFmtId="167" fontId="66" fillId="0" borderId="2" xfId="9" applyNumberFormat="1" applyFont="1" applyFill="1" applyBorder="1" applyAlignment="1">
      <alignment horizontal="right" vertical="center" wrapText="1"/>
    </xf>
    <xf numFmtId="167" fontId="67" fillId="0" borderId="2" xfId="9" applyNumberFormat="1" applyFont="1" applyFill="1" applyBorder="1" applyAlignment="1">
      <alignment horizontal="center" vertical="center" wrapText="1"/>
    </xf>
    <xf numFmtId="167" fontId="35" fillId="0" borderId="2" xfId="9" applyNumberFormat="1" applyFont="1" applyFill="1" applyBorder="1" applyAlignment="1">
      <alignment horizontal="right" vertical="center" wrapText="1"/>
    </xf>
    <xf numFmtId="167" fontId="66" fillId="0" borderId="2" xfId="9" applyNumberFormat="1" applyFont="1" applyFill="1" applyBorder="1" applyAlignment="1">
      <alignment horizontal="center" vertical="center" wrapText="1"/>
    </xf>
    <xf numFmtId="0" fontId="67" fillId="0" borderId="0" xfId="64" applyFont="1" applyAlignment="1">
      <alignment vertical="center"/>
    </xf>
    <xf numFmtId="3" fontId="35" fillId="0" borderId="0" xfId="64" applyNumberFormat="1" applyFont="1"/>
    <xf numFmtId="175" fontId="35" fillId="0" borderId="0" xfId="9" applyNumberFormat="1" applyFont="1" applyFill="1"/>
    <xf numFmtId="167" fontId="22" fillId="0" borderId="0" xfId="9" applyNumberFormat="1" applyFont="1" applyFill="1" applyAlignment="1">
      <alignment wrapText="1"/>
    </xf>
    <xf numFmtId="167" fontId="22" fillId="0" borderId="17" xfId="9" applyNumberFormat="1" applyFont="1" applyFill="1" applyBorder="1" applyAlignment="1">
      <alignment vertical="center" wrapText="1"/>
    </xf>
    <xf numFmtId="167" fontId="24" fillId="0" borderId="2" xfId="9" applyNumberFormat="1" applyFont="1" applyFill="1" applyBorder="1" applyAlignment="1">
      <alignment horizontal="left" vertical="center" wrapText="1"/>
    </xf>
    <xf numFmtId="0" fontId="14" fillId="0" borderId="0" xfId="64" applyFont="1" applyAlignment="1">
      <alignment vertical="center"/>
    </xf>
    <xf numFmtId="0" fontId="24" fillId="0" borderId="0" xfId="64" applyFont="1" applyAlignment="1">
      <alignment vertical="center"/>
    </xf>
    <xf numFmtId="3" fontId="14" fillId="0" borderId="2" xfId="64" applyNumberFormat="1" applyFont="1" applyBorder="1" applyAlignment="1">
      <alignment vertical="center" wrapText="1"/>
    </xf>
    <xf numFmtId="0" fontId="14" fillId="0" borderId="0" xfId="64" applyFont="1"/>
    <xf numFmtId="3" fontId="14" fillId="0" borderId="2" xfId="64" applyNumberFormat="1" applyFont="1" applyBorder="1" applyAlignment="1">
      <alignment horizontal="left" vertical="center" wrapText="1"/>
    </xf>
    <xf numFmtId="3" fontId="14" fillId="0" borderId="2" xfId="64" applyNumberFormat="1" applyFont="1" applyBorder="1" applyAlignment="1">
      <alignment horizontal="right" vertical="center" wrapText="1"/>
    </xf>
    <xf numFmtId="3" fontId="22" fillId="0" borderId="2" xfId="9" applyNumberFormat="1" applyFont="1" applyFill="1" applyBorder="1" applyAlignment="1">
      <alignment vertical="center" wrapText="1"/>
    </xf>
    <xf numFmtId="3" fontId="22" fillId="0" borderId="2" xfId="64" applyNumberFormat="1" applyFont="1" applyBorder="1" applyAlignment="1">
      <alignment vertical="center" wrapText="1"/>
    </xf>
    <xf numFmtId="3" fontId="22" fillId="0" borderId="2" xfId="64" applyNumberFormat="1" applyFont="1" applyBorder="1" applyAlignment="1">
      <alignment horizontal="center" vertical="center" wrapText="1"/>
    </xf>
    <xf numFmtId="9" fontId="22" fillId="0" borderId="2" xfId="64" applyNumberFormat="1" applyFont="1" applyBorder="1" applyAlignment="1">
      <alignment horizontal="center" vertical="center" wrapText="1"/>
    </xf>
    <xf numFmtId="0" fontId="22" fillId="0" borderId="2" xfId="9" applyNumberFormat="1" applyFont="1" applyFill="1" applyBorder="1" applyAlignment="1">
      <alignment vertical="center" wrapText="1"/>
    </xf>
    <xf numFmtId="3" fontId="14" fillId="0" borderId="2" xfId="9" applyNumberFormat="1" applyFont="1" applyFill="1" applyBorder="1" applyAlignment="1">
      <alignment vertical="center" wrapText="1"/>
    </xf>
    <xf numFmtId="3" fontId="22" fillId="0" borderId="2" xfId="9" applyNumberFormat="1" applyFont="1" applyFill="1" applyBorder="1" applyAlignment="1">
      <alignment horizontal="right" vertical="center" wrapText="1"/>
    </xf>
    <xf numFmtId="0" fontId="14" fillId="0" borderId="2" xfId="82" applyFont="1" applyBorder="1" applyAlignment="1">
      <alignment horizontal="left" vertical="center" wrapText="1"/>
    </xf>
    <xf numFmtId="178" fontId="22" fillId="0" borderId="2" xfId="82" applyNumberFormat="1" applyFont="1" applyBorder="1" applyAlignment="1">
      <alignment horizontal="left" vertical="center" wrapText="1"/>
    </xf>
    <xf numFmtId="0" fontId="22" fillId="0" borderId="2" xfId="82" applyFont="1" applyBorder="1" applyAlignment="1">
      <alignment horizontal="left" vertical="center"/>
    </xf>
    <xf numFmtId="0" fontId="22" fillId="0" borderId="2" xfId="82" applyFont="1" applyBorder="1" applyAlignment="1">
      <alignment horizontal="left" vertical="center" wrapText="1"/>
    </xf>
    <xf numFmtId="10" fontId="22" fillId="0" borderId="2" xfId="64" applyNumberFormat="1" applyFont="1" applyBorder="1" applyAlignment="1">
      <alignment horizontal="center" vertical="center" wrapText="1"/>
    </xf>
    <xf numFmtId="0" fontId="22" fillId="0" borderId="2" xfId="2" applyFont="1" applyBorder="1" applyAlignment="1">
      <alignment vertical="center" wrapText="1"/>
    </xf>
    <xf numFmtId="0" fontId="22" fillId="0" borderId="0" xfId="64" applyFont="1" applyAlignment="1">
      <alignment horizontal="center" vertical="center" wrapText="1"/>
    </xf>
    <xf numFmtId="0" fontId="22" fillId="0" borderId="0" xfId="64" applyFont="1" applyAlignment="1">
      <alignment vertical="center" wrapText="1"/>
    </xf>
    <xf numFmtId="3" fontId="22" fillId="0" borderId="0" xfId="9" applyNumberFormat="1" applyFont="1" applyFill="1" applyBorder="1" applyAlignment="1">
      <alignment vertical="center" wrapText="1"/>
    </xf>
    <xf numFmtId="3" fontId="22" fillId="0" borderId="0" xfId="64" applyNumberFormat="1" applyFont="1" applyAlignment="1">
      <alignment vertical="center" wrapText="1"/>
    </xf>
    <xf numFmtId="3" fontId="22" fillId="0" borderId="0" xfId="64" applyNumberFormat="1" applyFont="1" applyAlignment="1">
      <alignment horizontal="center" vertical="center" wrapText="1"/>
    </xf>
    <xf numFmtId="10" fontId="22" fillId="0" borderId="0" xfId="64" applyNumberFormat="1" applyFont="1" applyAlignment="1">
      <alignment horizontal="center" vertical="center" wrapText="1"/>
    </xf>
    <xf numFmtId="0" fontId="27" fillId="0" borderId="0" xfId="64" applyFont="1" applyAlignment="1">
      <alignment vertical="center"/>
    </xf>
    <xf numFmtId="3" fontId="22" fillId="0" borderId="0" xfId="64" applyNumberFormat="1" applyFont="1"/>
    <xf numFmtId="0" fontId="14" fillId="0" borderId="2" xfId="64" applyFont="1" applyBorder="1" applyAlignment="1">
      <alignment vertical="center"/>
    </xf>
    <xf numFmtId="0" fontId="14" fillId="0" borderId="2" xfId="64" applyFont="1" applyBorder="1" applyAlignment="1">
      <alignment horizontal="center" vertical="center"/>
    </xf>
    <xf numFmtId="0" fontId="22" fillId="0" borderId="2" xfId="64" applyFont="1" applyBorder="1" applyAlignment="1">
      <alignment horizontal="center" vertical="center"/>
    </xf>
    <xf numFmtId="49" fontId="22" fillId="0" borderId="2" xfId="8" applyNumberFormat="1" applyFont="1" applyBorder="1" applyAlignment="1">
      <alignment horizontal="justify" vertical="center" wrapText="1"/>
    </xf>
    <xf numFmtId="0" fontId="22" fillId="0" borderId="2" xfId="2" applyFont="1" applyBorder="1" applyAlignment="1">
      <alignment horizontal="left" vertical="center" wrapText="1"/>
    </xf>
    <xf numFmtId="0" fontId="22" fillId="0" borderId="2" xfId="64" applyFont="1" applyBorder="1" applyAlignment="1">
      <alignment horizontal="left" vertical="center" wrapText="1" readingOrder="1"/>
    </xf>
    <xf numFmtId="3" fontId="22" fillId="0" borderId="2" xfId="82" applyNumberFormat="1" applyFont="1" applyBorder="1" applyAlignment="1">
      <alignment horizontal="left" vertical="center" wrapText="1"/>
    </xf>
    <xf numFmtId="1" fontId="22" fillId="0" borderId="2" xfId="64" applyNumberFormat="1" applyFont="1" applyBorder="1" applyAlignment="1">
      <alignment horizontal="left" vertical="center" wrapText="1"/>
    </xf>
    <xf numFmtId="3" fontId="22" fillId="0" borderId="2" xfId="2" applyNumberFormat="1" applyFont="1" applyBorder="1" applyAlignment="1">
      <alignment horizontal="left" vertical="center" wrapText="1"/>
    </xf>
    <xf numFmtId="0" fontId="22" fillId="0" borderId="2" xfId="15" applyFont="1" applyBorder="1" applyAlignment="1">
      <alignment vertical="center" wrapText="1"/>
    </xf>
    <xf numFmtId="49" fontId="22" fillId="0" borderId="2" xfId="8" applyNumberFormat="1" applyFont="1" applyBorder="1" applyAlignment="1">
      <alignment horizontal="left" vertical="center" wrapText="1"/>
    </xf>
    <xf numFmtId="0" fontId="22" fillId="0" borderId="0" xfId="9" applyNumberFormat="1" applyFont="1" applyFill="1" applyAlignment="1">
      <alignment horizontal="center"/>
    </xf>
    <xf numFmtId="0" fontId="24" fillId="0" borderId="0" xfId="9" applyNumberFormat="1" applyFont="1" applyFill="1" applyAlignment="1">
      <alignment horizontal="center" vertical="center"/>
    </xf>
    <xf numFmtId="0" fontId="22" fillId="0" borderId="0" xfId="9" applyNumberFormat="1" applyFont="1" applyFill="1" applyAlignment="1">
      <alignment wrapText="1"/>
    </xf>
    <xf numFmtId="0" fontId="22" fillId="0" borderId="0" xfId="9" applyNumberFormat="1" applyFont="1" applyFill="1" applyAlignment="1">
      <alignment horizontal="center" wrapText="1"/>
    </xf>
    <xf numFmtId="0" fontId="22" fillId="0" borderId="2" xfId="64" applyFont="1" applyBorder="1" applyAlignment="1">
      <alignment horizontal="center"/>
    </xf>
    <xf numFmtId="0" fontId="68" fillId="0" borderId="2" xfId="64" applyFont="1" applyBorder="1" applyAlignment="1">
      <alignment horizontal="center" vertical="center" wrapText="1"/>
    </xf>
    <xf numFmtId="0" fontId="68" fillId="0" borderId="0" xfId="64" applyFont="1"/>
    <xf numFmtId="179" fontId="14" fillId="0" borderId="2" xfId="10" applyNumberFormat="1" applyFont="1" applyBorder="1" applyAlignment="1">
      <alignment horizontal="center" vertical="center" wrapText="1"/>
    </xf>
    <xf numFmtId="179" fontId="22" fillId="0" borderId="2" xfId="10" applyNumberFormat="1" applyFont="1" applyBorder="1" applyAlignment="1">
      <alignment horizontal="center" vertical="center" wrapText="1"/>
    </xf>
    <xf numFmtId="0" fontId="38" fillId="0" borderId="2" xfId="9" applyNumberFormat="1" applyFont="1" applyFill="1" applyBorder="1" applyAlignment="1">
      <alignment horizontal="center" vertical="center" wrapText="1"/>
    </xf>
    <xf numFmtId="0" fontId="68" fillId="0" borderId="0" xfId="9" applyNumberFormat="1" applyFont="1" applyFill="1" applyAlignment="1">
      <alignment horizontal="center"/>
    </xf>
    <xf numFmtId="0" fontId="36" fillId="0" borderId="0" xfId="9" applyNumberFormat="1" applyFont="1" applyFill="1" applyAlignment="1">
      <alignment horizontal="center"/>
    </xf>
    <xf numFmtId="167" fontId="49" fillId="0" borderId="2" xfId="101" applyNumberFormat="1" applyFont="1" applyFill="1" applyBorder="1" applyAlignment="1">
      <alignment horizontal="right" vertical="center" wrapText="1"/>
    </xf>
    <xf numFmtId="0" fontId="8" fillId="0" borderId="2" xfId="102" applyFont="1" applyBorder="1" applyAlignment="1">
      <alignment horizontal="center" vertical="center"/>
    </xf>
    <xf numFmtId="3" fontId="8" fillId="0" borderId="2" xfId="102" applyNumberFormat="1" applyFont="1" applyBorder="1" applyAlignment="1">
      <alignment horizontal="justify" vertical="center" wrapText="1"/>
    </xf>
    <xf numFmtId="0" fontId="9" fillId="0" borderId="2" xfId="102" applyFont="1" applyBorder="1" applyAlignment="1">
      <alignment horizontal="center" vertical="center"/>
    </xf>
    <xf numFmtId="0" fontId="9" fillId="0" borderId="2" xfId="102" applyFont="1" applyBorder="1" applyAlignment="1">
      <alignment horizontal="justify" vertical="center" wrapText="1"/>
    </xf>
    <xf numFmtId="167" fontId="9" fillId="0" borderId="2" xfId="102" applyNumberFormat="1" applyFont="1" applyBorder="1" applyAlignment="1">
      <alignment horizontal="right" vertical="center" wrapText="1"/>
    </xf>
    <xf numFmtId="0" fontId="9" fillId="0" borderId="2" xfId="103" applyFont="1" applyBorder="1" applyAlignment="1">
      <alignment horizontal="justify" vertical="center" wrapText="1"/>
    </xf>
    <xf numFmtId="0" fontId="14" fillId="0" borderId="2" xfId="104" applyFont="1" applyBorder="1" applyAlignment="1">
      <alignment horizontal="justify" vertical="center" wrapText="1"/>
    </xf>
    <xf numFmtId="0" fontId="22" fillId="0" borderId="2" xfId="105" applyFont="1" applyBorder="1" applyAlignment="1">
      <alignment vertical="center" wrapText="1"/>
    </xf>
    <xf numFmtId="0" fontId="14" fillId="0" borderId="2" xfId="105" applyFont="1" applyBorder="1" applyAlignment="1">
      <alignment vertical="center" wrapText="1"/>
    </xf>
    <xf numFmtId="0" fontId="34" fillId="0" borderId="2" xfId="105" applyFont="1" applyBorder="1" applyAlignment="1">
      <alignment vertical="center" wrapText="1"/>
    </xf>
    <xf numFmtId="0" fontId="8" fillId="0" borderId="2" xfId="104" applyFont="1" applyBorder="1" applyAlignment="1">
      <alignment horizontal="center" vertical="center" wrapText="1"/>
    </xf>
    <xf numFmtId="0" fontId="22" fillId="0" borderId="2" xfId="104" quotePrefix="1" applyFont="1" applyBorder="1" applyAlignment="1">
      <alignment horizontal="left" vertical="center" wrapText="1"/>
    </xf>
    <xf numFmtId="3" fontId="8" fillId="0" borderId="2" xfId="106" applyNumberFormat="1" applyFont="1" applyBorder="1" applyAlignment="1">
      <alignment horizontal="center" vertical="center" wrapText="1"/>
    </xf>
    <xf numFmtId="3" fontId="14" fillId="0" borderId="2" xfId="106" applyNumberFormat="1" applyFont="1" applyBorder="1" applyAlignment="1">
      <alignment horizontal="justify" vertical="center" wrapText="1"/>
    </xf>
    <xf numFmtId="3" fontId="14" fillId="0" borderId="2" xfId="106" applyNumberFormat="1" applyFont="1" applyBorder="1" applyAlignment="1">
      <alignment horizontal="left" vertical="center" wrapText="1"/>
    </xf>
    <xf numFmtId="3" fontId="9" fillId="0" borderId="2" xfId="106" applyNumberFormat="1" applyFont="1" applyBorder="1" applyAlignment="1">
      <alignment horizontal="center" vertical="center" wrapText="1"/>
    </xf>
    <xf numFmtId="0" fontId="32" fillId="0" borderId="2" xfId="107" quotePrefix="1" applyFont="1" applyBorder="1" applyAlignment="1">
      <alignment horizontal="center" vertical="center"/>
    </xf>
    <xf numFmtId="0" fontId="32" fillId="0" borderId="2" xfId="107" applyFont="1" applyBorder="1" applyAlignment="1">
      <alignment horizontal="left" vertical="center"/>
    </xf>
    <xf numFmtId="0" fontId="32" fillId="0" borderId="2" xfId="107" applyFont="1" applyBorder="1" applyAlignment="1">
      <alignment horizontal="center" vertical="center"/>
    </xf>
    <xf numFmtId="167" fontId="9" fillId="0" borderId="2" xfId="108" applyNumberFormat="1" applyFont="1" applyFill="1" applyBorder="1" applyAlignment="1">
      <alignment horizontal="right" vertical="center" wrapText="1"/>
    </xf>
    <xf numFmtId="0" fontId="9" fillId="0" borderId="2" xfId="107" applyFont="1" applyBorder="1" applyAlignment="1">
      <alignment horizontal="center" vertical="center"/>
    </xf>
    <xf numFmtId="0" fontId="8" fillId="0" borderId="2" xfId="107" applyFont="1" applyBorder="1" applyAlignment="1">
      <alignment horizontal="center" vertical="center"/>
    </xf>
    <xf numFmtId="0" fontId="32" fillId="0" borderId="2" xfId="107" applyFont="1" applyBorder="1" applyAlignment="1">
      <alignment horizontal="left" vertical="center" wrapText="1"/>
    </xf>
    <xf numFmtId="167" fontId="9" fillId="0" borderId="2" xfId="109" applyNumberFormat="1" applyFont="1" applyFill="1" applyBorder="1" applyAlignment="1">
      <alignment vertical="center"/>
    </xf>
    <xf numFmtId="3" fontId="9" fillId="0" borderId="2" xfId="109" applyNumberFormat="1" applyFont="1" applyFill="1" applyBorder="1" applyAlignment="1">
      <alignment vertical="center"/>
    </xf>
    <xf numFmtId="0" fontId="9" fillId="0" borderId="2" xfId="107" applyFont="1" applyBorder="1" applyAlignment="1">
      <alignment horizontal="left" vertical="center" wrapText="1"/>
    </xf>
    <xf numFmtId="3" fontId="9" fillId="0" borderId="2" xfId="107" applyNumberFormat="1" applyFont="1" applyBorder="1" applyAlignment="1">
      <alignment vertical="center"/>
    </xf>
    <xf numFmtId="0" fontId="8" fillId="0" borderId="2" xfId="107" quotePrefix="1" applyFont="1" applyBorder="1" applyAlignment="1">
      <alignment horizontal="center" vertical="center"/>
    </xf>
    <xf numFmtId="0" fontId="8" fillId="0" borderId="2" xfId="107" applyFont="1" applyBorder="1" applyAlignment="1">
      <alignment horizontal="left" vertical="center" wrapText="1"/>
    </xf>
    <xf numFmtId="3" fontId="8" fillId="0" borderId="2" xfId="107" applyNumberFormat="1" applyFont="1" applyBorder="1" applyAlignment="1">
      <alignment vertical="center"/>
    </xf>
    <xf numFmtId="0" fontId="8" fillId="0" borderId="2" xfId="104" applyFont="1" applyBorder="1" applyAlignment="1">
      <alignment horizontal="justify" vertical="center" wrapText="1"/>
    </xf>
    <xf numFmtId="0" fontId="9" fillId="2" borderId="0" xfId="64" applyFont="1" applyFill="1"/>
    <xf numFmtId="49" fontId="13" fillId="2" borderId="0" xfId="64" applyNumberFormat="1" applyFont="1" applyFill="1" applyAlignment="1">
      <alignment horizontal="center" vertical="center" wrapText="1"/>
    </xf>
    <xf numFmtId="179" fontId="13" fillId="2" borderId="0" xfId="9" applyNumberFormat="1" applyFont="1" applyFill="1" applyBorder="1" applyAlignment="1">
      <alignment horizontal="right" vertical="center" wrapText="1"/>
    </xf>
    <xf numFmtId="179" fontId="13" fillId="2" borderId="0" xfId="9" applyNumberFormat="1" applyFont="1" applyFill="1" applyBorder="1" applyAlignment="1">
      <alignment horizontal="center" vertical="center" wrapText="1"/>
    </xf>
    <xf numFmtId="0" fontId="8" fillId="2" borderId="2" xfId="64" applyFont="1" applyFill="1" applyBorder="1" applyAlignment="1">
      <alignment horizontal="center" vertical="center" wrapText="1"/>
    </xf>
    <xf numFmtId="3" fontId="8" fillId="2" borderId="2" xfId="9" applyNumberFormat="1" applyFont="1" applyFill="1" applyBorder="1" applyAlignment="1">
      <alignment horizontal="right" vertical="center" wrapText="1"/>
    </xf>
    <xf numFmtId="0" fontId="8" fillId="2" borderId="2" xfId="64" applyFont="1" applyFill="1" applyBorder="1" applyAlignment="1">
      <alignment horizontal="left" vertical="center" wrapText="1"/>
    </xf>
    <xf numFmtId="0" fontId="9" fillId="2" borderId="2" xfId="64" applyFont="1" applyFill="1" applyBorder="1" applyAlignment="1">
      <alignment horizontal="center" vertical="center" wrapText="1"/>
    </xf>
    <xf numFmtId="0" fontId="9" fillId="2" borderId="2" xfId="64" applyFont="1" applyFill="1" applyBorder="1" applyAlignment="1">
      <alignment horizontal="left" vertical="center" wrapText="1"/>
    </xf>
    <xf numFmtId="3" fontId="9" fillId="2" borderId="2" xfId="9" applyNumberFormat="1" applyFont="1" applyFill="1" applyBorder="1" applyAlignment="1">
      <alignment horizontal="right" vertical="center" wrapText="1"/>
    </xf>
    <xf numFmtId="0" fontId="8" fillId="2" borderId="2" xfId="64" applyFont="1" applyFill="1" applyBorder="1" applyAlignment="1">
      <alignment vertical="center" wrapText="1"/>
    </xf>
    <xf numFmtId="0" fontId="8" fillId="2" borderId="0" xfId="64" applyFont="1" applyFill="1"/>
    <xf numFmtId="0" fontId="9" fillId="2" borderId="2" xfId="64" applyFont="1" applyFill="1" applyBorder="1" applyAlignment="1">
      <alignment vertical="center" wrapText="1"/>
    </xf>
    <xf numFmtId="0" fontId="48" fillId="2" borderId="0" xfId="64" applyFont="1" applyFill="1" applyAlignment="1">
      <alignment wrapText="1"/>
    </xf>
    <xf numFmtId="0" fontId="9" fillId="2" borderId="0" xfId="64" applyFont="1" applyFill="1" applyAlignment="1">
      <alignment horizontal="center"/>
    </xf>
    <xf numFmtId="0" fontId="8" fillId="2" borderId="0" xfId="64" applyFont="1" applyFill="1" applyAlignment="1">
      <alignment horizontal="right"/>
    </xf>
    <xf numFmtId="179" fontId="8" fillId="2" borderId="3" xfId="9" applyNumberFormat="1" applyFont="1" applyFill="1" applyBorder="1" applyAlignment="1">
      <alignment horizontal="center" vertical="center" wrapText="1"/>
    </xf>
    <xf numFmtId="9" fontId="8" fillId="2" borderId="2" xfId="110" applyFont="1" applyFill="1" applyBorder="1" applyAlignment="1">
      <alignment horizontal="center" vertical="center" wrapText="1"/>
    </xf>
    <xf numFmtId="9" fontId="9" fillId="2" borderId="2" xfId="110" applyFont="1" applyFill="1" applyBorder="1" applyAlignment="1">
      <alignment horizontal="center" vertical="center" wrapText="1"/>
    </xf>
    <xf numFmtId="0" fontId="13" fillId="2" borderId="1" xfId="9" applyNumberFormat="1" applyFont="1" applyFill="1" applyBorder="1" applyAlignment="1">
      <alignment horizontal="right" vertical="center"/>
    </xf>
    <xf numFmtId="49" fontId="8" fillId="2" borderId="3" xfId="64" applyNumberFormat="1" applyFont="1" applyFill="1" applyBorder="1" applyAlignment="1">
      <alignment horizontal="center" vertical="center" wrapText="1"/>
    </xf>
    <xf numFmtId="167" fontId="8" fillId="2" borderId="3" xfId="9" applyNumberFormat="1" applyFont="1" applyFill="1" applyBorder="1" applyAlignment="1">
      <alignment horizontal="center" vertical="center" wrapText="1"/>
    </xf>
    <xf numFmtId="0" fontId="68" fillId="2" borderId="0" xfId="64" applyFont="1" applyFill="1"/>
    <xf numFmtId="49" fontId="68" fillId="2" borderId="3" xfId="64" applyNumberFormat="1" applyFont="1" applyFill="1" applyBorder="1" applyAlignment="1">
      <alignment horizontal="center" vertical="center" wrapText="1"/>
    </xf>
    <xf numFmtId="0" fontId="68" fillId="2" borderId="3" xfId="9" applyNumberFormat="1" applyFont="1" applyFill="1" applyBorder="1" applyAlignment="1">
      <alignment horizontal="center" vertical="center" wrapText="1"/>
    </xf>
    <xf numFmtId="9" fontId="46" fillId="0" borderId="2" xfId="10" applyFont="1" applyBorder="1" applyAlignment="1">
      <alignment horizontal="center" vertical="center" wrapText="1"/>
    </xf>
    <xf numFmtId="9" fontId="48" fillId="0" borderId="2" xfId="64" applyNumberFormat="1" applyFont="1" applyBorder="1" applyAlignment="1">
      <alignment horizontal="center" vertical="center" wrapText="1"/>
    </xf>
    <xf numFmtId="166" fontId="34" fillId="0" borderId="0" xfId="64" applyNumberFormat="1" applyFont="1"/>
    <xf numFmtId="166" fontId="35" fillId="0" borderId="0" xfId="64" applyNumberFormat="1" applyFont="1"/>
    <xf numFmtId="0" fontId="69" fillId="0" borderId="2" xfId="64" applyFont="1" applyBorder="1" applyAlignment="1">
      <alignment horizontal="center" vertical="center" wrapText="1"/>
    </xf>
    <xf numFmtId="0" fontId="69" fillId="0" borderId="2" xfId="64" applyFont="1" applyBorder="1" applyAlignment="1">
      <alignment vertical="center" wrapText="1"/>
    </xf>
    <xf numFmtId="0" fontId="67" fillId="0" borderId="2" xfId="64" applyFont="1" applyBorder="1" applyAlignment="1">
      <alignment horizontal="center" vertical="center" wrapText="1"/>
    </xf>
    <xf numFmtId="0" fontId="67" fillId="0" borderId="2" xfId="64" applyFont="1" applyBorder="1" applyAlignment="1">
      <alignment vertical="center" wrapText="1"/>
    </xf>
    <xf numFmtId="0" fontId="70" fillId="0" borderId="2" xfId="64" applyFont="1" applyBorder="1" applyAlignment="1">
      <alignment vertical="center" wrapText="1"/>
    </xf>
    <xf numFmtId="0" fontId="71" fillId="0" borderId="0" xfId="64" applyFont="1" applyAlignment="1">
      <alignment vertical="center"/>
    </xf>
    <xf numFmtId="0" fontId="70" fillId="0" borderId="0" xfId="64" applyFont="1" applyAlignment="1">
      <alignment vertical="center"/>
    </xf>
    <xf numFmtId="166" fontId="69" fillId="0" borderId="2" xfId="1" applyNumberFormat="1" applyFont="1" applyBorder="1" applyAlignment="1">
      <alignment horizontal="center" vertical="center" wrapText="1"/>
    </xf>
    <xf numFmtId="9" fontId="69" fillId="0" borderId="2" xfId="10" applyFont="1" applyBorder="1" applyAlignment="1">
      <alignment horizontal="center" vertical="center" wrapText="1"/>
    </xf>
    <xf numFmtId="166" fontId="67" fillId="0" borderId="2" xfId="1" applyNumberFormat="1" applyFont="1" applyBorder="1" applyAlignment="1">
      <alignment horizontal="center" vertical="center" wrapText="1"/>
    </xf>
    <xf numFmtId="9" fontId="67" fillId="0" borderId="2" xfId="10" applyFont="1" applyBorder="1" applyAlignment="1">
      <alignment horizontal="center" vertical="center" wrapText="1"/>
    </xf>
    <xf numFmtId="3" fontId="34" fillId="0" borderId="0" xfId="64" applyNumberFormat="1" applyFont="1"/>
    <xf numFmtId="166" fontId="69" fillId="0" borderId="2" xfId="64" applyNumberFormat="1" applyFont="1" applyBorder="1" applyAlignment="1">
      <alignment horizontal="center" vertical="center" wrapText="1"/>
    </xf>
    <xf numFmtId="166" fontId="67" fillId="0" borderId="2" xfId="1" applyNumberFormat="1" applyFont="1" applyBorder="1" applyAlignment="1">
      <alignment vertical="center" wrapText="1"/>
    </xf>
    <xf numFmtId="166" fontId="69" fillId="0" borderId="2" xfId="1" applyNumberFormat="1" applyFont="1" applyBorder="1" applyAlignment="1">
      <alignment vertical="center" wrapText="1"/>
    </xf>
    <xf numFmtId="0" fontId="72" fillId="0" borderId="2" xfId="64" applyFont="1" applyBorder="1" applyAlignment="1">
      <alignment horizontal="center" vertical="center" wrapText="1"/>
    </xf>
    <xf numFmtId="0" fontId="35" fillId="0" borderId="0" xfId="64" applyFont="1" applyAlignment="1">
      <alignment vertical="center"/>
    </xf>
    <xf numFmtId="0" fontId="36" fillId="0" borderId="0" xfId="64" applyFont="1" applyAlignment="1">
      <alignment vertical="center"/>
    </xf>
    <xf numFmtId="0" fontId="34" fillId="0" borderId="0" xfId="64" applyFont="1" applyAlignment="1">
      <alignment vertical="center"/>
    </xf>
    <xf numFmtId="166" fontId="35" fillId="0" borderId="2" xfId="1" applyNumberFormat="1" applyFont="1" applyBorder="1" applyAlignment="1">
      <alignment vertical="center"/>
    </xf>
    <xf numFmtId="166" fontId="34" fillId="0" borderId="2" xfId="1" applyNumberFormat="1" applyFont="1" applyBorder="1" applyAlignment="1">
      <alignment vertical="center"/>
    </xf>
    <xf numFmtId="9" fontId="34" fillId="0" borderId="2" xfId="10" applyFont="1" applyBorder="1" applyAlignment="1">
      <alignment horizontal="center" vertical="center"/>
    </xf>
    <xf numFmtId="9" fontId="35" fillId="0" borderId="2" xfId="10" applyFont="1" applyBorder="1" applyAlignment="1">
      <alignment horizontal="center" vertical="center"/>
    </xf>
    <xf numFmtId="0" fontId="13" fillId="0" borderId="1" xfId="64" applyFont="1" applyBorder="1" applyAlignment="1">
      <alignment vertical="center" wrapText="1"/>
    </xf>
    <xf numFmtId="0" fontId="13" fillId="0" borderId="1" xfId="64" applyFont="1" applyBorder="1" applyAlignment="1">
      <alignment horizontal="right" vertical="center"/>
    </xf>
    <xf numFmtId="9" fontId="9" fillId="0" borderId="2" xfId="64" applyNumberFormat="1" applyFont="1" applyBorder="1" applyAlignment="1">
      <alignment horizontal="center" vertical="center" wrapText="1"/>
    </xf>
    <xf numFmtId="166" fontId="9" fillId="0" borderId="0" xfId="1" applyNumberFormat="1" applyFont="1" applyAlignment="1">
      <alignment vertical="center" wrapText="1"/>
    </xf>
    <xf numFmtId="166" fontId="8" fillId="0" borderId="0" xfId="1" applyNumberFormat="1" applyFont="1" applyAlignment="1">
      <alignment vertical="center" wrapText="1"/>
    </xf>
    <xf numFmtId="166" fontId="9" fillId="0" borderId="0" xfId="2" applyNumberFormat="1" applyFont="1" applyAlignment="1">
      <alignment vertical="center" wrapText="1"/>
    </xf>
    <xf numFmtId="166" fontId="68" fillId="0" borderId="0" xfId="1" applyNumberFormat="1" applyFont="1" applyAlignment="1">
      <alignment vertical="center"/>
    </xf>
    <xf numFmtId="166" fontId="38" fillId="0" borderId="0" xfId="1" applyNumberFormat="1" applyFont="1" applyAlignment="1">
      <alignment horizontal="center" vertical="center"/>
    </xf>
    <xf numFmtId="166" fontId="38" fillId="0" borderId="0" xfId="1" applyNumberFormat="1" applyFont="1" applyAlignment="1">
      <alignment vertical="center"/>
    </xf>
    <xf numFmtId="166" fontId="9" fillId="0" borderId="0" xfId="0" applyNumberFormat="1" applyFont="1" applyAlignment="1">
      <alignment vertical="center"/>
    </xf>
    <xf numFmtId="3" fontId="14" fillId="0" borderId="0" xfId="0" applyNumberFormat="1" applyFont="1" applyAlignment="1">
      <alignment vertical="center"/>
    </xf>
    <xf numFmtId="0" fontId="8" fillId="0" borderId="0" xfId="0" applyFont="1" applyAlignment="1">
      <alignment horizontal="center" vertical="center"/>
    </xf>
    <xf numFmtId="0" fontId="13" fillId="0" borderId="0" xfId="0" applyFont="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4" fillId="0" borderId="0" xfId="0"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4" fillId="0" borderId="2" xfId="3" applyFont="1" applyBorder="1" applyAlignment="1">
      <alignment horizontal="center" vertical="center" wrapText="1"/>
    </xf>
    <xf numFmtId="0" fontId="15" fillId="0" borderId="2" xfId="3" applyFont="1" applyBorder="1" applyAlignment="1">
      <alignment horizontal="center" vertical="center" wrapText="1"/>
    </xf>
    <xf numFmtId="0" fontId="24" fillId="0" borderId="0" xfId="0" applyFont="1" applyAlignment="1">
      <alignment horizontal="center" vertical="center"/>
    </xf>
    <xf numFmtId="0" fontId="8" fillId="0" borderId="2" xfId="3" applyFont="1" applyBorder="1" applyAlignment="1">
      <alignment horizontal="center" vertical="center" wrapText="1"/>
    </xf>
    <xf numFmtId="0" fontId="5" fillId="0" borderId="2" xfId="3" applyFont="1" applyBorder="1" applyAlignment="1">
      <alignment horizontal="center" vertical="center" wrapText="1"/>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69" fillId="0" borderId="0" xfId="64" applyFont="1" applyAlignment="1">
      <alignment horizontal="right" vertical="center"/>
    </xf>
    <xf numFmtId="0" fontId="46" fillId="0" borderId="0" xfId="64" applyFont="1" applyAlignment="1">
      <alignment horizontal="center" vertical="center"/>
    </xf>
    <xf numFmtId="0" fontId="70" fillId="0" borderId="0" xfId="64" applyFont="1" applyAlignment="1">
      <alignment horizontal="center" vertical="center"/>
    </xf>
    <xf numFmtId="0" fontId="70" fillId="0" borderId="0" xfId="64" applyFont="1" applyAlignment="1">
      <alignment horizontal="right" vertical="center"/>
    </xf>
    <xf numFmtId="0" fontId="69" fillId="0" borderId="2" xfId="64" applyFont="1" applyBorder="1" applyAlignment="1">
      <alignment horizontal="center" vertical="center" wrapText="1"/>
    </xf>
    <xf numFmtId="0" fontId="46" fillId="0" borderId="0" xfId="64" applyFont="1" applyAlignment="1">
      <alignment horizontal="center" vertical="center" wrapText="1"/>
    </xf>
    <xf numFmtId="0" fontId="69" fillId="0" borderId="0" xfId="64" applyFont="1" applyAlignment="1">
      <alignment horizontal="center" vertical="center"/>
    </xf>
    <xf numFmtId="0" fontId="70" fillId="0" borderId="1" xfId="64" applyFont="1" applyBorder="1" applyAlignment="1">
      <alignment horizontal="right" vertical="center"/>
    </xf>
    <xf numFmtId="167" fontId="14" fillId="0" borderId="0" xfId="9" applyNumberFormat="1" applyFont="1" applyFill="1" applyAlignment="1">
      <alignment horizontal="right" vertical="center"/>
    </xf>
    <xf numFmtId="167" fontId="14" fillId="0" borderId="0" xfId="9" applyNumberFormat="1" applyFont="1" applyFill="1" applyAlignment="1">
      <alignment horizontal="center" vertical="center"/>
    </xf>
    <xf numFmtId="167" fontId="24" fillId="0" borderId="0" xfId="9" applyNumberFormat="1" applyFont="1" applyFill="1" applyAlignment="1">
      <alignment horizontal="center" vertical="center"/>
    </xf>
    <xf numFmtId="0" fontId="14" fillId="0" borderId="2" xfId="9" applyNumberFormat="1" applyFont="1" applyFill="1" applyBorder="1" applyAlignment="1">
      <alignment horizontal="center" vertical="center" wrapText="1"/>
    </xf>
    <xf numFmtId="167" fontId="14" fillId="0" borderId="2" xfId="9" applyNumberFormat="1" applyFont="1" applyFill="1" applyBorder="1" applyAlignment="1">
      <alignment horizontal="center" vertical="center" wrapText="1"/>
    </xf>
    <xf numFmtId="167" fontId="14" fillId="0" borderId="2" xfId="9" applyNumberFormat="1" applyFont="1" applyFill="1" applyBorder="1" applyAlignment="1">
      <alignment horizontal="center" vertical="top" wrapText="1"/>
    </xf>
    <xf numFmtId="0" fontId="14" fillId="0" borderId="0" xfId="64" applyFont="1" applyAlignment="1">
      <alignment horizontal="right" vertical="center" wrapText="1"/>
    </xf>
    <xf numFmtId="0" fontId="14" fillId="0" borderId="0" xfId="64" applyFont="1" applyAlignment="1">
      <alignment horizontal="center" vertical="center" wrapText="1"/>
    </xf>
    <xf numFmtId="0" fontId="24" fillId="0" borderId="0" xfId="64" applyFont="1" applyAlignment="1">
      <alignment horizontal="right" vertical="center" wrapText="1"/>
    </xf>
    <xf numFmtId="0" fontId="14" fillId="0" borderId="2" xfId="64" applyFont="1" applyBorder="1" applyAlignment="1">
      <alignment horizontal="center" vertical="center" wrapText="1"/>
    </xf>
    <xf numFmtId="0" fontId="24" fillId="0" borderId="0" xfId="64" applyFont="1" applyAlignment="1">
      <alignment horizontal="center" vertical="center" wrapText="1"/>
    </xf>
    <xf numFmtId="0" fontId="14" fillId="0" borderId="0" xfId="64" applyFont="1" applyAlignment="1">
      <alignment horizontal="right" vertical="center"/>
    </xf>
    <xf numFmtId="0" fontId="14" fillId="0" borderId="0" xfId="64" applyFont="1" applyAlignment="1">
      <alignment horizontal="center" vertical="center"/>
    </xf>
    <xf numFmtId="0" fontId="24" fillId="0" borderId="0" xfId="64" applyFont="1" applyAlignment="1">
      <alignment horizontal="center" vertical="center"/>
    </xf>
    <xf numFmtId="0" fontId="24" fillId="0" borderId="0" xfId="64" applyFont="1" applyAlignment="1">
      <alignment horizontal="right" vertical="center"/>
    </xf>
    <xf numFmtId="175" fontId="14" fillId="0" borderId="2" xfId="9" applyNumberFormat="1" applyFont="1" applyFill="1" applyBorder="1" applyAlignment="1">
      <alignment horizontal="center" vertical="center" wrapText="1"/>
    </xf>
    <xf numFmtId="167" fontId="24" fillId="0" borderId="0" xfId="9" applyNumberFormat="1" applyFont="1" applyFill="1" applyAlignment="1">
      <alignment horizontal="center" vertical="center" wrapText="1"/>
    </xf>
    <xf numFmtId="167" fontId="14" fillId="0" borderId="0" xfId="9" applyNumberFormat="1" applyFont="1" applyFill="1" applyAlignment="1">
      <alignment horizontal="right" vertical="center" wrapText="1"/>
    </xf>
    <xf numFmtId="167" fontId="14" fillId="0" borderId="0" xfId="9" applyNumberFormat="1" applyFont="1" applyFill="1" applyAlignment="1">
      <alignment horizontal="center" vertical="center" wrapText="1"/>
    </xf>
    <xf numFmtId="167" fontId="24" fillId="0" borderId="0" xfId="9" applyNumberFormat="1" applyFont="1" applyFill="1" applyAlignment="1">
      <alignment horizontal="right" vertical="center" wrapText="1"/>
    </xf>
    <xf numFmtId="167" fontId="14" fillId="0" borderId="3" xfId="9" applyNumberFormat="1" applyFont="1" applyFill="1" applyBorder="1" applyAlignment="1">
      <alignment horizontal="center" vertical="center" wrapText="1"/>
    </xf>
    <xf numFmtId="167" fontId="14" fillId="0" borderId="4" xfId="9" applyNumberFormat="1" applyFont="1" applyFill="1" applyBorder="1" applyAlignment="1">
      <alignment horizontal="center" vertical="center" wrapText="1"/>
    </xf>
    <xf numFmtId="0" fontId="24" fillId="0" borderId="1" xfId="64" applyFont="1" applyBorder="1" applyAlignment="1">
      <alignment horizontal="center" vertical="center"/>
    </xf>
    <xf numFmtId="0" fontId="14" fillId="0" borderId="0" xfId="2" applyFont="1" applyAlignment="1">
      <alignment horizontal="center" vertical="center"/>
    </xf>
    <xf numFmtId="0" fontId="14" fillId="0" borderId="2" xfId="2" applyFont="1" applyBorder="1" applyAlignment="1">
      <alignment horizontal="center" vertical="center"/>
    </xf>
    <xf numFmtId="0" fontId="24" fillId="0" borderId="0" xfId="2" applyFont="1" applyAlignment="1">
      <alignment horizontal="center" vertical="center"/>
    </xf>
    <xf numFmtId="0" fontId="8" fillId="0" borderId="0" xfId="2" applyFont="1" applyAlignment="1">
      <alignment horizontal="center" vertical="center" wrapText="1"/>
    </xf>
    <xf numFmtId="0" fontId="8" fillId="0" borderId="2"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6" xfId="2" applyFont="1" applyBorder="1" applyAlignment="1">
      <alignment horizontal="center" vertical="center" wrapText="1"/>
    </xf>
    <xf numFmtId="0" fontId="13" fillId="0" borderId="0" xfId="2" applyFont="1" applyAlignment="1">
      <alignment horizontal="center" vertical="center" wrapText="1"/>
    </xf>
    <xf numFmtId="0" fontId="8" fillId="0" borderId="0" xfId="64" applyFont="1" applyAlignment="1">
      <alignment horizontal="center" vertical="center" wrapText="1"/>
    </xf>
    <xf numFmtId="0" fontId="8" fillId="0" borderId="2" xfId="64" applyFont="1" applyBorder="1" applyAlignment="1">
      <alignment horizontal="center" vertical="center" wrapText="1"/>
    </xf>
    <xf numFmtId="9" fontId="8" fillId="0" borderId="2" xfId="64" applyNumberFormat="1" applyFont="1" applyBorder="1" applyAlignment="1">
      <alignment horizontal="center" vertical="center" wrapText="1"/>
    </xf>
    <xf numFmtId="0" fontId="13" fillId="0" borderId="0" xfId="64" applyFont="1" applyAlignment="1">
      <alignment horizontal="center" vertical="center" wrapText="1"/>
    </xf>
    <xf numFmtId="0" fontId="8" fillId="0" borderId="0" xfId="22" applyFont="1" applyAlignment="1">
      <alignment horizontal="center" vertical="center"/>
    </xf>
    <xf numFmtId="0" fontId="11" fillId="0" borderId="0" xfId="22" applyFont="1" applyAlignment="1">
      <alignment horizontal="center" vertical="center"/>
    </xf>
    <xf numFmtId="0" fontId="12" fillId="0" borderId="0" xfId="22" applyFont="1" applyAlignment="1">
      <alignment horizontal="center" vertical="center"/>
    </xf>
    <xf numFmtId="0" fontId="38" fillId="0" borderId="0" xfId="22" applyFont="1" applyAlignment="1">
      <alignment horizontal="center" vertical="center" wrapText="1"/>
    </xf>
    <xf numFmtId="0" fontId="11" fillId="0" borderId="0" xfId="22" applyFont="1" applyAlignment="1">
      <alignment horizontal="center" vertical="center" wrapText="1"/>
    </xf>
    <xf numFmtId="0" fontId="11" fillId="0" borderId="0" xfId="22" applyFont="1" applyAlignment="1">
      <alignment vertical="center"/>
    </xf>
    <xf numFmtId="0" fontId="13" fillId="0" borderId="1" xfId="22" applyFont="1" applyBorder="1" applyAlignment="1">
      <alignment horizontal="right" vertical="center"/>
    </xf>
    <xf numFmtId="9" fontId="7" fillId="0" borderId="3" xfId="25" applyFont="1" applyBorder="1" applyAlignment="1">
      <alignment horizontal="center" vertical="center"/>
    </xf>
    <xf numFmtId="9" fontId="7" fillId="0" borderId="9" xfId="25" applyFont="1" applyBorder="1" applyAlignment="1">
      <alignment horizontal="center" vertical="center"/>
    </xf>
    <xf numFmtId="9" fontId="7" fillId="0" borderId="4" xfId="25" applyFont="1" applyBorder="1" applyAlignment="1">
      <alignment horizontal="center" vertical="center"/>
    </xf>
    <xf numFmtId="166" fontId="13" fillId="0" borderId="3" xfId="20" applyNumberFormat="1" applyFont="1" applyBorder="1" applyAlignment="1">
      <alignment horizontal="center" vertical="center"/>
    </xf>
    <xf numFmtId="166" fontId="13" fillId="0" borderId="9" xfId="20" applyNumberFormat="1" applyFont="1" applyBorder="1" applyAlignment="1">
      <alignment horizontal="center" vertical="center"/>
    </xf>
    <xf numFmtId="166" fontId="13" fillId="0" borderId="4" xfId="20" applyNumberFormat="1" applyFont="1" applyBorder="1" applyAlignment="1">
      <alignment horizontal="center" vertical="center"/>
    </xf>
    <xf numFmtId="169" fontId="8" fillId="0" borderId="3" xfId="23" applyNumberFormat="1" applyFont="1" applyBorder="1" applyAlignment="1">
      <alignment horizontal="center" vertical="center"/>
    </xf>
    <xf numFmtId="169" fontId="8" fillId="0" borderId="9" xfId="23" applyNumberFormat="1" applyFont="1" applyBorder="1" applyAlignment="1">
      <alignment horizontal="center" vertical="center"/>
    </xf>
    <xf numFmtId="170" fontId="8" fillId="0" borderId="2" xfId="23" applyNumberFormat="1" applyFont="1" applyBorder="1" applyAlignment="1">
      <alignment horizontal="center" vertical="center"/>
    </xf>
    <xf numFmtId="170" fontId="18" fillId="0" borderId="2" xfId="23" applyNumberFormat="1" applyFont="1" applyBorder="1" applyAlignment="1">
      <alignment horizontal="center" vertical="center"/>
    </xf>
    <xf numFmtId="170" fontId="8" fillId="0" borderId="3" xfId="23" applyNumberFormat="1" applyFont="1" applyBorder="1" applyAlignment="1">
      <alignment horizontal="center" vertical="center" wrapText="1"/>
    </xf>
    <xf numFmtId="170" fontId="8" fillId="0" borderId="4" xfId="23" applyNumberFormat="1" applyFont="1" applyBorder="1" applyAlignment="1">
      <alignment horizontal="center" vertical="center" wrapText="1"/>
    </xf>
    <xf numFmtId="169" fontId="8" fillId="0" borderId="3" xfId="23" applyNumberFormat="1" applyFont="1" applyBorder="1" applyAlignment="1">
      <alignment horizontal="center" vertical="center" wrapText="1"/>
    </xf>
    <xf numFmtId="169" fontId="8" fillId="0" borderId="4" xfId="23" applyNumberFormat="1" applyFont="1" applyBorder="1" applyAlignment="1">
      <alignment horizontal="center" vertical="center" wrapText="1"/>
    </xf>
    <xf numFmtId="169" fontId="13" fillId="0" borderId="2" xfId="23" applyNumberFormat="1" applyFont="1" applyBorder="1" applyAlignment="1">
      <alignment horizontal="center" vertical="center" wrapText="1"/>
    </xf>
    <xf numFmtId="170" fontId="41" fillId="0" borderId="3" xfId="24" applyNumberFormat="1" applyFont="1" applyBorder="1" applyAlignment="1">
      <alignment horizontal="center" vertical="center"/>
    </xf>
    <xf numFmtId="170" fontId="41" fillId="0" borderId="9" xfId="24" applyNumberFormat="1" applyFont="1" applyBorder="1" applyAlignment="1">
      <alignment horizontal="center" vertical="center"/>
    </xf>
    <xf numFmtId="170" fontId="41" fillId="0" borderId="4" xfId="24" applyNumberFormat="1" applyFont="1" applyBorder="1" applyAlignment="1">
      <alignment horizontal="center" vertical="center"/>
    </xf>
    <xf numFmtId="170" fontId="41" fillId="0" borderId="3" xfId="24" applyNumberFormat="1" applyFont="1" applyBorder="1" applyAlignment="1">
      <alignment horizontal="justify" vertical="center" wrapText="1"/>
    </xf>
    <xf numFmtId="170" fontId="41" fillId="0" borderId="9" xfId="24" applyNumberFormat="1" applyFont="1" applyBorder="1" applyAlignment="1">
      <alignment horizontal="justify" vertical="center" wrapText="1"/>
    </xf>
    <xf numFmtId="170" fontId="41" fillId="0" borderId="4" xfId="24" applyNumberFormat="1" applyFont="1" applyBorder="1" applyAlignment="1">
      <alignment horizontal="justify" vertical="center" wrapText="1"/>
    </xf>
    <xf numFmtId="166" fontId="42" fillId="0" borderId="3" xfId="20" applyNumberFormat="1" applyFont="1" applyBorder="1" applyAlignment="1">
      <alignment horizontal="center" vertical="center"/>
    </xf>
    <xf numFmtId="166" fontId="42" fillId="0" borderId="9" xfId="20" applyNumberFormat="1" applyFont="1" applyBorder="1" applyAlignment="1">
      <alignment horizontal="center" vertical="center"/>
    </xf>
    <xf numFmtId="166" fontId="42" fillId="0" borderId="4" xfId="20" applyNumberFormat="1" applyFont="1" applyBorder="1" applyAlignment="1">
      <alignment horizontal="center" vertical="center"/>
    </xf>
    <xf numFmtId="0" fontId="30" fillId="0" borderId="0" xfId="11" applyAlignment="1">
      <alignment horizontal="center"/>
    </xf>
    <xf numFmtId="0" fontId="32" fillId="0" borderId="0" xfId="11" applyFont="1" applyAlignment="1">
      <alignment horizontal="center"/>
    </xf>
    <xf numFmtId="0" fontId="33" fillId="0" borderId="0" xfId="11" applyFont="1" applyAlignment="1">
      <alignment horizontal="center"/>
    </xf>
    <xf numFmtId="0" fontId="34" fillId="0" borderId="2" xfId="11" applyFont="1" applyBorder="1" applyAlignment="1">
      <alignment horizontal="center" vertical="center" wrapText="1"/>
    </xf>
    <xf numFmtId="0" fontId="34" fillId="0" borderId="11" xfId="11" applyFont="1" applyBorder="1" applyAlignment="1">
      <alignment horizontal="center" vertical="center" wrapText="1"/>
    </xf>
    <xf numFmtId="0" fontId="34" fillId="0" borderId="12" xfId="11" applyFont="1" applyBorder="1" applyAlignment="1">
      <alignment horizontal="center" vertical="center" wrapText="1"/>
    </xf>
    <xf numFmtId="0" fontId="34" fillId="0" borderId="13" xfId="11" applyFont="1" applyBorder="1" applyAlignment="1">
      <alignment horizontal="center" vertical="center" wrapText="1"/>
    </xf>
    <xf numFmtId="0" fontId="34" fillId="0" borderId="14" xfId="11" applyFont="1" applyBorder="1" applyAlignment="1">
      <alignment horizontal="center" vertical="center" wrapText="1"/>
    </xf>
    <xf numFmtId="0" fontId="34" fillId="0" borderId="15" xfId="11" applyFont="1" applyBorder="1" applyAlignment="1">
      <alignment horizontal="center" vertical="center" wrapText="1"/>
    </xf>
    <xf numFmtId="0" fontId="34" fillId="0" borderId="16" xfId="11" applyFont="1" applyBorder="1" applyAlignment="1">
      <alignment horizontal="center" vertical="center" wrapText="1"/>
    </xf>
    <xf numFmtId="0" fontId="35" fillId="0" borderId="2" xfId="11" applyFont="1" applyBorder="1" applyAlignment="1">
      <alignment horizontal="center" vertical="center" wrapText="1"/>
    </xf>
    <xf numFmtId="0" fontId="46" fillId="0" borderId="3" xfId="64" applyFont="1" applyBorder="1" applyAlignment="1">
      <alignment horizontal="center" vertical="center" wrapText="1"/>
    </xf>
    <xf numFmtId="0" fontId="46" fillId="0" borderId="4" xfId="64" applyFont="1" applyBorder="1" applyAlignment="1">
      <alignment horizontal="center" vertical="center" wrapText="1"/>
    </xf>
    <xf numFmtId="0" fontId="63" fillId="0" borderId="0" xfId="64" applyFont="1" applyAlignment="1">
      <alignment horizontal="right" vertical="center"/>
    </xf>
    <xf numFmtId="0" fontId="47" fillId="0" borderId="0" xfId="64" applyFont="1" applyAlignment="1">
      <alignment horizontal="center" vertical="center"/>
    </xf>
    <xf numFmtId="0" fontId="47" fillId="0" borderId="1" xfId="64" applyFont="1" applyBorder="1" applyAlignment="1">
      <alignment horizontal="right" vertical="center"/>
    </xf>
    <xf numFmtId="0" fontId="46" fillId="0" borderId="2" xfId="64" applyFont="1" applyBorder="1" applyAlignment="1">
      <alignment horizontal="center" vertical="center" wrapText="1"/>
    </xf>
    <xf numFmtId="0" fontId="5" fillId="0" borderId="0" xfId="26" applyFont="1" applyAlignment="1">
      <alignment horizontal="center" vertical="center"/>
    </xf>
    <xf numFmtId="0" fontId="7" fillId="0" borderId="0" xfId="26" applyFont="1" applyAlignment="1">
      <alignment horizontal="center" vertical="center"/>
    </xf>
    <xf numFmtId="0" fontId="8" fillId="2" borderId="0" xfId="64" applyFont="1" applyFill="1" applyAlignment="1">
      <alignment horizontal="center" vertical="center" wrapText="1"/>
    </xf>
    <xf numFmtId="3" fontId="13" fillId="2" borderId="0" xfId="64" applyNumberFormat="1" applyFont="1" applyFill="1" applyAlignment="1">
      <alignment horizontal="center" vertical="center" wrapText="1"/>
    </xf>
  </cellXfs>
  <cellStyles count="111">
    <cellStyle name="Bình thường 10 2 2" xfId="29" xr:uid="{7B5E879F-16D3-4082-B521-1016A6E1FD94}"/>
    <cellStyle name="Bình thường 10 2 2 2 2" xfId="41" xr:uid="{58442EF5-3A0F-44BB-8ED4-BC8AB49A36DB}"/>
    <cellStyle name="Bình thường 10 2 4" xfId="50" xr:uid="{AA9CE1AF-B1B9-488E-A58C-5B957CC4E3B6}"/>
    <cellStyle name="Bình thường 11 2" xfId="86" xr:uid="{3371E167-5352-4FC8-9C84-C9A54A585AE0}"/>
    <cellStyle name="Bình thường 2 3" xfId="40" xr:uid="{BC1ECF0D-FE0C-4D08-9447-8F2497EC09B6}"/>
    <cellStyle name="Bình thường 3 2" xfId="84" xr:uid="{B90768B4-60C8-4DB6-9172-464CD7FECF8C}"/>
    <cellStyle name="Bình thường 6 2" xfId="49" xr:uid="{BF6275A6-C88A-43D5-8BB0-2B61A3B717C3}"/>
    <cellStyle name="Comma" xfId="1" builtinId="3"/>
    <cellStyle name="Comma [0] 2 5 3" xfId="46" xr:uid="{0B83F40F-2290-45C3-B0E8-8835236666E8}"/>
    <cellStyle name="Comma 10 10" xfId="31" xr:uid="{9CE04DF7-0173-4944-B746-9C9E50AACD2E}"/>
    <cellStyle name="Comma 14 2" xfId="72" xr:uid="{4E3E8AFB-1776-4E9D-A1EB-965E6A6BA2FE}"/>
    <cellStyle name="Comma 19 5" xfId="73" xr:uid="{E8B8370E-3B7F-4A22-B3E5-B9707C776C8B}"/>
    <cellStyle name="Comma 2" xfId="9" xr:uid="{E420884A-178C-4186-AADF-7E43C195925B}"/>
    <cellStyle name="Comma 2 12" xfId="98" xr:uid="{33BF5D3C-E4D1-4F7F-8A31-28E4A1867E7D}"/>
    <cellStyle name="Comma 2 12 2" xfId="36" xr:uid="{A49DD1D1-4CB4-456D-BF79-93F601FE1FF6}"/>
    <cellStyle name="Comma 2 15" xfId="94" xr:uid="{1190B715-C9F7-4063-91B7-AD4FFC87B44C}"/>
    <cellStyle name="Comma 2 15 2" xfId="109" xr:uid="{516DB008-7D8A-41EF-A7EA-AE1AA87DFF61}"/>
    <cellStyle name="Comma 2 2" xfId="13" xr:uid="{A29B62C9-3662-4C0A-9711-B902A9575A17}"/>
    <cellStyle name="Comma 2 3 2" xfId="57" xr:uid="{1BABA912-4157-43E9-BC5E-A38BD2F8AE29}"/>
    <cellStyle name="Comma 26 7 3 2" xfId="32" xr:uid="{2140DF02-187A-4F43-985E-159D1DEB1E4D}"/>
    <cellStyle name="Comma 26 7 3 2 2" xfId="35" xr:uid="{DECE5844-8FC8-451F-971C-CD7B58F00717}"/>
    <cellStyle name="Comma 26 7 3 2 2 2" xfId="85" xr:uid="{95A9C83B-FC1E-4F40-8560-5AFD87FBCB18}"/>
    <cellStyle name="Comma 26 7 4" xfId="56" xr:uid="{B9DC55D1-8EF7-456E-AEB6-037117B11B46}"/>
    <cellStyle name="Comma 3" xfId="20" xr:uid="{B2DDCDD9-26B0-48FD-86AB-09BDC6CD05DE}"/>
    <cellStyle name="Comma 3 11" xfId="92" xr:uid="{AACF9858-0097-4906-AD40-FD01478865AF}"/>
    <cellStyle name="Comma 3 11 2" xfId="108" xr:uid="{8A134101-B4E4-4FA3-9591-8B6AF4411D74}"/>
    <cellStyle name="Comma 3 3 3" xfId="83" xr:uid="{02674294-734B-4358-981E-F4065F15A3FA}"/>
    <cellStyle name="Comma 36 2 2" xfId="51" xr:uid="{CF8CF0ED-1F1F-487A-B625-09E1B9EC6840}"/>
    <cellStyle name="Comma 4" xfId="16" xr:uid="{623EA9B2-C562-4D37-BA94-9E74A447255F}"/>
    <cellStyle name="Comma 4 2" xfId="19" xr:uid="{FA5ACF36-7B63-44FA-8CBD-7DD8DB5DCE25}"/>
    <cellStyle name="Comma 4 2 5" xfId="55" xr:uid="{94431357-B226-440E-8605-7987FE299A2F}"/>
    <cellStyle name="Comma 48 2" xfId="65" xr:uid="{9715170C-2D56-49E9-89B4-EA988FAD0EA5}"/>
    <cellStyle name="Comma 49" xfId="67" xr:uid="{8ABDB1A9-5760-4DC7-A690-2009AE39C8E7}"/>
    <cellStyle name="Comma 5" xfId="43" xr:uid="{158E7296-1A87-4169-B55E-04BAEAF6F6CB}"/>
    <cellStyle name="Comma 52" xfId="39" xr:uid="{78B7BA55-D26F-463B-8820-44C96E61201A}"/>
    <cellStyle name="Comma 54 5" xfId="53" xr:uid="{96377703-A281-423E-B821-D5428D5C7338}"/>
    <cellStyle name="Comma 61" xfId="38" xr:uid="{977D0A2B-1AB3-45CA-881F-2EAE1240E52F}"/>
    <cellStyle name="Comma 68" xfId="91" xr:uid="{5C7438A9-97A5-4D6B-824D-F7A26849FA5C}"/>
    <cellStyle name="Comma 93" xfId="37" xr:uid="{EE77C313-F0EE-4EA2-ADCB-BDA3FE6307C5}"/>
    <cellStyle name="Comma 93 2" xfId="101" xr:uid="{C2E7768D-AF6E-489B-B42A-3DFE3CDF51BB}"/>
    <cellStyle name="Hyperlink" xfId="99" builtinId="8"/>
    <cellStyle name="Normal" xfId="0" builtinId="0"/>
    <cellStyle name="Normal 10" xfId="100" xr:uid="{541FF3C9-C509-412A-B008-18E44329BDBF}"/>
    <cellStyle name="Normal 100 5 2 4" xfId="64" xr:uid="{D5FE11A9-B8E4-4391-9E4A-EF039C7E318A}"/>
    <cellStyle name="Normal 11 2" xfId="45" xr:uid="{5123EE6E-6EE7-4859-8F3E-598179B44E91}"/>
    <cellStyle name="Normal 13 3 2 2 2 2" xfId="79" xr:uid="{05AAB96B-0FA9-40B4-BCC3-74DFA24A533C}"/>
    <cellStyle name="Normal 13 3 2 2 4 2" xfId="48" xr:uid="{FE3B8C3E-B0E5-4C98-979E-678C0BB351A1}"/>
    <cellStyle name="Normal 13 3 2 5 2" xfId="62" xr:uid="{AD5CFF10-7981-49FD-8C12-8A1C2AEB24E6}"/>
    <cellStyle name="Normal 14" xfId="42" xr:uid="{8F5E21A4-DFD2-49B1-8554-54E32C5A2EFE}"/>
    <cellStyle name="Normal 143 2" xfId="54" xr:uid="{23D24988-5DCC-42CD-A807-D19803B0057C}"/>
    <cellStyle name="Normal 143 2 2" xfId="80" xr:uid="{22690F11-6361-4073-9F87-F2D1CA4F946E}"/>
    <cellStyle name="Normal 143 2 2 2" xfId="106" xr:uid="{874FF41C-3945-43CD-8709-EB02F034F98D}"/>
    <cellStyle name="Normal 143 2 3" xfId="102" xr:uid="{E4D21A57-56F0-458F-B21F-D3443A05637D}"/>
    <cellStyle name="Normal 144 3" xfId="61" xr:uid="{1C10BE86-8A68-4F0A-9175-033475ED1315}"/>
    <cellStyle name="Normal 15 4" xfId="77" xr:uid="{CE338777-4775-4EB5-85AB-0C002CE8BAF3}"/>
    <cellStyle name="Normal 2" xfId="3" xr:uid="{69EEF78F-35B6-47B1-A9BB-154910FFADFC}"/>
    <cellStyle name="Normal 2 13" xfId="68" xr:uid="{97E7AACE-820A-4408-A1D2-E2C8C64602AE}"/>
    <cellStyle name="Normal 2 13 2" xfId="104" xr:uid="{F065D523-673B-407D-8057-C5FAC0F981B4}"/>
    <cellStyle name="Normal 2 2" xfId="8" xr:uid="{29309F6E-D1FC-4661-9488-D93028D05B29}"/>
    <cellStyle name="Normal 2 2 2" xfId="15" xr:uid="{7C3D488F-11D7-4F57-8195-58E7310E1313}"/>
    <cellStyle name="Normal 2 2 2 2 3" xfId="75" xr:uid="{48F95766-3411-4DF6-906E-397F8C3714C9}"/>
    <cellStyle name="Normal 2 2 2 5 2" xfId="89" xr:uid="{98CAB181-732D-49D7-AE9A-FD8764959F8B}"/>
    <cellStyle name="Normal 2 2 3 2 2" xfId="82" xr:uid="{FF92ADC0-E867-4076-86D6-3A025EF49FC1}"/>
    <cellStyle name="Normal 2 2 7" xfId="93" xr:uid="{AD009137-239C-43E1-A3C2-65D425817BBA}"/>
    <cellStyle name="Normal 2 3" xfId="12" xr:uid="{1450311C-96AD-4588-AB01-495FF52930CC}"/>
    <cellStyle name="Normal 2 5 4" xfId="74" xr:uid="{6F6444A6-3073-4F04-8357-F94A35269182}"/>
    <cellStyle name="Normal 3" xfId="2" xr:uid="{CC02476F-9C16-476C-8E0D-F1973F3D9CAA}"/>
    <cellStyle name="Normal 3 14" xfId="28" xr:uid="{513496AB-8D09-4A6F-BB1E-30A918893031}"/>
    <cellStyle name="Normal 3 3 2 2 2" xfId="78" xr:uid="{DA470CCF-7D98-4335-B020-8F8619CA20BA}"/>
    <cellStyle name="Normal 3 4" xfId="21" xr:uid="{B270C2B5-6C58-4C3F-8C81-76A5E7F0CC31}"/>
    <cellStyle name="Normal 4" xfId="7" xr:uid="{52661C46-754B-437A-BB91-92B96AB0C42A}"/>
    <cellStyle name="Normal 4 2" xfId="17" xr:uid="{24E15B6C-DF4A-45C2-9771-39CE04EFFA00}"/>
    <cellStyle name="Normal 4 2 12" xfId="81" xr:uid="{2158A0BD-A0D1-4955-8A62-F5C277D159A8}"/>
    <cellStyle name="Normal 4 2 2 2" xfId="14" xr:uid="{C830FDEB-68BF-4765-8F2D-FEFE8F25AEA6}"/>
    <cellStyle name="Normal 4 2 2 2 2" xfId="18" xr:uid="{CEEBC4A0-9DAD-420F-A560-E661A7E82E2F}"/>
    <cellStyle name="Normal 4 3" xfId="22" xr:uid="{39CC59D6-3B8A-4CF1-8D5D-381B8274AB6A}"/>
    <cellStyle name="Normal 4 3 2" xfId="60" xr:uid="{2F64DCE5-7C74-4CA3-9D08-685EAEB7C149}"/>
    <cellStyle name="Normal 4 3 4" xfId="96" xr:uid="{946E0739-5A42-468D-A4E8-C064912905D3}"/>
    <cellStyle name="Normal 4 4" xfId="97" xr:uid="{D1E446D8-298C-406D-8122-6CDF00CBC5AC}"/>
    <cellStyle name="Normal 41 2" xfId="76" xr:uid="{AEA0A19D-FD4C-4C0D-A39C-48CCA3774D91}"/>
    <cellStyle name="Normal 41 2 2" xfId="105" xr:uid="{8900FAC6-6987-4E03-B8F6-CE276352C91B}"/>
    <cellStyle name="Normal 5" xfId="11" xr:uid="{237F6A06-15A7-41CE-BF9E-EE8CD26FF2BB}"/>
    <cellStyle name="Normal 5 2 4" xfId="70" xr:uid="{94024DD9-D79F-4A76-B17A-905BA4B90BC7}"/>
    <cellStyle name="Normal 56" xfId="59" xr:uid="{D2E07AD7-5AA9-4434-A061-1841B4D9C90E}"/>
    <cellStyle name="Normal 56 2" xfId="103" xr:uid="{FBC55E54-07B7-442A-9AE3-E22BC4E63FEB}"/>
    <cellStyle name="Normal 6" xfId="26" xr:uid="{21192BC9-317B-466C-8B3D-A1BC6E121D8C}"/>
    <cellStyle name="Normal 6 2" xfId="34" xr:uid="{70B1EEF8-5F4C-422C-A566-6938739CD423}"/>
    <cellStyle name="Normal 6 5" xfId="95" xr:uid="{92D17DE7-970E-45CD-B07F-B7CF6EFF39C2}"/>
    <cellStyle name="Normal 68" xfId="66" xr:uid="{EC88C5C4-50CF-4263-996F-143AC783639C}"/>
    <cellStyle name="Normal 7 2 3" xfId="90" xr:uid="{1FB6A1A9-6A19-4CF7-8932-ABE8FD476770}"/>
    <cellStyle name="Normal 7 5" xfId="44" xr:uid="{839F4746-9A01-4093-BD57-ACB200C0BD13}"/>
    <cellStyle name="Normal 71" xfId="69" xr:uid="{8A8B655B-D4BE-4823-B526-271454D1D1FD}"/>
    <cellStyle name="Normal 74" xfId="63" xr:uid="{387ACE27-03A4-4BBC-A022-2D02EC152DDC}"/>
    <cellStyle name="Normal 8 2 4" xfId="47" xr:uid="{71FC7968-2E29-489F-AD54-00678A3E8BAB}"/>
    <cellStyle name="Normal 8 3 2" xfId="52" xr:uid="{6AD7D639-5635-47DE-8F73-A00619A4BBE7}"/>
    <cellStyle name="Normal 80" xfId="87" xr:uid="{E3ED3511-1097-4F59-84A6-8BA04AF93B0E}"/>
    <cellStyle name="Normal 80 2" xfId="107" xr:uid="{15EF7694-55C6-4913-9DEF-A23FD63B5BCE}"/>
    <cellStyle name="Normal 84" xfId="88" xr:uid="{853D9BF6-7A6A-4AE4-9EEF-5FF0E7A6E9DC}"/>
    <cellStyle name="Normal 87" xfId="33" xr:uid="{AE3E6735-2263-43F5-8F4D-E619103D9F7B}"/>
    <cellStyle name="Normal_Bao cao thu NSNN" xfId="5" xr:uid="{9D09FD8E-34C7-4CD2-8F4D-9B32AF55E77F}"/>
    <cellStyle name="Normal_Chi NSTW NSDP 2002 - PL" xfId="6" xr:uid="{49EA5AA1-335D-446F-9098-B0B67C1C35E0}"/>
    <cellStyle name="Normal_DT trinh HDND 2008 đang lam 2" xfId="71" xr:uid="{6D4A2A0B-39DC-43FB-9290-C323047A8137}"/>
    <cellStyle name="Normal_H061207 Mau tham dinh quyet toan" xfId="23" xr:uid="{E1741324-D259-466B-9DAF-91D565925BC9}"/>
    <cellStyle name="Normal_Mau giao thu (Bo)" xfId="4" xr:uid="{5BEC87BF-1F6C-40AC-B178-63416C8E95D7}"/>
    <cellStyle name="Normal_Phu bieu trinh sau trinh cap vu" xfId="30" xr:uid="{5BFFBCB5-E853-4E9F-BF45-C9E4E5559538}"/>
    <cellStyle name="Normal_Sheet1" xfId="24" xr:uid="{05813B48-0A39-439F-9B0F-F18BC136E84D}"/>
    <cellStyle name="Percent" xfId="10" builtinId="5"/>
    <cellStyle name="Percent 2" xfId="25" xr:uid="{B2D41616-6B58-4976-86B7-352DCC0AED27}"/>
    <cellStyle name="Percent 2 2 2" xfId="58" xr:uid="{43CD82CE-CB36-4E38-A1DA-D6086895D652}"/>
    <cellStyle name="Percent 3" xfId="27" xr:uid="{CECE50D4-3F04-426A-A827-7B752E4D7CA7}"/>
    <cellStyle name="Percent 4" xfId="110" xr:uid="{41566633-04A2-4301-872F-8DB0E6C0D2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9.xml"/></Relationships>
</file>

<file path=xl/drawings/_rels/drawing3.xml.rels><?xml version="1.0" encoding="UTF-8" standalone="yes"?>
<Relationships xmlns="http://schemas.openxmlformats.org/package/2006/relationships"><Relationship Id="rId8" Type="http://schemas.openxmlformats.org/officeDocument/2006/relationships/hyperlink" Target="https://hscvsld.hatinh.gov.vn/sold/VBdi.nsf/str/72836BF5A9BDEFE8472585530017261C/$file/Phu%20luc%20kem%20theo%20BC%20BC%C4%90.xl" TargetMode="External"/><Relationship Id="rId13" Type="http://schemas.openxmlformats.org/officeDocument/2006/relationships/hyperlink" Target="https://hscvsld.hatinh.gov.vn/sold/VBdi.nsf/str/BEB843B4E5FEF4484725854D000A49F3/$file/Cong%20van%20ve%20xac%20nhan%20giay%20chung%20nhan%20ho%20ngheo(17.04.2020_08h55p12)_signed.pd" TargetMode="External"/><Relationship Id="rId3" Type="http://schemas.openxmlformats.org/officeDocument/2006/relationships/hyperlink" Target="https://hscvsld.hatinh.gov.vn/sold/VBdi.nsf/str/22E7573850000ED847258558002697E3/$file/Bi%E1%BB%83u%20b%C3%A1o%20c%C3%A1o%20gi%E1%BA%A3m%20ngh%C3%A8o%20b%E1%BB%81n%20v%E1%BB%AFng%20%20giai%20%C4%91o%E1%BA%A1n%202016-2020%20g%E1%BB%ADi%20tinh.xl" TargetMode="External"/><Relationship Id="rId7" Type="http://schemas.openxmlformats.org/officeDocument/2006/relationships/hyperlink" Target="https://hscvsld.hatinh.gov.vn/sold/VBdi.nsf/str/72836BF5A9BDEFE8472585530017261C/$file/DU%20THAO%20BC%20BC%C4%90%20TINH.doc" TargetMode="External"/><Relationship Id="rId12" Type="http://schemas.openxmlformats.org/officeDocument/2006/relationships/hyperlink" Target="https://hscvsld.hatinh.gov.vn/sold/VBdi.nsf/str/BEB843B4E5FEF4484725854D000A49F3/$file/Cong%20van%20ve%20xac%20nhan%20giay%20chung%20nhan%20ho%20ngheo.do" TargetMode="External"/><Relationship Id="rId2" Type="http://schemas.openxmlformats.org/officeDocument/2006/relationships/hyperlink" Target="https://hscvsld.hatinh.gov.vn/sold/VBdi.nsf/str/A899FFBDDA5141BD4725855900052B68/$file/Bc%20ket%20qua%20thuc%20hien%20giam%20ngheo%20o%20cac%20huyen%20duoc%20dau%20tu%20chinh%20sach%20nhu%20huyen%20ngheo.do" TargetMode="External"/><Relationship Id="rId1" Type="http://schemas.openxmlformats.org/officeDocument/2006/relationships/hyperlink" Target="https://hscvsld.hatinh.gov.vn/sold/VBdi.nsf/str/DEEFED0CA7F7CBF24725857A00118F22/$file/DS%20BTXH%20HUYEN%20KY%20ANH(01.06.2020_10h45p31)_signed.pd" TargetMode="External"/><Relationship Id="rId6" Type="http://schemas.openxmlformats.org/officeDocument/2006/relationships/hyperlink" Target="https://hscvsld.hatinh.gov.vn/sold/VBdi.nsf/str/72836BF5A9BDEFE8472585530017261C/$file/Cong%20van%20de%20nghibao%20cao%20giam%20ngheo.doc" TargetMode="External"/><Relationship Id="rId11" Type="http://schemas.openxmlformats.org/officeDocument/2006/relationships/hyperlink" Target="https://hscvsld.hatinh.gov.vn/sold/VBdi.nsf/str/EBAD63AF2939E90447258550002B0200/$file/B%C3%A1o%20c%C3%A1o%20k%E1%BA%BFt%20qu%E1%BA%A3%20gi%E1%BA%A3m%20ngh%C3%A8o%204%20th%C3%A1ng%20%C4%91%E1%BA%A7u%20n%C4%83m%202020(20.04.2020_14h54p37)_signed.pd" TargetMode="External"/><Relationship Id="rId5" Type="http://schemas.openxmlformats.org/officeDocument/2006/relationships/hyperlink" Target="https://hscvsld.hatinh.gov.vn/sold/VBdi.nsf/str/22E7573850000ED847258558002697E3/$file/BIEU%20MAU%20BC%20CTMTQG%20GI%E1%BA%A2M%20NGH%C3%88O%20chu%E1%BA%A9n.xl" TargetMode="External"/><Relationship Id="rId10" Type="http://schemas.openxmlformats.org/officeDocument/2006/relationships/hyperlink" Target="https://hscvsld.hatinh.gov.vn/sold/VBdi.nsf/str/EBAD63AF2939E90447258550002B0200/$file/T%E1%BB%95ng%20h%E1%BB%A3p%20k%E1%BA%BFt%20qu%E1%BA%A3%20r%C3%A0%20so%C3%A1t%20NQ179(20.4.2020).xls" TargetMode="External"/><Relationship Id="rId4" Type="http://schemas.openxmlformats.org/officeDocument/2006/relationships/hyperlink" Target="https://hscvsld.hatinh.gov.vn/sold/VBdi.nsf/str/22E7573850000ED847258558002697E3/$file/Bieu%20m%E1%BA%ABu%20a,%20b,%20c%20135%20gian%20doan%202016-2020%20chuan.xls" TargetMode="External"/><Relationship Id="rId9" Type="http://schemas.openxmlformats.org/officeDocument/2006/relationships/hyperlink" Target="https://hscvsld.hatinh.gov.vn/sold/VBdi.nsf/str/EBAD63AF2939E90447258550002B0200/$file/B%C3%A1o%20c%C3%A1o%20k%E1%BA%BFt%20qu%E1%BA%A3%20gi%E1%BA%A3m%20ngh%C3%A8o%204%20th%C3%A1ng%20%C4%91%E1%BA%A7u%20n%C4%83m%202020.doc"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1171575</xdr:colOff>
      <xdr:row>44</xdr:row>
      <xdr:rowOff>314325</xdr:rowOff>
    </xdr:from>
    <xdr:to>
      <xdr:col>1</xdr:col>
      <xdr:colOff>1543050</xdr:colOff>
      <xdr:row>45</xdr:row>
      <xdr:rowOff>151513</xdr:rowOff>
    </xdr:to>
    <xdr:sp macro="" textlink="">
      <xdr:nvSpPr>
        <xdr:cNvPr id="2" name="AutoShape 24" descr="https://hscvsld.hatinh.gov.vn/sold/VBdi.nsf/star_grey.png">
          <a:extLst>
            <a:ext uri="{FF2B5EF4-FFF2-40B4-BE49-F238E27FC236}">
              <a16:creationId xmlns:a16="http://schemas.microsoft.com/office/drawing/2014/main" id="{A849E8BC-3165-4AB1-88AF-03549F376202}"/>
            </a:ext>
          </a:extLst>
        </xdr:cNvPr>
        <xdr:cNvSpPr>
          <a:spLocks noChangeAspect="1" noChangeArrowheads="1"/>
        </xdr:cNvSpPr>
      </xdr:nvSpPr>
      <xdr:spPr bwMode="auto">
        <a:xfrm>
          <a:off x="628650" y="13325475"/>
          <a:ext cx="1543050" cy="151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1171575</xdr:colOff>
      <xdr:row>45</xdr:row>
      <xdr:rowOff>314325</xdr:rowOff>
    </xdr:from>
    <xdr:to>
      <xdr:col>1</xdr:col>
      <xdr:colOff>1543050</xdr:colOff>
      <xdr:row>46</xdr:row>
      <xdr:rowOff>151512</xdr:rowOff>
    </xdr:to>
    <xdr:sp macro="" textlink="">
      <xdr:nvSpPr>
        <xdr:cNvPr id="3" name="AutoShape 24" descr="https://hscvsld.hatinh.gov.vn/sold/VBdi.nsf/star_grey.png">
          <a:extLst>
            <a:ext uri="{FF2B5EF4-FFF2-40B4-BE49-F238E27FC236}">
              <a16:creationId xmlns:a16="http://schemas.microsoft.com/office/drawing/2014/main" id="{9C65F44F-1CBD-4A10-B9FA-82EC8D72AC51}"/>
            </a:ext>
          </a:extLst>
        </xdr:cNvPr>
        <xdr:cNvSpPr>
          <a:spLocks noChangeAspect="1" noChangeArrowheads="1"/>
        </xdr:cNvSpPr>
      </xdr:nvSpPr>
      <xdr:spPr bwMode="auto">
        <a:xfrm>
          <a:off x="628650" y="13515975"/>
          <a:ext cx="1543050" cy="151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1171575</xdr:colOff>
      <xdr:row>41</xdr:row>
      <xdr:rowOff>314325</xdr:rowOff>
    </xdr:from>
    <xdr:to>
      <xdr:col>1</xdr:col>
      <xdr:colOff>1543050</xdr:colOff>
      <xdr:row>42</xdr:row>
      <xdr:rowOff>161038</xdr:rowOff>
    </xdr:to>
    <xdr:sp macro="" textlink="">
      <xdr:nvSpPr>
        <xdr:cNvPr id="2" name="AutoShape 24" descr="https://hscvsld.hatinh.gov.vn/sold/VBdi.nsf/star_grey.png">
          <a:extLst>
            <a:ext uri="{FF2B5EF4-FFF2-40B4-BE49-F238E27FC236}">
              <a16:creationId xmlns:a16="http://schemas.microsoft.com/office/drawing/2014/main" id="{3581E60D-74F1-4826-AC5B-E9D186A6F0D9}"/>
            </a:ext>
          </a:extLst>
        </xdr:cNvPr>
        <xdr:cNvSpPr>
          <a:spLocks noChangeAspect="1" noChangeArrowheads="1"/>
        </xdr:cNvSpPr>
      </xdr:nvSpPr>
      <xdr:spPr bwMode="auto">
        <a:xfrm>
          <a:off x="352425" y="12106275"/>
          <a:ext cx="1543050" cy="16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1171575</xdr:colOff>
      <xdr:row>42</xdr:row>
      <xdr:rowOff>314325</xdr:rowOff>
    </xdr:from>
    <xdr:to>
      <xdr:col>1</xdr:col>
      <xdr:colOff>1543050</xdr:colOff>
      <xdr:row>43</xdr:row>
      <xdr:rowOff>320123</xdr:rowOff>
    </xdr:to>
    <xdr:sp macro="" textlink="">
      <xdr:nvSpPr>
        <xdr:cNvPr id="3" name="AutoShape 24" descr="https://hscvsld.hatinh.gov.vn/sold/VBdi.nsf/star_grey.png">
          <a:extLst>
            <a:ext uri="{FF2B5EF4-FFF2-40B4-BE49-F238E27FC236}">
              <a16:creationId xmlns:a16="http://schemas.microsoft.com/office/drawing/2014/main" id="{278743EF-8EDF-469C-ABC9-0D339C19954D}"/>
            </a:ext>
          </a:extLst>
        </xdr:cNvPr>
        <xdr:cNvSpPr>
          <a:spLocks noChangeAspect="1" noChangeArrowheads="1"/>
        </xdr:cNvSpPr>
      </xdr:nvSpPr>
      <xdr:spPr bwMode="auto">
        <a:xfrm>
          <a:off x="352425" y="12296775"/>
          <a:ext cx="1543050" cy="320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533</xdr:row>
      <xdr:rowOff>0</xdr:rowOff>
    </xdr:from>
    <xdr:to>
      <xdr:col>2</xdr:col>
      <xdr:colOff>304800</xdr:colOff>
      <xdr:row>533</xdr:row>
      <xdr:rowOff>142875</xdr:rowOff>
    </xdr:to>
    <xdr:sp macro="" textlink="">
      <xdr:nvSpPr>
        <xdr:cNvPr id="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71D995E-4042-4F89-B8E8-AF7A78BE3D0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A5838C8-CA1F-4181-BA91-6861ECFC4EA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CD48374-A87E-43F0-9526-13F281DE9A6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57CEB1D-140E-4621-8D0F-B233616B4F2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2F4A867-1213-48BD-86DA-4717C4D07B3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798DEF5-091B-4C19-9315-51C128D0C9B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48B23EE-DF20-487A-88E5-B05B8DC3DB0A}"/>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99618C4-D996-4858-BBF5-7A664B68CFD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10" name="AutoShape 24" descr="https://hscvsld.hatinh.gov.vn/sold/VBdi.nsf/star_grey.png">
          <a:extLst>
            <a:ext uri="{FF2B5EF4-FFF2-40B4-BE49-F238E27FC236}">
              <a16:creationId xmlns:a16="http://schemas.microsoft.com/office/drawing/2014/main" id="{69A5DD75-3FB7-4F2E-999A-428692B787DC}"/>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8D33B73-3C57-4BE7-9DD5-C319012688D1}"/>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FDBED81-FC41-42ED-A04B-BB0946237BBB}"/>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E5F5200-FA28-4763-9348-7F7C37C4794A}"/>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8921F40-E6EA-479E-A3CC-68161DE6E94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28EA9FD-5ADA-41C3-9004-8196FD2DC02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554DFF4-9D47-46F2-B328-0F9651C1C49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C1670B5-45AB-46D8-8DC6-B60D21DA3D63}"/>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532</xdr:row>
      <xdr:rowOff>0</xdr:rowOff>
    </xdr:from>
    <xdr:to>
      <xdr:col>1</xdr:col>
      <xdr:colOff>1189895</xdr:colOff>
      <xdr:row>532</xdr:row>
      <xdr:rowOff>157053</xdr:rowOff>
    </xdr:to>
    <xdr:sp macro="" textlink="">
      <xdr:nvSpPr>
        <xdr:cNvPr id="18" name="AutoShape 16" descr="https://hscvsld.hatinh.gov.vn/sold/VBdi.nsf/star_grey.png">
          <a:extLst>
            <a:ext uri="{FF2B5EF4-FFF2-40B4-BE49-F238E27FC236}">
              <a16:creationId xmlns:a16="http://schemas.microsoft.com/office/drawing/2014/main" id="{DC935A9F-27C0-4A27-B1DB-A0857A99181E}"/>
            </a:ext>
          </a:extLst>
        </xdr:cNvPr>
        <xdr:cNvSpPr>
          <a:spLocks noChangeAspect="1" noChangeArrowheads="1"/>
        </xdr:cNvSpPr>
      </xdr:nvSpPr>
      <xdr:spPr bwMode="auto">
        <a:xfrm>
          <a:off x="19050" y="219513150"/>
          <a:ext cx="154232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DA391F5-2E23-41D5-865D-2D50E2B0959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F023EB6-4430-4FC3-AF91-0BC8BFE37B51}"/>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BA955EC-FAC5-4803-9694-9B9E6B8ECA1B}"/>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22" name="AutoShape 20" descr="https://hscvsld.hatinh.gov.vn/sold/VBdi.nsf/star_grey.png">
          <a:extLst>
            <a:ext uri="{FF2B5EF4-FFF2-40B4-BE49-F238E27FC236}">
              <a16:creationId xmlns:a16="http://schemas.microsoft.com/office/drawing/2014/main" id="{64ABA3D6-7F2A-4F2F-A6D0-89F519A305AD}"/>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924D023-56C9-43F0-AA7D-C9E0E6EDFEA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C8A0AF6-264A-4871-8316-8BC8AF74CF1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26FC3C4-B887-4B4F-BB60-E186F4FECA7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26" name="AutoShape 24" descr="https://hscvsld.hatinh.gov.vn/sold/VBdi.nsf/star_grey.png">
          <a:extLst>
            <a:ext uri="{FF2B5EF4-FFF2-40B4-BE49-F238E27FC236}">
              <a16:creationId xmlns:a16="http://schemas.microsoft.com/office/drawing/2014/main" id="{2B4E4CD4-25DD-41DB-8F9C-7EFFCDCE332A}"/>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C1F2AB4-15BF-45FA-BFD7-819C649C1CC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1146FB9-92D9-49AA-8F90-4DAAEA6165A6}"/>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2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D471A1D-1AAE-46D8-848C-E4DC2E18CBA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AF77FF8-64E5-4DB2-B251-0A112BF90C6A}"/>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90553F9-32CB-4EE5-9485-49EF5F4D78A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D835A9E-E844-4202-947A-DA06A72D9C2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9EF7BC1-BD5B-4B79-9550-36BDA7179F1D}"/>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9A60463-A361-44A6-BD65-3A68CFF5C12A}"/>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273C0E9-DF7F-4AA0-9F86-3E3115B1FC8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5A023FD-FA9D-43EC-B04E-F69A4BF27AE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2F20EB3-7890-4FB8-B1EF-2541738EDCE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AF4364F-582C-4CB3-9914-AFBFB535D318}"/>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3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068BCBF-61B9-4C8C-B775-19806A581EE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40" name="AutoShape 24" descr="https://hscvsld.hatinh.gov.vn/sold/VBdi.nsf/star_grey.png">
          <a:extLst>
            <a:ext uri="{FF2B5EF4-FFF2-40B4-BE49-F238E27FC236}">
              <a16:creationId xmlns:a16="http://schemas.microsoft.com/office/drawing/2014/main" id="{DB11CC71-D94C-4B70-9668-4DC78DCDEC88}"/>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0354232-104D-408A-AB98-A9470A03124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8D9CC7F-635C-4874-A308-7B020993207B}"/>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4363AB9-5B9E-43A6-B4BF-5B729E68DA3B}"/>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E3980C4-2F3A-4269-A5A4-14DEBF34B02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D8B41BB-61AB-4FDF-BAE4-0A46DA9A0C9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308A3BB-8324-465D-B1E0-3DBA6A2D188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5F3B7FE-0EC4-4A82-8F07-026F0AD653F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532</xdr:row>
      <xdr:rowOff>0</xdr:rowOff>
    </xdr:from>
    <xdr:to>
      <xdr:col>1</xdr:col>
      <xdr:colOff>1189895</xdr:colOff>
      <xdr:row>532</xdr:row>
      <xdr:rowOff>157053</xdr:rowOff>
    </xdr:to>
    <xdr:sp macro="" textlink="">
      <xdr:nvSpPr>
        <xdr:cNvPr id="48" name="AutoShape 16" descr="https://hscvsld.hatinh.gov.vn/sold/VBdi.nsf/star_grey.png">
          <a:extLst>
            <a:ext uri="{FF2B5EF4-FFF2-40B4-BE49-F238E27FC236}">
              <a16:creationId xmlns:a16="http://schemas.microsoft.com/office/drawing/2014/main" id="{668CE1B0-CEAD-4ACB-8206-D2F1394E16C4}"/>
            </a:ext>
          </a:extLst>
        </xdr:cNvPr>
        <xdr:cNvSpPr>
          <a:spLocks noChangeAspect="1" noChangeArrowheads="1"/>
        </xdr:cNvSpPr>
      </xdr:nvSpPr>
      <xdr:spPr bwMode="auto">
        <a:xfrm>
          <a:off x="19050" y="219513150"/>
          <a:ext cx="154232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4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6ACF81A-7A8D-40D7-ADCA-2268E923FBC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ECA2906-AA31-4371-9586-9EE48226ECF5}"/>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4A71D55-1C4C-4A41-8CAB-D37B28624DD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52" name="AutoShape 20" descr="https://hscvsld.hatinh.gov.vn/sold/VBdi.nsf/star_grey.png">
          <a:extLst>
            <a:ext uri="{FF2B5EF4-FFF2-40B4-BE49-F238E27FC236}">
              <a16:creationId xmlns:a16="http://schemas.microsoft.com/office/drawing/2014/main" id="{268FFBAF-49CF-4D61-A1F4-1E1EA676731B}"/>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4279C1D-7FC1-4580-8F2A-6E19BE4A3796}"/>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67B3DED-3B60-471E-B756-4F1B05D1124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6EF472D-6473-4F04-841E-5227D1FD466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56" name="AutoShape 24" descr="https://hscvsld.hatinh.gov.vn/sold/VBdi.nsf/star_grey.png">
          <a:extLst>
            <a:ext uri="{FF2B5EF4-FFF2-40B4-BE49-F238E27FC236}">
              <a16:creationId xmlns:a16="http://schemas.microsoft.com/office/drawing/2014/main" id="{BA99318B-19FC-49A5-B919-77DC54C62BA6}"/>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3EDE115-B346-42DF-B73B-92E7788286C1}"/>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3B7302D-9BCA-4AB4-91BB-B06C1FB7D07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5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6DE5410-CC8B-4611-8DC5-77344C373BEC}"/>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1C36AE5-1744-4F6C-9E19-D31799D2344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8DBCF03-EC02-45DA-8DD3-4BE1EEA26AFB}"/>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FB4E09A-D88F-4F4C-A1C3-4879A7FEA43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07F1B82-7279-4F4B-9276-3C82A2C03E65}"/>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7CDBBE0-C2E4-47EB-A14D-D2FD4BBD9013}"/>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0ED89FD-3177-4FC7-B562-54E5C809C958}"/>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BD6505F-4489-436E-90F7-26BE61A0900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D6D6538-B5DD-419C-A911-02F5EDE262D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A9401BE-42B8-472D-B1F9-D218068E0E6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6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C51621B-289B-4CBF-8A67-1F29C8D396D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70" name="AutoShape 24" descr="https://hscvsld.hatinh.gov.vn/sold/VBdi.nsf/star_grey.png">
          <a:extLst>
            <a:ext uri="{FF2B5EF4-FFF2-40B4-BE49-F238E27FC236}">
              <a16:creationId xmlns:a16="http://schemas.microsoft.com/office/drawing/2014/main" id="{51684F71-256B-4FDF-B655-4C5EC097FDF8}"/>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5E1EA16-374F-4981-92BE-534FFB7201F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E4446E8-779F-4B00-8C45-C656AD3D45E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0218790-7F32-4C0E-AD9D-7AD00C0366A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228F770-21CB-4F3A-88A8-F5B4D828495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E8D6A3D-973C-47A9-A41B-7C14E58BBA6C}"/>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351F2BD-6BE0-4CA6-AB2A-D562150CDC4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242348C-E85E-46C7-A75B-135793ECEB34}"/>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532</xdr:row>
      <xdr:rowOff>0</xdr:rowOff>
    </xdr:from>
    <xdr:to>
      <xdr:col>1</xdr:col>
      <xdr:colOff>1189895</xdr:colOff>
      <xdr:row>532</xdr:row>
      <xdr:rowOff>157053</xdr:rowOff>
    </xdr:to>
    <xdr:sp macro="" textlink="">
      <xdr:nvSpPr>
        <xdr:cNvPr id="78" name="AutoShape 16" descr="https://hscvsld.hatinh.gov.vn/sold/VBdi.nsf/star_grey.png">
          <a:extLst>
            <a:ext uri="{FF2B5EF4-FFF2-40B4-BE49-F238E27FC236}">
              <a16:creationId xmlns:a16="http://schemas.microsoft.com/office/drawing/2014/main" id="{E932E865-CEB7-4457-B59A-DFA525C1400E}"/>
            </a:ext>
          </a:extLst>
        </xdr:cNvPr>
        <xdr:cNvSpPr>
          <a:spLocks noChangeAspect="1" noChangeArrowheads="1"/>
        </xdr:cNvSpPr>
      </xdr:nvSpPr>
      <xdr:spPr bwMode="auto">
        <a:xfrm>
          <a:off x="19050" y="219513150"/>
          <a:ext cx="154232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7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48BF426-E6C5-4304-8AE8-E83C1B9699A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A28B7A8-D959-45AC-A2F8-D200B97DFC66}"/>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6210D5C-4EF2-4AA4-A8F7-9FB1E9C25EF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82" name="AutoShape 20" descr="https://hscvsld.hatinh.gov.vn/sold/VBdi.nsf/star_grey.png">
          <a:extLst>
            <a:ext uri="{FF2B5EF4-FFF2-40B4-BE49-F238E27FC236}">
              <a16:creationId xmlns:a16="http://schemas.microsoft.com/office/drawing/2014/main" id="{81C2B008-8CC3-4D04-AB48-621B56CACCBB}"/>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011FD82-3B2A-4FDF-9846-FAEE41A22CF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E76926D-DC01-44B7-AAAC-27B7AF1D018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9253D69-2C23-4B74-AB9F-B40AA22DEFD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86" name="AutoShape 24" descr="https://hscvsld.hatinh.gov.vn/sold/VBdi.nsf/star_grey.png">
          <a:extLst>
            <a:ext uri="{FF2B5EF4-FFF2-40B4-BE49-F238E27FC236}">
              <a16:creationId xmlns:a16="http://schemas.microsoft.com/office/drawing/2014/main" id="{587E0402-0C42-4405-BA3E-94337F685771}"/>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FD98448-9E1B-4150-9027-A1A7A5E27D4D}"/>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D2C5103-7875-401E-9FC7-5BC50F6DE6B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8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ABF2ACD-8E30-4068-807F-7B04201CBE75}"/>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83479D0-9AA8-4B15-AFF8-4ADD48B49EA2}"/>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2E6F3C0-EE50-4BDF-9C26-FC1999F4CE85}"/>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C0A4563-FE90-4791-A24F-654CB9F84F51}"/>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AC731EA-ED81-4721-B3EC-D40CACC35ED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929A6BF-D353-4C2C-A323-8C194CF0455B}"/>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2E8C299-F052-41A2-87AE-EF3CABD9416A}"/>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017DD0E-BDC2-4A58-8D95-FA9B803CC568}"/>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F1F46A1-52DF-481C-988C-A3445D83CB5D}"/>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0644995-0165-47FC-ACA3-520E3D5848ED}"/>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9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813051D-B90F-4D68-A27F-56B10BA90FCD}"/>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100" name="AutoShape 24" descr="https://hscvsld.hatinh.gov.vn/sold/VBdi.nsf/star_grey.png">
          <a:extLst>
            <a:ext uri="{FF2B5EF4-FFF2-40B4-BE49-F238E27FC236}">
              <a16:creationId xmlns:a16="http://schemas.microsoft.com/office/drawing/2014/main" id="{5ACCFA02-55E3-4F6D-AC84-6F97A01DDC33}"/>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C03D327-BB55-432E-BE6D-6A616F1B16E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FDC342D-C68C-445C-B420-D544F93BFEB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365AEAD-CD27-4831-8284-C7CA10EC4869}"/>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69E37A7-707C-4384-A1EA-18B258AEC986}"/>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9B47038-47CA-4D8B-B260-3EAE935A825E}"/>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B1D1510-27C4-4E97-BEB3-2AD34BCCFB4D}"/>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65A34A1-2514-4D62-9DC7-359E35CCBEEF}"/>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532</xdr:row>
      <xdr:rowOff>0</xdr:rowOff>
    </xdr:from>
    <xdr:to>
      <xdr:col>1</xdr:col>
      <xdr:colOff>1189895</xdr:colOff>
      <xdr:row>532</xdr:row>
      <xdr:rowOff>157053</xdr:rowOff>
    </xdr:to>
    <xdr:sp macro="" textlink="">
      <xdr:nvSpPr>
        <xdr:cNvPr id="108" name="AutoShape 16" descr="https://hscvsld.hatinh.gov.vn/sold/VBdi.nsf/star_grey.png">
          <a:extLst>
            <a:ext uri="{FF2B5EF4-FFF2-40B4-BE49-F238E27FC236}">
              <a16:creationId xmlns:a16="http://schemas.microsoft.com/office/drawing/2014/main" id="{D0D04E89-5DB4-49EC-AF36-C311ADB886D8}"/>
            </a:ext>
          </a:extLst>
        </xdr:cNvPr>
        <xdr:cNvSpPr>
          <a:spLocks noChangeAspect="1" noChangeArrowheads="1"/>
        </xdr:cNvSpPr>
      </xdr:nvSpPr>
      <xdr:spPr bwMode="auto">
        <a:xfrm>
          <a:off x="19050" y="219513150"/>
          <a:ext cx="154232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0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6CB4049-5515-4F3B-B5E6-B945F6DC6588}"/>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2DF68D4-2BAB-40AB-94D0-B03CD30B290C}"/>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9554BB0-E7EF-463D-8D28-E48833A45B66}"/>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112" name="AutoShape 20" descr="https://hscvsld.hatinh.gov.vn/sold/VBdi.nsf/star_grey.png">
          <a:extLst>
            <a:ext uri="{FF2B5EF4-FFF2-40B4-BE49-F238E27FC236}">
              <a16:creationId xmlns:a16="http://schemas.microsoft.com/office/drawing/2014/main" id="{8BB5AE6D-CBAE-4BEA-8EBE-4CC9E30D2B7B}"/>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BE88A74-5269-408D-8348-BD633F370DD0}"/>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1D6546E-1635-45AD-AB02-C989EB80630C}"/>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FE145F7-4A0D-4821-B7DF-C0B6CCAF740C}"/>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532</xdr:row>
      <xdr:rowOff>0</xdr:rowOff>
    </xdr:from>
    <xdr:to>
      <xdr:col>1</xdr:col>
      <xdr:colOff>1180370</xdr:colOff>
      <xdr:row>532</xdr:row>
      <xdr:rowOff>157053</xdr:rowOff>
    </xdr:to>
    <xdr:sp macro="" textlink="">
      <xdr:nvSpPr>
        <xdr:cNvPr id="116" name="AutoShape 24" descr="https://hscvsld.hatinh.gov.vn/sold/VBdi.nsf/star_grey.png">
          <a:extLst>
            <a:ext uri="{FF2B5EF4-FFF2-40B4-BE49-F238E27FC236}">
              <a16:creationId xmlns:a16="http://schemas.microsoft.com/office/drawing/2014/main" id="{8BB9FA6B-A798-4752-ABF5-9D8C53426AD1}"/>
            </a:ext>
          </a:extLst>
        </xdr:cNvPr>
        <xdr:cNvSpPr>
          <a:spLocks noChangeAspect="1" noChangeArrowheads="1"/>
        </xdr:cNvSpPr>
      </xdr:nvSpPr>
      <xdr:spPr bwMode="auto">
        <a:xfrm>
          <a:off x="0" y="219513150"/>
          <a:ext cx="1551845"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8F23D19-3662-4ADB-B5C9-BE88BBFEC0A5}"/>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F2D644F-2196-4BB0-9462-DE13F20E2DF8}"/>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1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263FC84-2566-4772-865F-49CEE852A11A}"/>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2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B32877C-AEB9-4F49-9478-A51F437298D6}"/>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533</xdr:row>
      <xdr:rowOff>0</xdr:rowOff>
    </xdr:from>
    <xdr:to>
      <xdr:col>2</xdr:col>
      <xdr:colOff>304800</xdr:colOff>
      <xdr:row>533</xdr:row>
      <xdr:rowOff>142875</xdr:rowOff>
    </xdr:to>
    <xdr:sp macro="" textlink="">
      <xdr:nvSpPr>
        <xdr:cNvPr id="12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91B386D-3123-4778-96F7-339216124397}"/>
            </a:ext>
          </a:extLst>
        </xdr:cNvPr>
        <xdr:cNvSpPr>
          <a:spLocks noChangeAspect="1" noChangeArrowheads="1"/>
        </xdr:cNvSpPr>
      </xdr:nvSpPr>
      <xdr:spPr bwMode="auto">
        <a:xfrm>
          <a:off x="3209925" y="219894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A1CD748-6A8D-4D05-A8E6-A930237D1D8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91EABD7-69F9-4B20-A0CA-5903311F7B30}"/>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235BD43-1DAF-48AA-AF58-283F7348C7B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9457F72-83FD-4FEA-9871-750E0D1176C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7669E70-FD0E-4A46-BB92-81B30E49AF0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AD071E2-AF13-47B4-BED9-B2E829C0D56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30D401A-FB03-4882-A686-3ACCC5D67B0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2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EB16300-32CB-4217-86C0-7F5081283B0C}"/>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30" name="AutoShape 24" descr="https://hscvsld.hatinh.gov.vn/sold/VBdi.nsf/star_grey.png">
          <a:extLst>
            <a:ext uri="{FF2B5EF4-FFF2-40B4-BE49-F238E27FC236}">
              <a16:creationId xmlns:a16="http://schemas.microsoft.com/office/drawing/2014/main" id="{0C627E7A-DE9B-4CA5-B076-157D5338F3ED}"/>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83A5CC5-D4F1-46E3-BFC7-DCC33CDC994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8DB66F2-B4BF-4A1B-9070-779E7260890F}"/>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9BB5645-0F51-4FD8-BEF8-BED973C6033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F180DF9-FC09-4E75-95F0-B8BC3CCA4A33}"/>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4B5B1AF-BA45-4A93-943E-A4D42AB00933}"/>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E13A6FD-F80D-4FC1-92FD-486B5A66B92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6409120-33FE-4383-B91E-EF80DBBBEB57}"/>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518</xdr:row>
      <xdr:rowOff>0</xdr:rowOff>
    </xdr:from>
    <xdr:to>
      <xdr:col>1</xdr:col>
      <xdr:colOff>1189895</xdr:colOff>
      <xdr:row>518</xdr:row>
      <xdr:rowOff>142875</xdr:rowOff>
    </xdr:to>
    <xdr:sp macro="" textlink="">
      <xdr:nvSpPr>
        <xdr:cNvPr id="138" name="AutoShape 16" descr="https://hscvsld.hatinh.gov.vn/sold/VBdi.nsf/star_grey.png">
          <a:extLst>
            <a:ext uri="{FF2B5EF4-FFF2-40B4-BE49-F238E27FC236}">
              <a16:creationId xmlns:a16="http://schemas.microsoft.com/office/drawing/2014/main" id="{59AA3337-E75B-4E03-8A92-4E93F7C6B077}"/>
            </a:ext>
          </a:extLst>
        </xdr:cNvPr>
        <xdr:cNvSpPr>
          <a:spLocks noChangeAspect="1" noChangeArrowheads="1"/>
        </xdr:cNvSpPr>
      </xdr:nvSpPr>
      <xdr:spPr bwMode="auto">
        <a:xfrm>
          <a:off x="19050" y="2139886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3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A40300F-4447-4F48-8E39-3CB6AF71E6D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69277C4-D621-4CEC-8513-960520769CF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CF219DD-0000-400E-806A-4C3C27CDCB1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42" name="AutoShape 20" descr="https://hscvsld.hatinh.gov.vn/sold/VBdi.nsf/star_grey.png">
          <a:extLst>
            <a:ext uri="{FF2B5EF4-FFF2-40B4-BE49-F238E27FC236}">
              <a16:creationId xmlns:a16="http://schemas.microsoft.com/office/drawing/2014/main" id="{9A86D2BC-578E-44C2-97A7-32ECF1A8A059}"/>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D9C0A47-CB7D-4134-AB28-B7D12282FDEB}"/>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0D3DE31-C2D4-4AB3-9694-4A3ED32C685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2F92802-FC36-429F-B257-021195F212F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46" name="AutoShape 24" descr="https://hscvsld.hatinh.gov.vn/sold/VBdi.nsf/star_grey.png">
          <a:extLst>
            <a:ext uri="{FF2B5EF4-FFF2-40B4-BE49-F238E27FC236}">
              <a16:creationId xmlns:a16="http://schemas.microsoft.com/office/drawing/2014/main" id="{82E8948C-AD13-47DA-B2FB-DBB8C19931E6}"/>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02411EC-673B-41C7-B6B9-B6CC3EA0D447}"/>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DE3053D-D223-480D-B7CD-3E59D37B717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4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87F7A72-447F-439F-87D3-34C10DB27C70}"/>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3821F28-AD50-40D8-A0FD-0E2C06F6BD3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E8F2349-E8BA-4999-9BDA-0D97F99A3855}"/>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35E44E3-7A3A-4646-97D0-5351F9F3038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39AE8AC-443E-4644-A54A-3494A624F87B}"/>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9895271-FE09-400A-AA64-578B9CEA441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731F56C-ECB4-480C-8CBD-DB0AAE92AE9F}"/>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5AFC90D-B5C1-4DCB-BF1E-8FB74CB23A8A}"/>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CFCEAF7-D190-4D24-9CF0-157DEEF8AF02}"/>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A512016-BFEB-4AB7-BE4A-D884D83E6AF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5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92FDAF7-1D26-40DC-8AFB-1D3E0BBCD48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60" name="AutoShape 24" descr="https://hscvsld.hatinh.gov.vn/sold/VBdi.nsf/star_grey.png">
          <a:extLst>
            <a:ext uri="{FF2B5EF4-FFF2-40B4-BE49-F238E27FC236}">
              <a16:creationId xmlns:a16="http://schemas.microsoft.com/office/drawing/2014/main" id="{0D4FD5F2-9B3B-40DC-9E24-12D28839823D}"/>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6425B00-3178-49A5-8814-77AD133A4BFA}"/>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95F5084-7EC9-4AC1-9073-506C8CAB805B}"/>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BCD2ADA-4BEF-43EE-9C31-3D4B80E67EC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4383339-F264-4228-AA72-D242E6A659A5}"/>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89285E0-ADB1-48F1-8F6C-1C992BD4123B}"/>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136AABF-A6E4-467C-A584-A4E873EF96C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6F56F18-91CC-45DF-AD69-02B0AC71B0C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518</xdr:row>
      <xdr:rowOff>0</xdr:rowOff>
    </xdr:from>
    <xdr:to>
      <xdr:col>1</xdr:col>
      <xdr:colOff>1189895</xdr:colOff>
      <xdr:row>518</xdr:row>
      <xdr:rowOff>142875</xdr:rowOff>
    </xdr:to>
    <xdr:sp macro="" textlink="">
      <xdr:nvSpPr>
        <xdr:cNvPr id="168" name="AutoShape 16" descr="https://hscvsld.hatinh.gov.vn/sold/VBdi.nsf/star_grey.png">
          <a:extLst>
            <a:ext uri="{FF2B5EF4-FFF2-40B4-BE49-F238E27FC236}">
              <a16:creationId xmlns:a16="http://schemas.microsoft.com/office/drawing/2014/main" id="{4ADA4656-28E9-4080-9C46-74B16FB811BA}"/>
            </a:ext>
          </a:extLst>
        </xdr:cNvPr>
        <xdr:cNvSpPr>
          <a:spLocks noChangeAspect="1" noChangeArrowheads="1"/>
        </xdr:cNvSpPr>
      </xdr:nvSpPr>
      <xdr:spPr bwMode="auto">
        <a:xfrm>
          <a:off x="19050" y="2139886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6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C645885-5D6E-4692-AE97-467894E17AD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65F5795-8EB0-4509-A2DE-1FC6ED30A57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3C8DA1E-DAED-4BA7-86BB-9AF983AA33F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72" name="AutoShape 20" descr="https://hscvsld.hatinh.gov.vn/sold/VBdi.nsf/star_grey.png">
          <a:extLst>
            <a:ext uri="{FF2B5EF4-FFF2-40B4-BE49-F238E27FC236}">
              <a16:creationId xmlns:a16="http://schemas.microsoft.com/office/drawing/2014/main" id="{A12D0943-FBA6-47E7-B70B-6B048571FE73}"/>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9AECCF3-4944-4F46-BF11-DDAE45192581}"/>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EC6D13D-6E9D-44D9-93A1-B84B2B70E3F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91F8A32-2E39-44F6-BF39-F32F91F151F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76" name="AutoShape 24" descr="https://hscvsld.hatinh.gov.vn/sold/VBdi.nsf/star_grey.png">
          <a:extLst>
            <a:ext uri="{FF2B5EF4-FFF2-40B4-BE49-F238E27FC236}">
              <a16:creationId xmlns:a16="http://schemas.microsoft.com/office/drawing/2014/main" id="{D77DFE86-2989-488D-ACA5-0C210E349936}"/>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A6E71FB-2EA7-4A0B-8736-EB9B397FC9E1}"/>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14747E8-AC3F-441F-9361-02C113B5058F}"/>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7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B76C8FE-F11F-4738-871D-6AA1A86AFDB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66629C3-DB38-4A2B-9512-EBB898E715AC}"/>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68B21D1-7F9D-4549-9D67-CF7C9B644D4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8FB89E7-2C63-433C-A450-75A0D135848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7C4D2A7-A30B-40EB-9640-3B4F5A3E82D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91362AD-3ED0-41AA-8F1E-76B4640905F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1975222-36AE-4196-BA31-7346D8463C4C}"/>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F1A4F1C-2802-40B6-B907-16FE206A762F}"/>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8CC29B0-7005-4B29-A49B-C64474DFB07C}"/>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6FCBDDB-20F8-4122-8999-AAEFE4AC7E5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D7350B6-261F-4618-ACCE-189D74A8576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190" name="AutoShape 24" descr="https://hscvsld.hatinh.gov.vn/sold/VBdi.nsf/star_grey.png">
          <a:extLst>
            <a:ext uri="{FF2B5EF4-FFF2-40B4-BE49-F238E27FC236}">
              <a16:creationId xmlns:a16="http://schemas.microsoft.com/office/drawing/2014/main" id="{7BEF02A8-423A-400D-B340-1455D1565B01}"/>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837D079-F7C3-430F-99C7-4A74B19C34A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6F45FE9-E896-43FF-9AED-65D7C4AFFC1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C38B8E1-D5D5-448E-96B4-51CAAB53838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E609766-00BF-4069-8A93-78148D8228C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C493215-F9F5-45D8-AE0C-77BA14A1BD42}"/>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9D1580C-C746-47A3-ACCF-365DF27ED81F}"/>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B342DFE-4B44-4F79-AC68-A7BC109164FA}"/>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518</xdr:row>
      <xdr:rowOff>0</xdr:rowOff>
    </xdr:from>
    <xdr:to>
      <xdr:col>1</xdr:col>
      <xdr:colOff>1189895</xdr:colOff>
      <xdr:row>518</xdr:row>
      <xdr:rowOff>142875</xdr:rowOff>
    </xdr:to>
    <xdr:sp macro="" textlink="">
      <xdr:nvSpPr>
        <xdr:cNvPr id="198" name="AutoShape 16" descr="https://hscvsld.hatinh.gov.vn/sold/VBdi.nsf/star_grey.png">
          <a:extLst>
            <a:ext uri="{FF2B5EF4-FFF2-40B4-BE49-F238E27FC236}">
              <a16:creationId xmlns:a16="http://schemas.microsoft.com/office/drawing/2014/main" id="{73377DCA-6E7B-4215-A258-6FFD6F85B120}"/>
            </a:ext>
          </a:extLst>
        </xdr:cNvPr>
        <xdr:cNvSpPr>
          <a:spLocks noChangeAspect="1" noChangeArrowheads="1"/>
        </xdr:cNvSpPr>
      </xdr:nvSpPr>
      <xdr:spPr bwMode="auto">
        <a:xfrm>
          <a:off x="19050" y="2139886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19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0A01CE8-3422-4FC0-83BD-582A53EB26C3}"/>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792B382-3354-4C0F-A9C8-DFEC39543583}"/>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72C3A8A-F729-4BBB-B326-58DC2C9610F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202" name="AutoShape 20" descr="https://hscvsld.hatinh.gov.vn/sold/VBdi.nsf/star_grey.png">
          <a:extLst>
            <a:ext uri="{FF2B5EF4-FFF2-40B4-BE49-F238E27FC236}">
              <a16:creationId xmlns:a16="http://schemas.microsoft.com/office/drawing/2014/main" id="{63A64334-924D-4EF7-BBA9-C4DAB55149A0}"/>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BE5DA07-81D0-4DCF-BC2F-D8382CFC521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3E0C50A-4E04-4A30-B303-B556CC14AF07}"/>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E4FC561-167F-4CCF-8432-6ABF67831E3C}"/>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206" name="AutoShape 24" descr="https://hscvsld.hatinh.gov.vn/sold/VBdi.nsf/star_grey.png">
          <a:extLst>
            <a:ext uri="{FF2B5EF4-FFF2-40B4-BE49-F238E27FC236}">
              <a16:creationId xmlns:a16="http://schemas.microsoft.com/office/drawing/2014/main" id="{3205DCE2-B221-4D0B-9760-B5E116D757EA}"/>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FFE9C41-D3FE-40D4-9147-FBEC018DB585}"/>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3E3B8AC-0FDD-4060-BE79-F0FC4357D771}"/>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0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8FC1D41-5C6E-4B14-A2EA-8C0762F829EA}"/>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3C72172-47B3-4478-A31A-AD6BE823934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9F9C5F0-975E-4FC4-9929-CBFFA25BFB41}"/>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A47641E-9BD0-41AB-88A2-1D92A134DDB3}"/>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2B0900E-5A3F-4ED1-AB8A-E954DACB5A41}"/>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CA94411-D2F2-4F71-866F-3369850ED4B5}"/>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8AB5E44-3D3D-4366-9A2E-944CBCC2B8D5}"/>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A7BC357-64FE-4FE0-8F43-ADD74AF1C190}"/>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94C366D-8EA9-4B3E-B99F-30BC8B175750}"/>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F559971-F431-4F5E-AD82-7721CBDC717F}"/>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1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72464B8-95A4-4F95-8681-6E5D2D21294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220" name="AutoShape 24" descr="https://hscvsld.hatinh.gov.vn/sold/VBdi.nsf/star_grey.png">
          <a:extLst>
            <a:ext uri="{FF2B5EF4-FFF2-40B4-BE49-F238E27FC236}">
              <a16:creationId xmlns:a16="http://schemas.microsoft.com/office/drawing/2014/main" id="{306CB9EA-E55C-4F25-AC0D-A38D251679B1}"/>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D0253A8-E204-4212-9267-8D98415B0291}"/>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D2BBEC4-C520-48FB-98A9-EC483A67A0EA}"/>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FCBAFF9-C468-4576-BC22-3BC576E9CE57}"/>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A94F9CD-B962-46EA-A4F7-3EE6DDB8CC6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11205D5-033B-43F9-858D-2E997593042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BE6F066-FA0C-4494-9F55-75854D52E530}"/>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D6BC8BA-CB08-4102-8417-5B8B85601255}"/>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518</xdr:row>
      <xdr:rowOff>0</xdr:rowOff>
    </xdr:from>
    <xdr:to>
      <xdr:col>1</xdr:col>
      <xdr:colOff>1189895</xdr:colOff>
      <xdr:row>518</xdr:row>
      <xdr:rowOff>142875</xdr:rowOff>
    </xdr:to>
    <xdr:sp macro="" textlink="">
      <xdr:nvSpPr>
        <xdr:cNvPr id="228" name="AutoShape 16" descr="https://hscvsld.hatinh.gov.vn/sold/VBdi.nsf/star_grey.png">
          <a:extLst>
            <a:ext uri="{FF2B5EF4-FFF2-40B4-BE49-F238E27FC236}">
              <a16:creationId xmlns:a16="http://schemas.microsoft.com/office/drawing/2014/main" id="{CE18FBE5-9688-4C97-BA22-0CA5B8BCB955}"/>
            </a:ext>
          </a:extLst>
        </xdr:cNvPr>
        <xdr:cNvSpPr>
          <a:spLocks noChangeAspect="1" noChangeArrowheads="1"/>
        </xdr:cNvSpPr>
      </xdr:nvSpPr>
      <xdr:spPr bwMode="auto">
        <a:xfrm>
          <a:off x="19050" y="2139886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2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C871903-4674-4316-AB41-F9A84352F6DD}"/>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AABDB4C-C1B5-483B-A597-618A569B62FE}"/>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6B86AFD-A339-486C-8DB3-72765E814D3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232" name="AutoShape 20" descr="https://hscvsld.hatinh.gov.vn/sold/VBdi.nsf/star_grey.png">
          <a:extLst>
            <a:ext uri="{FF2B5EF4-FFF2-40B4-BE49-F238E27FC236}">
              <a16:creationId xmlns:a16="http://schemas.microsoft.com/office/drawing/2014/main" id="{F9106287-DD2A-43C0-A078-6AD17025B4B5}"/>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4F35DBF-A32E-406F-ADD5-776854238B29}"/>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317C857-42EB-4496-8FE6-CDFA738DD4EB}"/>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5269572-7061-4096-AF30-D1A3215C95E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518</xdr:row>
      <xdr:rowOff>0</xdr:rowOff>
    </xdr:from>
    <xdr:to>
      <xdr:col>1</xdr:col>
      <xdr:colOff>1180370</xdr:colOff>
      <xdr:row>518</xdr:row>
      <xdr:rowOff>142875</xdr:rowOff>
    </xdr:to>
    <xdr:sp macro="" textlink="">
      <xdr:nvSpPr>
        <xdr:cNvPr id="236" name="AutoShape 24" descr="https://hscvsld.hatinh.gov.vn/sold/VBdi.nsf/star_grey.png">
          <a:extLst>
            <a:ext uri="{FF2B5EF4-FFF2-40B4-BE49-F238E27FC236}">
              <a16:creationId xmlns:a16="http://schemas.microsoft.com/office/drawing/2014/main" id="{C095B3A2-B1B5-473F-98B6-29753C91D2D6}"/>
            </a:ext>
          </a:extLst>
        </xdr:cNvPr>
        <xdr:cNvSpPr>
          <a:spLocks noChangeAspect="1" noChangeArrowheads="1"/>
        </xdr:cNvSpPr>
      </xdr:nvSpPr>
      <xdr:spPr bwMode="auto">
        <a:xfrm>
          <a:off x="0" y="2139886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94478F8-7740-4FB8-A73C-823F90E97FE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D193AE2-4DAF-4358-8430-3F54F4CA7904}"/>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3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F006DE6-8E96-4A82-ADD8-E614F7BEE718}"/>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4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892B63C-EA69-47BF-B61A-7E1EDA9D36C2}"/>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304800</xdr:colOff>
      <xdr:row>519</xdr:row>
      <xdr:rowOff>142875</xdr:rowOff>
    </xdr:to>
    <xdr:sp macro="" textlink="">
      <xdr:nvSpPr>
        <xdr:cNvPr id="24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F9583FC-C36C-475B-B4DD-DCA15C4F5656}"/>
            </a:ext>
          </a:extLst>
        </xdr:cNvPr>
        <xdr:cNvSpPr>
          <a:spLocks noChangeAspect="1" noChangeArrowheads="1"/>
        </xdr:cNvSpPr>
      </xdr:nvSpPr>
      <xdr:spPr bwMode="auto">
        <a:xfrm>
          <a:off x="3209925" y="2141791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D89FA79-781D-4A54-8897-2693C977AF3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E7E6019-24B1-41C9-8C0A-2B16CC9CE64C}"/>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D556511-698E-4AC4-B580-FA546C20C487}"/>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744662B-1884-4C10-AEF6-9F56D735B365}"/>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690DF1F-0B1B-43EF-8FD1-A351DD489D61}"/>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76DD711-1770-420B-8630-69D2A7195F2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70BD97F-5CFA-4B91-ACC8-8D1CD6F3707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4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E270415-565B-4F61-A442-695F2DA2FD22}"/>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340</xdr:row>
      <xdr:rowOff>0</xdr:rowOff>
    </xdr:from>
    <xdr:to>
      <xdr:col>1</xdr:col>
      <xdr:colOff>1180370</xdr:colOff>
      <xdr:row>340</xdr:row>
      <xdr:rowOff>161925</xdr:rowOff>
    </xdr:to>
    <xdr:sp macro="" textlink="">
      <xdr:nvSpPr>
        <xdr:cNvPr id="250" name="AutoShape 24" descr="https://hscvsld.hatinh.gov.vn/sold/VBdi.nsf/star_grey.png">
          <a:extLst>
            <a:ext uri="{FF2B5EF4-FFF2-40B4-BE49-F238E27FC236}">
              <a16:creationId xmlns:a16="http://schemas.microsoft.com/office/drawing/2014/main" id="{6FD40BDF-0DE6-4DCD-8ACA-C525D653AD95}"/>
            </a:ext>
          </a:extLst>
        </xdr:cNvPr>
        <xdr:cNvSpPr>
          <a:spLocks noChangeAspect="1" noChangeArrowheads="1"/>
        </xdr:cNvSpPr>
      </xdr:nvSpPr>
      <xdr:spPr bwMode="auto">
        <a:xfrm>
          <a:off x="0" y="140836650"/>
          <a:ext cx="155184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A00281D-77D0-4556-A8BE-375A4A0EE308}"/>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E0E0FC6-CCE8-46C9-9AE8-4E6B1E14EB2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1FE4A92-5390-4796-941A-1B912CC72D6A}"/>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F94C8B1-5745-4B83-9FAC-E63DDC5B925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CA46718-AA79-4CAE-AD3F-BB98C31FE7F1}"/>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858CCE0-7D98-47DB-BC4D-5B7752F90023}"/>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12A3ECF-0E29-4466-9603-E97358CACDF5}"/>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340</xdr:row>
      <xdr:rowOff>0</xdr:rowOff>
    </xdr:from>
    <xdr:to>
      <xdr:col>1</xdr:col>
      <xdr:colOff>1189895</xdr:colOff>
      <xdr:row>340</xdr:row>
      <xdr:rowOff>161925</xdr:rowOff>
    </xdr:to>
    <xdr:sp macro="" textlink="">
      <xdr:nvSpPr>
        <xdr:cNvPr id="258" name="AutoShape 16" descr="https://hscvsld.hatinh.gov.vn/sold/VBdi.nsf/star_grey.png">
          <a:extLst>
            <a:ext uri="{FF2B5EF4-FFF2-40B4-BE49-F238E27FC236}">
              <a16:creationId xmlns:a16="http://schemas.microsoft.com/office/drawing/2014/main" id="{3E564720-AE20-4E09-BA7C-BF379CE6D4EA}"/>
            </a:ext>
          </a:extLst>
        </xdr:cNvPr>
        <xdr:cNvSpPr>
          <a:spLocks noChangeAspect="1" noChangeArrowheads="1"/>
        </xdr:cNvSpPr>
      </xdr:nvSpPr>
      <xdr:spPr bwMode="auto">
        <a:xfrm>
          <a:off x="19050" y="140836650"/>
          <a:ext cx="154232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5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B1603D-51F1-4D9C-B705-067AADCAF08F}"/>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A92FFE7-78BF-4641-B036-EFAC3DFB2F34}"/>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ACF4245-95E9-4BC4-8914-9170D0112F9D}"/>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340</xdr:row>
      <xdr:rowOff>0</xdr:rowOff>
    </xdr:from>
    <xdr:to>
      <xdr:col>1</xdr:col>
      <xdr:colOff>1180370</xdr:colOff>
      <xdr:row>340</xdr:row>
      <xdr:rowOff>161925</xdr:rowOff>
    </xdr:to>
    <xdr:sp macro="" textlink="">
      <xdr:nvSpPr>
        <xdr:cNvPr id="262" name="AutoShape 20" descr="https://hscvsld.hatinh.gov.vn/sold/VBdi.nsf/star_grey.png">
          <a:extLst>
            <a:ext uri="{FF2B5EF4-FFF2-40B4-BE49-F238E27FC236}">
              <a16:creationId xmlns:a16="http://schemas.microsoft.com/office/drawing/2014/main" id="{D7BCB84F-C9D7-401C-9EA3-A80D4DBCF165}"/>
            </a:ext>
          </a:extLst>
        </xdr:cNvPr>
        <xdr:cNvSpPr>
          <a:spLocks noChangeAspect="1" noChangeArrowheads="1"/>
        </xdr:cNvSpPr>
      </xdr:nvSpPr>
      <xdr:spPr bwMode="auto">
        <a:xfrm>
          <a:off x="0" y="140836650"/>
          <a:ext cx="155184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35D8BB2-3293-4891-92C5-0B36B34CA578}"/>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5383E86-D67A-4FB6-B02E-FA23C70FFD9D}"/>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EC60551-C5F4-4D32-8FB2-A7BCF0F5D71D}"/>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340</xdr:row>
      <xdr:rowOff>0</xdr:rowOff>
    </xdr:from>
    <xdr:to>
      <xdr:col>1</xdr:col>
      <xdr:colOff>1180370</xdr:colOff>
      <xdr:row>340</xdr:row>
      <xdr:rowOff>161925</xdr:rowOff>
    </xdr:to>
    <xdr:sp macro="" textlink="">
      <xdr:nvSpPr>
        <xdr:cNvPr id="266" name="AutoShape 24" descr="https://hscvsld.hatinh.gov.vn/sold/VBdi.nsf/star_grey.png">
          <a:extLst>
            <a:ext uri="{FF2B5EF4-FFF2-40B4-BE49-F238E27FC236}">
              <a16:creationId xmlns:a16="http://schemas.microsoft.com/office/drawing/2014/main" id="{F0580C14-A001-40B5-85B2-CBCBAA59BF45}"/>
            </a:ext>
          </a:extLst>
        </xdr:cNvPr>
        <xdr:cNvSpPr>
          <a:spLocks noChangeAspect="1" noChangeArrowheads="1"/>
        </xdr:cNvSpPr>
      </xdr:nvSpPr>
      <xdr:spPr bwMode="auto">
        <a:xfrm>
          <a:off x="0" y="140836650"/>
          <a:ext cx="155184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B4F22B8-CC13-462C-A8EC-67B208B568FC}"/>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322A0A5-69E2-4B8A-BC16-FCBE73D37C32}"/>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6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D185809-1B69-4D09-A5F1-9EC10B51D86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A25D21E-2F71-42EA-BEBB-CE751B58410F}"/>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5BCE41D-80CC-40A7-8A53-0E0B046FC1F4}"/>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2FCAB38-1D8E-4C02-9899-425395E7748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0F563AF-F809-42A7-941B-DB68AE68BF8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087FD8D-BAA5-482B-86B2-68210F4B44A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CAC6614-2E19-4AAF-ACFF-2FED187A2F0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6ACF4D2-0141-48BA-821C-010D43179F44}"/>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AE66930-430E-4D02-8928-8423512445F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5A09E14-3451-4CE8-A0AF-EEC3E916A6F4}"/>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7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004C50C-9A7B-4BFD-9124-1705DB3B3D1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340</xdr:row>
      <xdr:rowOff>0</xdr:rowOff>
    </xdr:from>
    <xdr:to>
      <xdr:col>1</xdr:col>
      <xdr:colOff>1180370</xdr:colOff>
      <xdr:row>340</xdr:row>
      <xdr:rowOff>161925</xdr:rowOff>
    </xdr:to>
    <xdr:sp macro="" textlink="">
      <xdr:nvSpPr>
        <xdr:cNvPr id="280" name="AutoShape 24" descr="https://hscvsld.hatinh.gov.vn/sold/VBdi.nsf/star_grey.png">
          <a:extLst>
            <a:ext uri="{FF2B5EF4-FFF2-40B4-BE49-F238E27FC236}">
              <a16:creationId xmlns:a16="http://schemas.microsoft.com/office/drawing/2014/main" id="{4507FC50-8DC7-4C7C-8E31-19F1D0973775}"/>
            </a:ext>
          </a:extLst>
        </xdr:cNvPr>
        <xdr:cNvSpPr>
          <a:spLocks noChangeAspect="1" noChangeArrowheads="1"/>
        </xdr:cNvSpPr>
      </xdr:nvSpPr>
      <xdr:spPr bwMode="auto">
        <a:xfrm>
          <a:off x="0" y="140836650"/>
          <a:ext cx="155184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BA34D0D-0E7C-445A-820B-AE534A05F985}"/>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FD3EA6D-52BC-4178-95A3-C4EFA364310B}"/>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17856F9-FCDB-442D-8EEB-5DB20BF3D81B}"/>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1B773C6-38C4-47B1-BC5B-A91C4014FC37}"/>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02A4C89-3549-45E3-B7D3-E2134339D466}"/>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4C39612-1633-4E92-B1A0-5926FAEC817C}"/>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9D340A5-3C20-4D48-BF70-CC89930F6E9F}"/>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340</xdr:row>
      <xdr:rowOff>0</xdr:rowOff>
    </xdr:from>
    <xdr:to>
      <xdr:col>1</xdr:col>
      <xdr:colOff>1189895</xdr:colOff>
      <xdr:row>340</xdr:row>
      <xdr:rowOff>161925</xdr:rowOff>
    </xdr:to>
    <xdr:sp macro="" textlink="">
      <xdr:nvSpPr>
        <xdr:cNvPr id="288" name="AutoShape 16" descr="https://hscvsld.hatinh.gov.vn/sold/VBdi.nsf/star_grey.png">
          <a:extLst>
            <a:ext uri="{FF2B5EF4-FFF2-40B4-BE49-F238E27FC236}">
              <a16:creationId xmlns:a16="http://schemas.microsoft.com/office/drawing/2014/main" id="{7168F2EF-C261-44B1-9030-72390BEE3135}"/>
            </a:ext>
          </a:extLst>
        </xdr:cNvPr>
        <xdr:cNvSpPr>
          <a:spLocks noChangeAspect="1" noChangeArrowheads="1"/>
        </xdr:cNvSpPr>
      </xdr:nvSpPr>
      <xdr:spPr bwMode="auto">
        <a:xfrm>
          <a:off x="19050" y="140836650"/>
          <a:ext cx="154232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8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6186ACF-616F-4C7F-8C0E-CAED7180E7E0}"/>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4763A10-79BA-4644-AA06-C77D141128FC}"/>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CE97B7A-69EF-4701-B2E1-D42B2417ADE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340</xdr:row>
      <xdr:rowOff>0</xdr:rowOff>
    </xdr:from>
    <xdr:to>
      <xdr:col>1</xdr:col>
      <xdr:colOff>1180370</xdr:colOff>
      <xdr:row>340</xdr:row>
      <xdr:rowOff>161925</xdr:rowOff>
    </xdr:to>
    <xdr:sp macro="" textlink="">
      <xdr:nvSpPr>
        <xdr:cNvPr id="292" name="AutoShape 20" descr="https://hscvsld.hatinh.gov.vn/sold/VBdi.nsf/star_grey.png">
          <a:extLst>
            <a:ext uri="{FF2B5EF4-FFF2-40B4-BE49-F238E27FC236}">
              <a16:creationId xmlns:a16="http://schemas.microsoft.com/office/drawing/2014/main" id="{673BBE2F-336C-4893-9BEC-C8EC121A9F95}"/>
            </a:ext>
          </a:extLst>
        </xdr:cNvPr>
        <xdr:cNvSpPr>
          <a:spLocks noChangeAspect="1" noChangeArrowheads="1"/>
        </xdr:cNvSpPr>
      </xdr:nvSpPr>
      <xdr:spPr bwMode="auto">
        <a:xfrm>
          <a:off x="0" y="140836650"/>
          <a:ext cx="155184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1F89C85-5F0D-4AE7-A838-C0785D6275DE}"/>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3446225-6630-4ECB-BE82-5949C6134233}"/>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22E74CF-03DB-4DEA-A8DE-6689E7CA4520}"/>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340</xdr:row>
      <xdr:rowOff>0</xdr:rowOff>
    </xdr:from>
    <xdr:to>
      <xdr:col>1</xdr:col>
      <xdr:colOff>1180370</xdr:colOff>
      <xdr:row>340</xdr:row>
      <xdr:rowOff>161925</xdr:rowOff>
    </xdr:to>
    <xdr:sp macro="" textlink="">
      <xdr:nvSpPr>
        <xdr:cNvPr id="296" name="AutoShape 24" descr="https://hscvsld.hatinh.gov.vn/sold/VBdi.nsf/star_grey.png">
          <a:extLst>
            <a:ext uri="{FF2B5EF4-FFF2-40B4-BE49-F238E27FC236}">
              <a16:creationId xmlns:a16="http://schemas.microsoft.com/office/drawing/2014/main" id="{E37B5D77-1265-43EA-B0E3-28F9EEBAC674}"/>
            </a:ext>
          </a:extLst>
        </xdr:cNvPr>
        <xdr:cNvSpPr>
          <a:spLocks noChangeAspect="1" noChangeArrowheads="1"/>
        </xdr:cNvSpPr>
      </xdr:nvSpPr>
      <xdr:spPr bwMode="auto">
        <a:xfrm>
          <a:off x="0" y="140836650"/>
          <a:ext cx="155184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38B3BD6-C756-4082-B14C-9345500E037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41E173C-C0EB-40A4-A4E4-478F227C1C9A}"/>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29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002E758-C47D-43E7-B1B4-482E3B90BBF9}"/>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30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06DEE5A-33C3-4E94-9521-34A0379D4868}"/>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341</xdr:row>
      <xdr:rowOff>0</xdr:rowOff>
    </xdr:from>
    <xdr:to>
      <xdr:col>2</xdr:col>
      <xdr:colOff>304800</xdr:colOff>
      <xdr:row>341</xdr:row>
      <xdr:rowOff>157052</xdr:rowOff>
    </xdr:to>
    <xdr:sp macro="" textlink="">
      <xdr:nvSpPr>
        <xdr:cNvPr id="30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92416DB-9708-4510-8B8C-922F72AD2521}"/>
            </a:ext>
          </a:extLst>
        </xdr:cNvPr>
        <xdr:cNvSpPr>
          <a:spLocks noChangeAspect="1" noChangeArrowheads="1"/>
        </xdr:cNvSpPr>
      </xdr:nvSpPr>
      <xdr:spPr bwMode="auto">
        <a:xfrm>
          <a:off x="3209925" y="1412176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38C0C66-6C06-47DF-8058-65F6044B2649}"/>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1C33420-D0D2-4C00-89E4-D9A28D034119}"/>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8DFA52F-E62F-4894-AA7E-6E228D40459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B5701CA-51FF-4536-A481-41095A38676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43188D0-C500-4A38-B8BB-54789ABEDBE6}"/>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97714C2-018E-44C0-A36E-8E129D92D2A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78DAAE5-BE2E-430A-9658-818F8419EFC0}"/>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0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9B94D43-B627-41D2-8462-8994E0EC02B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10" name="AutoShape 24" descr="https://hscvsld.hatinh.gov.vn/sold/VBdi.nsf/star_grey.png">
          <a:extLst>
            <a:ext uri="{FF2B5EF4-FFF2-40B4-BE49-F238E27FC236}">
              <a16:creationId xmlns:a16="http://schemas.microsoft.com/office/drawing/2014/main" id="{5BB15969-C4F7-4CE0-BBC5-C6EA7FC2E9A0}"/>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D63F9D3-4492-4FD0-973C-53F8CECEB38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471B556-E1D9-4C9E-9DCE-FA8F5199D8E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75549CE-B4D8-466E-94FD-31923CB69DE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092CD94-B3CF-4B9C-BD87-82330A22E84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8A73C72-1326-4C75-BD5B-97614DC52289}"/>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34C6E92-F10C-4305-9202-C95ECA51B11D}"/>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C5C081C-CDE6-436F-8D5D-39A513E37A9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533</xdr:row>
      <xdr:rowOff>0</xdr:rowOff>
    </xdr:from>
    <xdr:to>
      <xdr:col>1</xdr:col>
      <xdr:colOff>1189895</xdr:colOff>
      <xdr:row>533</xdr:row>
      <xdr:rowOff>142875</xdr:rowOff>
    </xdr:to>
    <xdr:sp macro="" textlink="">
      <xdr:nvSpPr>
        <xdr:cNvPr id="318" name="AutoShape 16" descr="https://hscvsld.hatinh.gov.vn/sold/VBdi.nsf/star_grey.png">
          <a:extLst>
            <a:ext uri="{FF2B5EF4-FFF2-40B4-BE49-F238E27FC236}">
              <a16:creationId xmlns:a16="http://schemas.microsoft.com/office/drawing/2014/main" id="{EC4A6A28-BDB7-49B1-9BB1-E02DAA00458C}"/>
            </a:ext>
          </a:extLst>
        </xdr:cNvPr>
        <xdr:cNvSpPr>
          <a:spLocks noChangeAspect="1" noChangeArrowheads="1"/>
        </xdr:cNvSpPr>
      </xdr:nvSpPr>
      <xdr:spPr bwMode="auto">
        <a:xfrm>
          <a:off x="19050" y="219894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1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E9AE84C-3B83-45B7-B139-0C45726319BD}"/>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F2D98B5-7997-4E73-8F5E-DA9A26B83E23}"/>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BEC9DF5-7FB2-4D1D-B2A3-7A9CB357475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22" name="AutoShape 20" descr="https://hscvsld.hatinh.gov.vn/sold/VBdi.nsf/star_grey.png">
          <a:extLst>
            <a:ext uri="{FF2B5EF4-FFF2-40B4-BE49-F238E27FC236}">
              <a16:creationId xmlns:a16="http://schemas.microsoft.com/office/drawing/2014/main" id="{BC0D6633-3A40-4903-AF66-A5DBC42412EF}"/>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24E5276-2E78-4060-95CB-40BB13456718}"/>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346E7F8-4C22-4AAB-8E38-4088DBE3FE14}"/>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B52DED6-1E31-402A-8B71-E2A56B927ADC}"/>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26" name="AutoShape 24" descr="https://hscvsld.hatinh.gov.vn/sold/VBdi.nsf/star_grey.png">
          <a:extLst>
            <a:ext uri="{FF2B5EF4-FFF2-40B4-BE49-F238E27FC236}">
              <a16:creationId xmlns:a16="http://schemas.microsoft.com/office/drawing/2014/main" id="{E375E626-CF42-45AF-9B4D-34D1EF85547A}"/>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5F09381-BD9A-4C69-A45F-40B1AECECE1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C9D1383-5E22-4836-AD38-4E84FE72EAC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2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8C63600-5AAD-4D60-91D1-8483242EE896}"/>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385AD60-1B33-4CC3-9895-B615E2DC8CD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72915BA-6CC2-457F-8760-64DC49FD4CD9}"/>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B71A214-3D4D-4D04-8DB3-8639B71B6B2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B307169-6B4D-4F99-8B69-8079D2C108A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F4A608B-6205-465D-8710-EF636822188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3090C0B-35F2-407A-A178-F1F78125192D}"/>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AD8F8A6-8181-489C-B66B-861CCA69D28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CE6B598-FFA1-4C23-AE1E-1D0093D64F84}"/>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E110C63-58C9-4D2F-9950-2333393F1CF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3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894D17E-6D3F-4050-B1D0-9BEDA79A787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40" name="AutoShape 24" descr="https://hscvsld.hatinh.gov.vn/sold/VBdi.nsf/star_grey.png">
          <a:extLst>
            <a:ext uri="{FF2B5EF4-FFF2-40B4-BE49-F238E27FC236}">
              <a16:creationId xmlns:a16="http://schemas.microsoft.com/office/drawing/2014/main" id="{64B653BD-E1AF-4AB9-BA2E-75B20930DF84}"/>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3B7ECCC-13D7-4F6C-872D-28322C02F48C}"/>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A791C63-8E96-4055-ABB4-5DE06F77559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BE614D8-819B-4383-BF9E-B41FE9778D0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A7EE692-4860-410C-930B-55E200242850}"/>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4EA15BF-B2A8-4171-94CE-1CFF962A76B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922F20E-9581-46CE-9361-4BD2F95D858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ABA4B41-02B9-4CCA-8E58-8829F8A5882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533</xdr:row>
      <xdr:rowOff>0</xdr:rowOff>
    </xdr:from>
    <xdr:to>
      <xdr:col>1</xdr:col>
      <xdr:colOff>1189895</xdr:colOff>
      <xdr:row>533</xdr:row>
      <xdr:rowOff>142875</xdr:rowOff>
    </xdr:to>
    <xdr:sp macro="" textlink="">
      <xdr:nvSpPr>
        <xdr:cNvPr id="348" name="AutoShape 16" descr="https://hscvsld.hatinh.gov.vn/sold/VBdi.nsf/star_grey.png">
          <a:extLst>
            <a:ext uri="{FF2B5EF4-FFF2-40B4-BE49-F238E27FC236}">
              <a16:creationId xmlns:a16="http://schemas.microsoft.com/office/drawing/2014/main" id="{B6604BF2-AFC7-4E04-A072-35526C384A9D}"/>
            </a:ext>
          </a:extLst>
        </xdr:cNvPr>
        <xdr:cNvSpPr>
          <a:spLocks noChangeAspect="1" noChangeArrowheads="1"/>
        </xdr:cNvSpPr>
      </xdr:nvSpPr>
      <xdr:spPr bwMode="auto">
        <a:xfrm>
          <a:off x="19050" y="219894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4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B2F84EF-F761-4E9D-B8F4-FC34A60EA240}"/>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EBE453D-00AA-4377-A981-5826CC282E9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D40382E-1792-4F6B-9A4D-9787C9BADD5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52" name="AutoShape 20" descr="https://hscvsld.hatinh.gov.vn/sold/VBdi.nsf/star_grey.png">
          <a:extLst>
            <a:ext uri="{FF2B5EF4-FFF2-40B4-BE49-F238E27FC236}">
              <a16:creationId xmlns:a16="http://schemas.microsoft.com/office/drawing/2014/main" id="{051B4B74-FF8F-4EC4-A7AF-078F62454ABE}"/>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264E2E5-DC8E-4718-B547-F337A062592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426E90B-B629-400D-9A28-C319CEC78E2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9B422F6-E226-40FC-97F3-9FD7E7F699B3}"/>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56" name="AutoShape 24" descr="https://hscvsld.hatinh.gov.vn/sold/VBdi.nsf/star_grey.png">
          <a:extLst>
            <a:ext uri="{FF2B5EF4-FFF2-40B4-BE49-F238E27FC236}">
              <a16:creationId xmlns:a16="http://schemas.microsoft.com/office/drawing/2014/main" id="{512E805A-34E1-4C13-AFDB-0CF10AECCE86}"/>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84EC7B1-B9B8-48D0-B585-E5BFCB40C5B4}"/>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EF75918-30A7-42CC-B8BC-6059FC858C90}"/>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5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788F43E-2E67-43BE-B639-3625217F9A3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62C2A7B-DC15-4453-871E-8BC9430665B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F6FC600-987B-4B2B-A072-AFA25E70811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69C1593-A6F6-4048-ADAC-EF7F05F12D20}"/>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306B239-A926-4122-907D-EF523727D3D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DBEEDE1-4B8A-4DB8-9CB0-F7DC02A24CA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3971A12-5D48-4222-92B5-DAD1D795F096}"/>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1C285AA-B47B-47D4-A609-EE932391509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07E3C00-9607-4F8D-AF34-643E9E43F17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E7A6F25-93C6-431E-BF62-5383E140A57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6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C01DB0E-85E1-4DF6-8339-B32295F6029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70" name="AutoShape 24" descr="https://hscvsld.hatinh.gov.vn/sold/VBdi.nsf/star_grey.png">
          <a:extLst>
            <a:ext uri="{FF2B5EF4-FFF2-40B4-BE49-F238E27FC236}">
              <a16:creationId xmlns:a16="http://schemas.microsoft.com/office/drawing/2014/main" id="{D56AD7C8-716F-4FE8-AA09-0E44266506EA}"/>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A595D8A-E8FB-4B10-A2E8-FB5A3CA23D4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9758945-61C3-4A47-A7A0-74DA22F966D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5B17CC3-EC3D-4C66-826D-02D650F71D5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48864CA-D847-46EC-9370-A8A738D92E0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DAB82EC-4E6C-4D02-8376-FBC879C031E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4506EC3-249E-48F1-BA13-1F79987C1E3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BBFB345-0AE0-48C1-83D0-C2E0D0E8A20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533</xdr:row>
      <xdr:rowOff>0</xdr:rowOff>
    </xdr:from>
    <xdr:to>
      <xdr:col>1</xdr:col>
      <xdr:colOff>1189895</xdr:colOff>
      <xdr:row>533</xdr:row>
      <xdr:rowOff>142875</xdr:rowOff>
    </xdr:to>
    <xdr:sp macro="" textlink="">
      <xdr:nvSpPr>
        <xdr:cNvPr id="378" name="AutoShape 16" descr="https://hscvsld.hatinh.gov.vn/sold/VBdi.nsf/star_grey.png">
          <a:extLst>
            <a:ext uri="{FF2B5EF4-FFF2-40B4-BE49-F238E27FC236}">
              <a16:creationId xmlns:a16="http://schemas.microsoft.com/office/drawing/2014/main" id="{1C97F191-48A2-40FD-8F96-21902700C897}"/>
            </a:ext>
          </a:extLst>
        </xdr:cNvPr>
        <xdr:cNvSpPr>
          <a:spLocks noChangeAspect="1" noChangeArrowheads="1"/>
        </xdr:cNvSpPr>
      </xdr:nvSpPr>
      <xdr:spPr bwMode="auto">
        <a:xfrm>
          <a:off x="19050" y="219894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7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08BD8C2-1A18-4B02-9120-FC405C73F6E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1126104-7C82-4E62-B874-3CB6DF671FB3}"/>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815483B-3788-4934-99B9-4562C12396F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82" name="AutoShape 20" descr="https://hscvsld.hatinh.gov.vn/sold/VBdi.nsf/star_grey.png">
          <a:extLst>
            <a:ext uri="{FF2B5EF4-FFF2-40B4-BE49-F238E27FC236}">
              <a16:creationId xmlns:a16="http://schemas.microsoft.com/office/drawing/2014/main" id="{6DBD6D27-0DDA-4C49-8FAE-50C53119B74B}"/>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32E3BA6-0201-4CBE-A3BA-67BDD300513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E07E636-1785-489B-9B29-B87F198DE5F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C709192-D05F-4FE7-8A04-1F10F512260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386" name="AutoShape 24" descr="https://hscvsld.hatinh.gov.vn/sold/VBdi.nsf/star_grey.png">
          <a:extLst>
            <a:ext uri="{FF2B5EF4-FFF2-40B4-BE49-F238E27FC236}">
              <a16:creationId xmlns:a16="http://schemas.microsoft.com/office/drawing/2014/main" id="{9E89DC88-B324-4D93-90F8-F97A35A23CE7}"/>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A095DA2-FBE4-4859-9A5A-86A03D31DD5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97D0BEE-64FF-456C-95B8-DE6C394447A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8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B0B58D2-F2DD-4409-8B3D-56D94B2A8B98}"/>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675B6F3-69FF-4D4A-8738-D1FC70B67B2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84811B9-0C75-4322-8B0F-6D08485BE68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5E7C87E-1B2D-4A70-897F-6C00F8567882}"/>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F42042F-C82F-44E5-9C7F-6212D53B428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77EE9BB-543D-436E-BB94-C3E5F7BC381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AD665B6-C567-4186-9B27-A376E307F349}"/>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2125194-1655-4AB6-8B65-13CE62C5673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77B4C7A-EFCE-4886-97F7-5B924BE1C30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08F8860-A9FB-477C-9A36-4EAA94D5E66C}"/>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39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9686568-2B8C-40B6-9FC6-E3FAED95B9F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400" name="AutoShape 24" descr="https://hscvsld.hatinh.gov.vn/sold/VBdi.nsf/star_grey.png">
          <a:extLst>
            <a:ext uri="{FF2B5EF4-FFF2-40B4-BE49-F238E27FC236}">
              <a16:creationId xmlns:a16="http://schemas.microsoft.com/office/drawing/2014/main" id="{5D94A57C-811A-4F9E-AF25-180F8B336B34}"/>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C559EC2-E645-46C5-864A-29EF2905C9D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AAF58E1-28F1-4EFA-ABB7-BC38D133478F}"/>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AE731EA-7C77-4684-AB06-7C75D50C390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ACDD5BE-D140-4530-A48A-7A73A59E6AA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EFBCE2D-B0D8-4CDD-92EA-5F6F8DAA404E}"/>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C0FF857-F552-42B4-B649-880557377FE6}"/>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AA8D363-B8AD-43C0-A440-DBCFEE8DF36B}"/>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533</xdr:row>
      <xdr:rowOff>0</xdr:rowOff>
    </xdr:from>
    <xdr:to>
      <xdr:col>1</xdr:col>
      <xdr:colOff>1189895</xdr:colOff>
      <xdr:row>533</xdr:row>
      <xdr:rowOff>142875</xdr:rowOff>
    </xdr:to>
    <xdr:sp macro="" textlink="">
      <xdr:nvSpPr>
        <xdr:cNvPr id="408" name="AutoShape 16" descr="https://hscvsld.hatinh.gov.vn/sold/VBdi.nsf/star_grey.png">
          <a:extLst>
            <a:ext uri="{FF2B5EF4-FFF2-40B4-BE49-F238E27FC236}">
              <a16:creationId xmlns:a16="http://schemas.microsoft.com/office/drawing/2014/main" id="{DFBB3A6E-5E3F-4DD7-B640-8226CF5C821D}"/>
            </a:ext>
          </a:extLst>
        </xdr:cNvPr>
        <xdr:cNvSpPr>
          <a:spLocks noChangeAspect="1" noChangeArrowheads="1"/>
        </xdr:cNvSpPr>
      </xdr:nvSpPr>
      <xdr:spPr bwMode="auto">
        <a:xfrm>
          <a:off x="19050" y="219894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0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1A332DE-97B9-4D86-B82A-2E9FCE7A72DA}"/>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CF752E8-1912-4EF8-B6F6-D9A04A059137}"/>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6C1C43B-6BC9-45D3-8E60-9006253B0729}"/>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412" name="AutoShape 20" descr="https://hscvsld.hatinh.gov.vn/sold/VBdi.nsf/star_grey.png">
          <a:extLst>
            <a:ext uri="{FF2B5EF4-FFF2-40B4-BE49-F238E27FC236}">
              <a16:creationId xmlns:a16="http://schemas.microsoft.com/office/drawing/2014/main" id="{FBFBB1CF-F351-4C8A-BFE4-88550EF32B53}"/>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AE22E5B-56BE-4AE6-92A9-D549948BDA7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DD48F53-BE80-4A45-95F9-B0008EBEAEB4}"/>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0B9E60F-A682-4426-A6CD-88C9407E50EC}"/>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533</xdr:row>
      <xdr:rowOff>0</xdr:rowOff>
    </xdr:from>
    <xdr:to>
      <xdr:col>1</xdr:col>
      <xdr:colOff>1180370</xdr:colOff>
      <xdr:row>533</xdr:row>
      <xdr:rowOff>142875</xdr:rowOff>
    </xdr:to>
    <xdr:sp macro="" textlink="">
      <xdr:nvSpPr>
        <xdr:cNvPr id="416" name="AutoShape 24" descr="https://hscvsld.hatinh.gov.vn/sold/VBdi.nsf/star_grey.png">
          <a:extLst>
            <a:ext uri="{FF2B5EF4-FFF2-40B4-BE49-F238E27FC236}">
              <a16:creationId xmlns:a16="http://schemas.microsoft.com/office/drawing/2014/main" id="{046F577E-C969-4C9A-8642-2A0040ED1B89}"/>
            </a:ext>
          </a:extLst>
        </xdr:cNvPr>
        <xdr:cNvSpPr>
          <a:spLocks noChangeAspect="1" noChangeArrowheads="1"/>
        </xdr:cNvSpPr>
      </xdr:nvSpPr>
      <xdr:spPr bwMode="auto">
        <a:xfrm>
          <a:off x="0" y="219894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9B26529-7FD5-47D3-BF92-B4D0A769B1C1}"/>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7459398-DA3C-4AED-A63A-DCAE517512C6}"/>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1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A583604-E9EB-4A8A-B7B6-538ADA8C5FEC}"/>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2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6582BF2-7269-4D82-9431-3496102BB905}"/>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534</xdr:row>
      <xdr:rowOff>0</xdr:rowOff>
    </xdr:from>
    <xdr:to>
      <xdr:col>2</xdr:col>
      <xdr:colOff>304800</xdr:colOff>
      <xdr:row>534</xdr:row>
      <xdr:rowOff>142875</xdr:rowOff>
    </xdr:to>
    <xdr:sp macro="" textlink="">
      <xdr:nvSpPr>
        <xdr:cNvPr id="42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887A43A-91E0-4425-842A-182A081FD376}"/>
            </a:ext>
          </a:extLst>
        </xdr:cNvPr>
        <xdr:cNvSpPr>
          <a:spLocks noChangeAspect="1" noChangeArrowheads="1"/>
        </xdr:cNvSpPr>
      </xdr:nvSpPr>
      <xdr:spPr bwMode="auto">
        <a:xfrm>
          <a:off x="3209925" y="220084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1F0E415-4A4F-4BE3-9192-03378E2041CD}"/>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2606024-FB24-4707-A798-74355587FD0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85D3CD8-EA7B-4AA8-BC60-98DF16A3D4FD}"/>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04866D5-D56D-4F32-9210-964F32A7449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B082C36-FA82-4715-91D0-BFE8AEBEE08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BB5CFA0-ADBD-4DFC-A2F4-E9C210A9617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BD86CB1-7C74-4455-B683-CF96A7E56A9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2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C9FFAB7-EF17-475C-A1E2-7AF478EDF1D0}"/>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30" name="AutoShape 24" descr="https://hscvsld.hatinh.gov.vn/sold/VBdi.nsf/star_grey.png">
          <a:extLst>
            <a:ext uri="{FF2B5EF4-FFF2-40B4-BE49-F238E27FC236}">
              <a16:creationId xmlns:a16="http://schemas.microsoft.com/office/drawing/2014/main" id="{86EE4916-BAB2-4558-A36D-C20428862478}"/>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973B8DB-73C4-43E3-A480-082588AA12F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B6CB930-A2F5-4D5E-B90C-F0979D850343}"/>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B09C4DE-8847-478A-AA60-C3E6A87B3F6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2F19CD5-F3FB-43D2-865F-DC8E5FA2004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CB66EB1-982A-4C25-A1D9-051216F6CD8F}"/>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E0F2E2C-FB2D-464C-8EB0-9170C2B5752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44F7DEA-3964-4330-8753-9BEAFDB1202D}"/>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519</xdr:row>
      <xdr:rowOff>0</xdr:rowOff>
    </xdr:from>
    <xdr:to>
      <xdr:col>1</xdr:col>
      <xdr:colOff>1189895</xdr:colOff>
      <xdr:row>519</xdr:row>
      <xdr:rowOff>142875</xdr:rowOff>
    </xdr:to>
    <xdr:sp macro="" textlink="">
      <xdr:nvSpPr>
        <xdr:cNvPr id="438" name="AutoShape 16" descr="https://hscvsld.hatinh.gov.vn/sold/VBdi.nsf/star_grey.png">
          <a:extLst>
            <a:ext uri="{FF2B5EF4-FFF2-40B4-BE49-F238E27FC236}">
              <a16:creationId xmlns:a16="http://schemas.microsoft.com/office/drawing/2014/main" id="{A229F25B-C148-44C7-8FEF-EE6373CF9688}"/>
            </a:ext>
          </a:extLst>
        </xdr:cNvPr>
        <xdr:cNvSpPr>
          <a:spLocks noChangeAspect="1" noChangeArrowheads="1"/>
        </xdr:cNvSpPr>
      </xdr:nvSpPr>
      <xdr:spPr bwMode="auto">
        <a:xfrm>
          <a:off x="19050" y="214179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3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0582D54-DEB1-46A0-80C9-12FD2238029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3F0DE07-A388-4803-9F5E-C40DB49C2AC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1FED982-3D4E-47D2-805F-F3F168CCFFC7}"/>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42" name="AutoShape 20" descr="https://hscvsld.hatinh.gov.vn/sold/VBdi.nsf/star_grey.png">
          <a:extLst>
            <a:ext uri="{FF2B5EF4-FFF2-40B4-BE49-F238E27FC236}">
              <a16:creationId xmlns:a16="http://schemas.microsoft.com/office/drawing/2014/main" id="{9DBB4874-8472-423D-9DBC-82ECD5AB20A0}"/>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541B5E1-C362-440B-B0F2-98EB4DB9994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B1B36D9-304D-4993-ACFD-966E27C1CEAC}"/>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DE4FBF9-5023-4387-9292-D6A0C43F5C4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46" name="AutoShape 24" descr="https://hscvsld.hatinh.gov.vn/sold/VBdi.nsf/star_grey.png">
          <a:extLst>
            <a:ext uri="{FF2B5EF4-FFF2-40B4-BE49-F238E27FC236}">
              <a16:creationId xmlns:a16="http://schemas.microsoft.com/office/drawing/2014/main" id="{A6EAAE12-475D-427D-BD6C-1C3EFE781314}"/>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9CC6D04-7519-46F9-8CFF-7315FEF9142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97AB9D4-A479-46F6-9E1C-8E512ED4D27A}"/>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4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557E47D-7681-447F-A069-D6A564D408CC}"/>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2420689-2899-4E2C-81DF-8E708B53F753}"/>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12D4ABC-3B51-4146-8CAC-3C34F1452F6D}"/>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7137A11-E6D2-4285-9688-325B8A445E6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6C845D4-043D-4CEA-A4DD-C1EFE6299E2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E94A7C6-7EEE-42AF-9AD9-3854BCE1C3E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EB41DDE-BE21-4AF9-8980-292943A4792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60B46E3-44D6-4509-8416-FDD11EF161BD}"/>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AED9DD6-3BEA-4EF6-8BB2-6A60D04586CA}"/>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39335D9-C623-408B-B7F7-39FB4BB66EF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5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E20882D-241F-4AD7-BB8D-E9BD8354E18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60" name="AutoShape 24" descr="https://hscvsld.hatinh.gov.vn/sold/VBdi.nsf/star_grey.png">
          <a:extLst>
            <a:ext uri="{FF2B5EF4-FFF2-40B4-BE49-F238E27FC236}">
              <a16:creationId xmlns:a16="http://schemas.microsoft.com/office/drawing/2014/main" id="{264542CB-09D7-48D7-9AE4-7EA1C5935C6C}"/>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830BBF0-EF10-41E7-80B9-982856CF56E6}"/>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FA663B4-76B1-48B2-AD00-B4A7FABE12EF}"/>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865D8BD-17AB-456A-BEF5-F535F58DA1E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A3E1ABC-4B31-4DD3-92AC-4AB76B8FEF9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413E203-220D-4907-B5E3-348248E3BF47}"/>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F5EF500-54C5-4C88-B2C8-DF01BF9EADE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30312C1-4DC9-49FA-A59C-9A19790F350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519</xdr:row>
      <xdr:rowOff>0</xdr:rowOff>
    </xdr:from>
    <xdr:to>
      <xdr:col>1</xdr:col>
      <xdr:colOff>1189895</xdr:colOff>
      <xdr:row>519</xdr:row>
      <xdr:rowOff>142875</xdr:rowOff>
    </xdr:to>
    <xdr:sp macro="" textlink="">
      <xdr:nvSpPr>
        <xdr:cNvPr id="468" name="AutoShape 16" descr="https://hscvsld.hatinh.gov.vn/sold/VBdi.nsf/star_grey.png">
          <a:extLst>
            <a:ext uri="{FF2B5EF4-FFF2-40B4-BE49-F238E27FC236}">
              <a16:creationId xmlns:a16="http://schemas.microsoft.com/office/drawing/2014/main" id="{ED70DB15-7293-4423-80E9-FDEC899E2BFB}"/>
            </a:ext>
          </a:extLst>
        </xdr:cNvPr>
        <xdr:cNvSpPr>
          <a:spLocks noChangeAspect="1" noChangeArrowheads="1"/>
        </xdr:cNvSpPr>
      </xdr:nvSpPr>
      <xdr:spPr bwMode="auto">
        <a:xfrm>
          <a:off x="19050" y="214179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6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D7F0251-E3C0-4A32-A7FF-4559A7A08E7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B1CCF8D-1277-43C6-B313-DCA1298BA57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FE56962-BA58-48EE-819E-C38AD5C8465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72" name="AutoShape 20" descr="https://hscvsld.hatinh.gov.vn/sold/VBdi.nsf/star_grey.png">
          <a:extLst>
            <a:ext uri="{FF2B5EF4-FFF2-40B4-BE49-F238E27FC236}">
              <a16:creationId xmlns:a16="http://schemas.microsoft.com/office/drawing/2014/main" id="{AED594A9-AE17-4CD8-AA35-A678E8AEE5E8}"/>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AEBC5A1-5AC9-4434-9EA7-87463D6D342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83B780C-AF33-48AE-B95B-15FBD1D20DB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52B59A3-5A47-4503-BFB7-58DDC9588E5A}"/>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76" name="AutoShape 24" descr="https://hscvsld.hatinh.gov.vn/sold/VBdi.nsf/star_grey.png">
          <a:extLst>
            <a:ext uri="{FF2B5EF4-FFF2-40B4-BE49-F238E27FC236}">
              <a16:creationId xmlns:a16="http://schemas.microsoft.com/office/drawing/2014/main" id="{98A62278-78C6-43BB-AE00-73032EFF903A}"/>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DA0A33F-B9C6-45B7-B8BF-FB4FADCE267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B5C2B82-37AC-4859-B445-03114D8887D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7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573DC51-BD46-45E7-B996-B56C8318883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25BA8FF-E824-46DD-9AC5-50C21CBC3C2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5C3E37C-2BC9-4BFD-8288-CF1E5B6B215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B07370D-86EF-4195-BB54-ACF96E211E70}"/>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4302D7A-AC98-4BF5-94F5-196327C6C9E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D5C9973-7ABB-427F-8A05-9B75DDCB6417}"/>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B0032E1-1334-4A1E-A15B-8F91BF07ED0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AA6888D-699A-43FC-8812-CD6AE0FD09EC}"/>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7ADF612-8E78-4F67-A858-8D347CF8A40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4094199-5385-4D81-A6C9-70308775A94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867EABE-362B-4CC0-B12B-16B86E4C0794}"/>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490" name="AutoShape 24" descr="https://hscvsld.hatinh.gov.vn/sold/VBdi.nsf/star_grey.png">
          <a:extLst>
            <a:ext uri="{FF2B5EF4-FFF2-40B4-BE49-F238E27FC236}">
              <a16:creationId xmlns:a16="http://schemas.microsoft.com/office/drawing/2014/main" id="{18B54B9D-5591-4448-BEEE-99ADF0BFE057}"/>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4EB0F8B-FBCB-4F02-A4ED-6C07978C4A37}"/>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2D69AEB-D5E2-40E9-B6DE-62544D80002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0E93F5F-F9B4-4EEC-9BF4-F100F9FF4196}"/>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B9CA0F9-DB07-4D8C-A52E-25C3E902300A}"/>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229D4D4-DA94-4DA6-9B41-DB7F35AD119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361F6B7-50DE-4EC4-A52A-A183EC10826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F39630E-4918-495A-BEA6-6C45F381E3A7}"/>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519</xdr:row>
      <xdr:rowOff>0</xdr:rowOff>
    </xdr:from>
    <xdr:to>
      <xdr:col>1</xdr:col>
      <xdr:colOff>1189895</xdr:colOff>
      <xdr:row>519</xdr:row>
      <xdr:rowOff>142875</xdr:rowOff>
    </xdr:to>
    <xdr:sp macro="" textlink="">
      <xdr:nvSpPr>
        <xdr:cNvPr id="498" name="AutoShape 16" descr="https://hscvsld.hatinh.gov.vn/sold/VBdi.nsf/star_grey.png">
          <a:extLst>
            <a:ext uri="{FF2B5EF4-FFF2-40B4-BE49-F238E27FC236}">
              <a16:creationId xmlns:a16="http://schemas.microsoft.com/office/drawing/2014/main" id="{54D66C0A-65C1-4027-9417-F24C9598775D}"/>
            </a:ext>
          </a:extLst>
        </xdr:cNvPr>
        <xdr:cNvSpPr>
          <a:spLocks noChangeAspect="1" noChangeArrowheads="1"/>
        </xdr:cNvSpPr>
      </xdr:nvSpPr>
      <xdr:spPr bwMode="auto">
        <a:xfrm>
          <a:off x="19050" y="214179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49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69AE566-5B92-4B42-8C87-B893AFF100B6}"/>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FF3E7F5-1DA7-4C04-9526-B0E6BD545C0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7300F6E-1A0A-4E15-A10C-00EBFEE3702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502" name="AutoShape 20" descr="https://hscvsld.hatinh.gov.vn/sold/VBdi.nsf/star_grey.png">
          <a:extLst>
            <a:ext uri="{FF2B5EF4-FFF2-40B4-BE49-F238E27FC236}">
              <a16:creationId xmlns:a16="http://schemas.microsoft.com/office/drawing/2014/main" id="{C9C183DF-63A7-4D8B-962D-FAE35E3FC8A5}"/>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0A4CE08-1870-4F31-9189-D634831A515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D440FC8-1E5E-464B-8803-C1B94905F52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9AF2116-F066-45A2-B7E7-4C35FC25037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506" name="AutoShape 24" descr="https://hscvsld.hatinh.gov.vn/sold/VBdi.nsf/star_grey.png">
          <a:extLst>
            <a:ext uri="{FF2B5EF4-FFF2-40B4-BE49-F238E27FC236}">
              <a16:creationId xmlns:a16="http://schemas.microsoft.com/office/drawing/2014/main" id="{6627B0FB-5392-4EAE-A7E3-ED413DB65F4D}"/>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D5B1796-0134-4D6D-9591-D39995350BA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E2A6748-6E3E-4D82-AA08-988891B5873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0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BAB1E03-90B8-4C5D-88AB-5E622A3CD51F}"/>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DF04390-A482-4181-BC7D-735F2D65AA3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0484C27-0068-4A08-BF83-35D86F87847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5D19E49-9102-4CAD-8777-CF4D7FD82BBA}"/>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4A9E096-C7AE-40D9-9014-18A52A73CFE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2A21A6D-86A0-4684-85CA-4DAFD19EDEC1}"/>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2CD4F21-72E4-4F19-8F97-A5135BFE2E1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F5E6BCE-AD0D-4C3B-80EA-1AD4521D037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7FA4ADB-0069-4FC9-9E91-F91815680168}"/>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3E90FA7-8DA1-4BAB-9381-547A665B73D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1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9D38210-2A3B-4F29-9430-33DD3AE310F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520" name="AutoShape 24" descr="https://hscvsld.hatinh.gov.vn/sold/VBdi.nsf/star_grey.png">
          <a:extLst>
            <a:ext uri="{FF2B5EF4-FFF2-40B4-BE49-F238E27FC236}">
              <a16:creationId xmlns:a16="http://schemas.microsoft.com/office/drawing/2014/main" id="{4A7C8CF4-5485-4FDB-BF15-6C255A41506D}"/>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C180C8D-DEA7-40DC-B986-BE1B7D7CF7D2}"/>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44DCBF4-3BF4-4B31-B5A3-6E4410440EBC}"/>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E8A71DB-CF9C-403D-8667-4B934E26A69F}"/>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9644BB5-BA95-4D82-93B5-0E5DCEBE8AA6}"/>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D57EE71-FF06-4EAF-853B-9FD71FB098E3}"/>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3D923B7-B95A-4ADE-BE44-663FCDC4C70F}"/>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887F3DB-4277-4285-A104-2711D8826EF3}"/>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519</xdr:row>
      <xdr:rowOff>0</xdr:rowOff>
    </xdr:from>
    <xdr:to>
      <xdr:col>1</xdr:col>
      <xdr:colOff>1189895</xdr:colOff>
      <xdr:row>519</xdr:row>
      <xdr:rowOff>142875</xdr:rowOff>
    </xdr:to>
    <xdr:sp macro="" textlink="">
      <xdr:nvSpPr>
        <xdr:cNvPr id="528" name="AutoShape 16" descr="https://hscvsld.hatinh.gov.vn/sold/VBdi.nsf/star_grey.png">
          <a:extLst>
            <a:ext uri="{FF2B5EF4-FFF2-40B4-BE49-F238E27FC236}">
              <a16:creationId xmlns:a16="http://schemas.microsoft.com/office/drawing/2014/main" id="{CB4B4C8F-4562-4EE4-91A4-FE80BE1A4DF5}"/>
            </a:ext>
          </a:extLst>
        </xdr:cNvPr>
        <xdr:cNvSpPr>
          <a:spLocks noChangeAspect="1" noChangeArrowheads="1"/>
        </xdr:cNvSpPr>
      </xdr:nvSpPr>
      <xdr:spPr bwMode="auto">
        <a:xfrm>
          <a:off x="19050" y="214179150"/>
          <a:ext cx="154232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2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828E9A6-E8DA-44A5-ABE5-A8DD55034E97}"/>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AA6308F-A099-4213-92E9-989F93633B2E}"/>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2540689-534A-4F98-A222-20C8C6E314B3}"/>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532" name="AutoShape 20" descr="https://hscvsld.hatinh.gov.vn/sold/VBdi.nsf/star_grey.png">
          <a:extLst>
            <a:ext uri="{FF2B5EF4-FFF2-40B4-BE49-F238E27FC236}">
              <a16:creationId xmlns:a16="http://schemas.microsoft.com/office/drawing/2014/main" id="{1E9F9E91-71FA-47B2-AFB2-7C45C5735945}"/>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F0622BA-1A86-40C7-88CF-799C4D478A5B}"/>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D3CDD1A-1E2A-441D-ABCE-49C486898073}"/>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0D104C8-8B9C-445B-9952-389F0B101CE0}"/>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519</xdr:row>
      <xdr:rowOff>0</xdr:rowOff>
    </xdr:from>
    <xdr:to>
      <xdr:col>1</xdr:col>
      <xdr:colOff>1180370</xdr:colOff>
      <xdr:row>519</xdr:row>
      <xdr:rowOff>142875</xdr:rowOff>
    </xdr:to>
    <xdr:sp macro="" textlink="">
      <xdr:nvSpPr>
        <xdr:cNvPr id="536" name="AutoShape 24" descr="https://hscvsld.hatinh.gov.vn/sold/VBdi.nsf/star_grey.png">
          <a:extLst>
            <a:ext uri="{FF2B5EF4-FFF2-40B4-BE49-F238E27FC236}">
              <a16:creationId xmlns:a16="http://schemas.microsoft.com/office/drawing/2014/main" id="{706595FF-C892-4452-85A0-294360C5F802}"/>
            </a:ext>
          </a:extLst>
        </xdr:cNvPr>
        <xdr:cNvSpPr>
          <a:spLocks noChangeAspect="1" noChangeArrowheads="1"/>
        </xdr:cNvSpPr>
      </xdr:nvSpPr>
      <xdr:spPr bwMode="auto">
        <a:xfrm>
          <a:off x="0" y="214179150"/>
          <a:ext cx="155184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5B8F756-F74D-44F0-827E-255513F2765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6B48AC9-DB08-4E80-B041-91EA1EB64744}"/>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3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C082DB1-12C2-4B1C-834E-FDF0351752E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4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0794749-86D7-4F86-BAD8-58964FFAD749}"/>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520</xdr:row>
      <xdr:rowOff>0</xdr:rowOff>
    </xdr:from>
    <xdr:to>
      <xdr:col>2</xdr:col>
      <xdr:colOff>304800</xdr:colOff>
      <xdr:row>520</xdr:row>
      <xdr:rowOff>142875</xdr:rowOff>
    </xdr:to>
    <xdr:sp macro="" textlink="">
      <xdr:nvSpPr>
        <xdr:cNvPr id="54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1B00892-459D-4822-AADE-BA9C1D122E25}"/>
            </a:ext>
          </a:extLst>
        </xdr:cNvPr>
        <xdr:cNvSpPr>
          <a:spLocks noChangeAspect="1" noChangeArrowheads="1"/>
        </xdr:cNvSpPr>
      </xdr:nvSpPr>
      <xdr:spPr bwMode="auto">
        <a:xfrm>
          <a:off x="3209925" y="214369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0BA6D4B-370C-4903-9205-DDCF3A57555F}"/>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AD6F1C4-8A65-4962-B900-F7EBDB6C4ADD}"/>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D42B9AB-BE20-4B76-98DE-04F27F10AEB4}"/>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1EDC859-3D27-48D2-BD1D-49003A0E8869}"/>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3ADB496-9887-42ED-B29D-C0E41F4A9CB5}"/>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2B48E36-27BE-4BB9-AF99-2D01BB54BF3A}"/>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1318570-22C8-4BBC-904C-02CC736DAC7A}"/>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4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9E1A8E0-530D-4DB7-B79C-EE9AF80A7A1A}"/>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341</xdr:row>
      <xdr:rowOff>0</xdr:rowOff>
    </xdr:from>
    <xdr:to>
      <xdr:col>1</xdr:col>
      <xdr:colOff>1180370</xdr:colOff>
      <xdr:row>341</xdr:row>
      <xdr:rowOff>157052</xdr:rowOff>
    </xdr:to>
    <xdr:sp macro="" textlink="">
      <xdr:nvSpPr>
        <xdr:cNvPr id="550" name="AutoShape 24" descr="https://hscvsld.hatinh.gov.vn/sold/VBdi.nsf/star_grey.png">
          <a:extLst>
            <a:ext uri="{FF2B5EF4-FFF2-40B4-BE49-F238E27FC236}">
              <a16:creationId xmlns:a16="http://schemas.microsoft.com/office/drawing/2014/main" id="{941540E3-C16B-4F29-B032-199D1FC431F0}"/>
            </a:ext>
          </a:extLst>
        </xdr:cNvPr>
        <xdr:cNvSpPr>
          <a:spLocks noChangeAspect="1" noChangeArrowheads="1"/>
        </xdr:cNvSpPr>
      </xdr:nvSpPr>
      <xdr:spPr bwMode="auto">
        <a:xfrm>
          <a:off x="0" y="141217650"/>
          <a:ext cx="1551845"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0A3F4E2-ABA5-48DD-B4CA-0ADABAB63961}"/>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DD0811E-B8A0-45C0-96DA-B8871C9251AE}"/>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49CD7BA-DEBB-4FEA-B8FF-B36BBF920D41}"/>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C154094-4E95-4D14-AED4-BE7D1CB7FF5B}"/>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0601E3D-AB9E-47E3-947C-F9B01119DA79}"/>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90D2B05-E4E2-440A-93EB-147369A753A5}"/>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E0CB769-FA1B-496C-A127-8DA48F33BEB2}"/>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341</xdr:row>
      <xdr:rowOff>0</xdr:rowOff>
    </xdr:from>
    <xdr:to>
      <xdr:col>1</xdr:col>
      <xdr:colOff>1189895</xdr:colOff>
      <xdr:row>341</xdr:row>
      <xdr:rowOff>157052</xdr:rowOff>
    </xdr:to>
    <xdr:sp macro="" textlink="">
      <xdr:nvSpPr>
        <xdr:cNvPr id="558" name="AutoShape 16" descr="https://hscvsld.hatinh.gov.vn/sold/VBdi.nsf/star_grey.png">
          <a:extLst>
            <a:ext uri="{FF2B5EF4-FFF2-40B4-BE49-F238E27FC236}">
              <a16:creationId xmlns:a16="http://schemas.microsoft.com/office/drawing/2014/main" id="{2DDA62B9-90A8-4DBF-AC2D-73ECBAB026BF}"/>
            </a:ext>
          </a:extLst>
        </xdr:cNvPr>
        <xdr:cNvSpPr>
          <a:spLocks noChangeAspect="1" noChangeArrowheads="1"/>
        </xdr:cNvSpPr>
      </xdr:nvSpPr>
      <xdr:spPr bwMode="auto">
        <a:xfrm>
          <a:off x="19050" y="141217650"/>
          <a:ext cx="154232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5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578DA5C-D73F-445F-A436-D3D85F8756A7}"/>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AF3881C-C010-46E7-9CB0-A9865CBBFCA3}"/>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B5DF21B-1E58-42F5-8E88-D5DDC815747C}"/>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341</xdr:row>
      <xdr:rowOff>0</xdr:rowOff>
    </xdr:from>
    <xdr:to>
      <xdr:col>1</xdr:col>
      <xdr:colOff>1180370</xdr:colOff>
      <xdr:row>341</xdr:row>
      <xdr:rowOff>157052</xdr:rowOff>
    </xdr:to>
    <xdr:sp macro="" textlink="">
      <xdr:nvSpPr>
        <xdr:cNvPr id="562" name="AutoShape 20" descr="https://hscvsld.hatinh.gov.vn/sold/VBdi.nsf/star_grey.png">
          <a:extLst>
            <a:ext uri="{FF2B5EF4-FFF2-40B4-BE49-F238E27FC236}">
              <a16:creationId xmlns:a16="http://schemas.microsoft.com/office/drawing/2014/main" id="{61EF056F-DB48-45BC-9570-0437AD8F0E5D}"/>
            </a:ext>
          </a:extLst>
        </xdr:cNvPr>
        <xdr:cNvSpPr>
          <a:spLocks noChangeAspect="1" noChangeArrowheads="1"/>
        </xdr:cNvSpPr>
      </xdr:nvSpPr>
      <xdr:spPr bwMode="auto">
        <a:xfrm>
          <a:off x="0" y="141217650"/>
          <a:ext cx="1551845"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AA97FE0-45CB-40BD-8755-16B36D5078A7}"/>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0A8B85A-36CA-4F0A-8A12-CA11B64A8517}"/>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3169097-B875-4358-9932-5F4FC21C1C58}"/>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341</xdr:row>
      <xdr:rowOff>0</xdr:rowOff>
    </xdr:from>
    <xdr:to>
      <xdr:col>1</xdr:col>
      <xdr:colOff>1180370</xdr:colOff>
      <xdr:row>341</xdr:row>
      <xdr:rowOff>157052</xdr:rowOff>
    </xdr:to>
    <xdr:sp macro="" textlink="">
      <xdr:nvSpPr>
        <xdr:cNvPr id="566" name="AutoShape 24" descr="https://hscvsld.hatinh.gov.vn/sold/VBdi.nsf/star_grey.png">
          <a:extLst>
            <a:ext uri="{FF2B5EF4-FFF2-40B4-BE49-F238E27FC236}">
              <a16:creationId xmlns:a16="http://schemas.microsoft.com/office/drawing/2014/main" id="{FCADD23D-F4E3-4865-9F83-DCA2E92FAB8B}"/>
            </a:ext>
          </a:extLst>
        </xdr:cNvPr>
        <xdr:cNvSpPr>
          <a:spLocks noChangeAspect="1" noChangeArrowheads="1"/>
        </xdr:cNvSpPr>
      </xdr:nvSpPr>
      <xdr:spPr bwMode="auto">
        <a:xfrm>
          <a:off x="0" y="141217650"/>
          <a:ext cx="1551845"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5AF229F-81A5-41E8-ABA3-5ED076F641F7}"/>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B47D62C-E16A-44CC-8E85-17F4B6F8C1F7}"/>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6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1343B68-EE41-48A8-9CBC-F4620BCE3FEC}"/>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8FD8E58-3EED-4F01-9406-28C5AD071F26}"/>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A2A48C4-0746-4A9E-B6F3-ADC053C9F615}"/>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6909156-9583-4757-9B6A-653C0BFE7E20}"/>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E28DA19-441A-4A2C-A429-C912E6A9DDE2}"/>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FF0ACC9-867F-4992-8E54-2EA5E9CBE614}"/>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E7C3E39-0141-4FCE-B5DE-1FD5506DBFC4}"/>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E319F17-9BD4-4885-9055-93D9AD3B0E1A}"/>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3B3BE8D-5462-41AD-8977-1AD04FC5AD66}"/>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2F94370-93FA-4F0B-BAC8-CAC763130C3C}"/>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7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DB3EBAC-E44F-42D2-922A-0F6BD7FA2D6F}"/>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341</xdr:row>
      <xdr:rowOff>0</xdr:rowOff>
    </xdr:from>
    <xdr:to>
      <xdr:col>1</xdr:col>
      <xdr:colOff>1180370</xdr:colOff>
      <xdr:row>341</xdr:row>
      <xdr:rowOff>157052</xdr:rowOff>
    </xdr:to>
    <xdr:sp macro="" textlink="">
      <xdr:nvSpPr>
        <xdr:cNvPr id="580" name="AutoShape 24" descr="https://hscvsld.hatinh.gov.vn/sold/VBdi.nsf/star_grey.png">
          <a:extLst>
            <a:ext uri="{FF2B5EF4-FFF2-40B4-BE49-F238E27FC236}">
              <a16:creationId xmlns:a16="http://schemas.microsoft.com/office/drawing/2014/main" id="{03A0F7B8-A104-42A1-8B06-ABD1A21A0F3F}"/>
            </a:ext>
          </a:extLst>
        </xdr:cNvPr>
        <xdr:cNvSpPr>
          <a:spLocks noChangeAspect="1" noChangeArrowheads="1"/>
        </xdr:cNvSpPr>
      </xdr:nvSpPr>
      <xdr:spPr bwMode="auto">
        <a:xfrm>
          <a:off x="0" y="141217650"/>
          <a:ext cx="1551845"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78E32C9-FAE7-4179-87A3-FD66F6475460}"/>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75C4F03-7FCB-4F26-BCC8-1095BECCE189}"/>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56CA468-7D2B-43E9-A2B2-24EB044D0426}"/>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36B4676-B548-4C12-90CE-FDA3D8918524}"/>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A445EC3-825E-4A98-9BBB-D23A0F197086}"/>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47385E8-004B-4F8E-A79E-B30A99346FE1}"/>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364DACF-E5FB-42A9-9135-133ACF8A38E5}"/>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341</xdr:row>
      <xdr:rowOff>0</xdr:rowOff>
    </xdr:from>
    <xdr:to>
      <xdr:col>1</xdr:col>
      <xdr:colOff>1189895</xdr:colOff>
      <xdr:row>341</xdr:row>
      <xdr:rowOff>157052</xdr:rowOff>
    </xdr:to>
    <xdr:sp macro="" textlink="">
      <xdr:nvSpPr>
        <xdr:cNvPr id="588" name="AutoShape 16" descr="https://hscvsld.hatinh.gov.vn/sold/VBdi.nsf/star_grey.png">
          <a:extLst>
            <a:ext uri="{FF2B5EF4-FFF2-40B4-BE49-F238E27FC236}">
              <a16:creationId xmlns:a16="http://schemas.microsoft.com/office/drawing/2014/main" id="{C1CF7E12-794A-44AD-AAFC-6A5EDBA15395}"/>
            </a:ext>
          </a:extLst>
        </xdr:cNvPr>
        <xdr:cNvSpPr>
          <a:spLocks noChangeAspect="1" noChangeArrowheads="1"/>
        </xdr:cNvSpPr>
      </xdr:nvSpPr>
      <xdr:spPr bwMode="auto">
        <a:xfrm>
          <a:off x="19050" y="141217650"/>
          <a:ext cx="154232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8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788A5E6-5320-431B-B22D-BFBFEE927B32}"/>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13E35DD-47A6-4167-8427-18D95875CCF6}"/>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185C2D9-A725-4B06-A07A-ACF033B4B4AD}"/>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341</xdr:row>
      <xdr:rowOff>0</xdr:rowOff>
    </xdr:from>
    <xdr:to>
      <xdr:col>1</xdr:col>
      <xdr:colOff>1180370</xdr:colOff>
      <xdr:row>341</xdr:row>
      <xdr:rowOff>157052</xdr:rowOff>
    </xdr:to>
    <xdr:sp macro="" textlink="">
      <xdr:nvSpPr>
        <xdr:cNvPr id="592" name="AutoShape 20" descr="https://hscvsld.hatinh.gov.vn/sold/VBdi.nsf/star_grey.png">
          <a:extLst>
            <a:ext uri="{FF2B5EF4-FFF2-40B4-BE49-F238E27FC236}">
              <a16:creationId xmlns:a16="http://schemas.microsoft.com/office/drawing/2014/main" id="{685AC910-0D82-4ABB-A0DF-31CABC06C2FA}"/>
            </a:ext>
          </a:extLst>
        </xdr:cNvPr>
        <xdr:cNvSpPr>
          <a:spLocks noChangeAspect="1" noChangeArrowheads="1"/>
        </xdr:cNvSpPr>
      </xdr:nvSpPr>
      <xdr:spPr bwMode="auto">
        <a:xfrm>
          <a:off x="0" y="141217650"/>
          <a:ext cx="1551845"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3B2AF66-0023-488D-8DD8-92C60F87D7FC}"/>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EEFA91A-21CC-4ADC-AC6D-53CAD92023C2}"/>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AAFE75F-6390-4B42-8154-5DDB72FBA43D}"/>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EC98343-BF7E-464B-A110-5DFA31D965B9}"/>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BDC2769-61ED-4D1C-B9F7-8D74F05B8451}"/>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BD25F2B-D790-4368-805F-504E772E2BCD}"/>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59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F2F26B1-2557-4EF0-92A0-154CEF69E737}"/>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342</xdr:row>
      <xdr:rowOff>0</xdr:rowOff>
    </xdr:from>
    <xdr:to>
      <xdr:col>2</xdr:col>
      <xdr:colOff>304800</xdr:colOff>
      <xdr:row>342</xdr:row>
      <xdr:rowOff>161925</xdr:rowOff>
    </xdr:to>
    <xdr:sp macro="" textlink="">
      <xdr:nvSpPr>
        <xdr:cNvPr id="60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63B1C51-C78A-4F39-8B96-4B4D1757153F}"/>
            </a:ext>
          </a:extLst>
        </xdr:cNvPr>
        <xdr:cNvSpPr>
          <a:spLocks noChangeAspect="1" noChangeArrowheads="1"/>
        </xdr:cNvSpPr>
      </xdr:nvSpPr>
      <xdr:spPr bwMode="auto">
        <a:xfrm>
          <a:off x="3209925" y="141598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7BA128A-ED09-4396-A0D9-EDBB05C69DB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E959CDC-2942-41FE-9D6E-D8161A2148D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E470747-8D70-4F27-83E3-4FADEB5A344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F3D73FD-09EA-4A65-8BB2-0D99555FC55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BB03101-28EB-46FC-87E1-D2CF4272EE7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41C64BE-D72B-4498-8E08-CB2FDE9D299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371A75C-B18D-44CB-8F57-55FCEB13759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0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E684F3E-8A5C-4367-AC23-2C8E8FEEEDE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09" name="AutoShape 24" descr="https://hscvsld.hatinh.gov.vn/sold/VBdi.nsf/star_grey.png">
          <a:extLst>
            <a:ext uri="{FF2B5EF4-FFF2-40B4-BE49-F238E27FC236}">
              <a16:creationId xmlns:a16="http://schemas.microsoft.com/office/drawing/2014/main" id="{6A77B91F-D9FA-43EE-AF53-82973D81FE0C}"/>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2C4D0B0-E42B-4132-BA0B-1E5CA445E3BF}"/>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C67DB1B-5342-400B-9009-CE9BB1CA66B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D3821AE-E7EC-4812-A671-469FAAE7A4D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3DB51B3-41E9-4FFE-999F-CEA86774F13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A76B4F7-D38B-48FE-9FDE-2EA82D5A34E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C01C896-D9C4-48C7-BF62-BDB9B1B60D22}"/>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E0EBCBD-AD74-4415-A6B3-41B52DD9A8C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837</xdr:row>
      <xdr:rowOff>0</xdr:rowOff>
    </xdr:from>
    <xdr:to>
      <xdr:col>1</xdr:col>
      <xdr:colOff>1208945</xdr:colOff>
      <xdr:row>837</xdr:row>
      <xdr:rowOff>157052</xdr:rowOff>
    </xdr:to>
    <xdr:sp macro="" textlink="">
      <xdr:nvSpPr>
        <xdr:cNvPr id="617" name="AutoShape 16" descr="https://hscvsld.hatinh.gov.vn/sold/VBdi.nsf/star_grey.png">
          <a:extLst>
            <a:ext uri="{FF2B5EF4-FFF2-40B4-BE49-F238E27FC236}">
              <a16:creationId xmlns:a16="http://schemas.microsoft.com/office/drawing/2014/main" id="{7A4111C3-5BB7-405D-BF4A-5598908209AB}"/>
            </a:ext>
          </a:extLst>
        </xdr:cNvPr>
        <xdr:cNvSpPr>
          <a:spLocks noChangeAspect="1" noChangeArrowheads="1"/>
        </xdr:cNvSpPr>
      </xdr:nvSpPr>
      <xdr:spPr bwMode="auto">
        <a:xfrm>
          <a:off x="1905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24BF11F-1C50-422E-9834-22DA5008BB9F}"/>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ED7D42F-BF47-4BC3-B054-51BFCC0B8A3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E5B0652-D970-4753-9198-C4DD5F7239D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21" name="AutoShape 20" descr="https://hscvsld.hatinh.gov.vn/sold/VBdi.nsf/star_grey.png">
          <a:extLst>
            <a:ext uri="{FF2B5EF4-FFF2-40B4-BE49-F238E27FC236}">
              <a16:creationId xmlns:a16="http://schemas.microsoft.com/office/drawing/2014/main" id="{4A102F0C-912A-49C4-83EA-51640B0CA165}"/>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1FCF1E1-04CC-49B1-BEA3-883B23F5568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95F60CD-775F-4909-9F65-1517F0E396DD}"/>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8A2FED8-F6AA-4C0B-9473-0341CB33EFB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25" name="AutoShape 24" descr="https://hscvsld.hatinh.gov.vn/sold/VBdi.nsf/star_grey.png">
          <a:extLst>
            <a:ext uri="{FF2B5EF4-FFF2-40B4-BE49-F238E27FC236}">
              <a16:creationId xmlns:a16="http://schemas.microsoft.com/office/drawing/2014/main" id="{F65B9332-D554-45BC-996B-A504AE482DA1}"/>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1E441E9-D901-48EB-B66A-BE49D847568F}"/>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63384FB-0A0D-4652-9DCB-212CC1E84035}"/>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00FC1DB-7D59-4A0E-ABF4-36417AC205C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2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62F6726-4290-45EE-900A-11F9CA8F41E8}"/>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704DA76-7C27-47BF-B44C-BDEDDE266FB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04C43BA-6472-428B-A8C2-83F3DCE0CF52}"/>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4CE92FA-A1CD-4D3F-ACC5-75B452928F8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7D3B5EC-5F11-45E5-A21D-376CBE90DFB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74C04F3-B598-432C-9B2D-33F24DB89DC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27EC9A8-5468-4273-AF44-625724696D3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E005327-8402-4115-B81B-511B5D410961}"/>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DA804B6-FE62-47F8-A5F9-2A264C6E62C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3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C7C7181-081C-47D7-948C-2E07838D0BC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39" name="AutoShape 24" descr="https://hscvsld.hatinh.gov.vn/sold/VBdi.nsf/star_grey.png">
          <a:extLst>
            <a:ext uri="{FF2B5EF4-FFF2-40B4-BE49-F238E27FC236}">
              <a16:creationId xmlns:a16="http://schemas.microsoft.com/office/drawing/2014/main" id="{D3DD16F1-240F-41DC-90EC-D1A9A29DF317}"/>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3F848E2-1324-438D-967E-50B4C8E050BD}"/>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07245BD-FC50-4016-BC03-016DCD215DA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7E383BC-CF62-4D32-99A9-46802D44C615}"/>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ED026CF-3B63-4BCB-858F-F3776037D5FD}"/>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F563667-9B6F-442B-AD39-6EF60D2C8938}"/>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4ACB164-0D24-4C35-AF85-D17809D03541}"/>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545429C-94D9-497C-A506-FD495AA5DC2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837</xdr:row>
      <xdr:rowOff>0</xdr:rowOff>
    </xdr:from>
    <xdr:to>
      <xdr:col>1</xdr:col>
      <xdr:colOff>1208945</xdr:colOff>
      <xdr:row>837</xdr:row>
      <xdr:rowOff>157052</xdr:rowOff>
    </xdr:to>
    <xdr:sp macro="" textlink="">
      <xdr:nvSpPr>
        <xdr:cNvPr id="647" name="AutoShape 16" descr="https://hscvsld.hatinh.gov.vn/sold/VBdi.nsf/star_grey.png">
          <a:extLst>
            <a:ext uri="{FF2B5EF4-FFF2-40B4-BE49-F238E27FC236}">
              <a16:creationId xmlns:a16="http://schemas.microsoft.com/office/drawing/2014/main" id="{27C19C6C-ADE2-41C6-A3FB-9E02C25AAB98}"/>
            </a:ext>
          </a:extLst>
        </xdr:cNvPr>
        <xdr:cNvSpPr>
          <a:spLocks noChangeAspect="1" noChangeArrowheads="1"/>
        </xdr:cNvSpPr>
      </xdr:nvSpPr>
      <xdr:spPr bwMode="auto">
        <a:xfrm>
          <a:off x="1905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418DF69-B905-41E4-B7A3-1D359EE38E5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4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7B6C098-1AD8-4B46-A204-56C7DCDB4E9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A691BB3-81DE-4A41-9FC9-ADF5B46B6C49}"/>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51" name="AutoShape 20" descr="https://hscvsld.hatinh.gov.vn/sold/VBdi.nsf/star_grey.png">
          <a:extLst>
            <a:ext uri="{FF2B5EF4-FFF2-40B4-BE49-F238E27FC236}">
              <a16:creationId xmlns:a16="http://schemas.microsoft.com/office/drawing/2014/main" id="{E20EB6D5-CFF5-48CC-994C-4B5283FF78D7}"/>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91A297A-5DFA-4673-9AA5-FB131AD171D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93689B9-59F5-464D-8294-3D8D18353A4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432BC88-2D6D-4A15-93FB-DFEF82B5EEE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55" name="AutoShape 24" descr="https://hscvsld.hatinh.gov.vn/sold/VBdi.nsf/star_grey.png">
          <a:extLst>
            <a:ext uri="{FF2B5EF4-FFF2-40B4-BE49-F238E27FC236}">
              <a16:creationId xmlns:a16="http://schemas.microsoft.com/office/drawing/2014/main" id="{E9C5D673-7513-4836-8BC4-E83A5EE8DB55}"/>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88DEB8F-2DBA-4D75-BF3D-7DDD48A363B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0290931-048D-4CA0-B9D5-F049A82C7FE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6485BE3-E864-4295-AAEB-D356065C1AC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5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8DB5F7F-E55E-4196-8C0D-5FF84E56204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E8E3607-A061-4053-8BD1-E6273467A39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FEB6F4F-1055-40F0-BDF3-C130C99193FD}"/>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5CAF541-2512-4BB6-B34D-7B2B0FE57469}"/>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51B42A6-9D65-4EEE-A9B9-97FE364B6DB9}"/>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ECA2258-F03A-47F3-B109-6AB6BBA9DA89}"/>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3DEA350-406F-46A6-93AC-BBB3135212D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9FA6211-F501-4CB5-8DBD-906339AF06C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0B525D2-C53A-4C24-B29F-9E02F67F847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6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EC4CEDB-C9B4-4247-BE18-962A62B0705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69" name="AutoShape 24" descr="https://hscvsld.hatinh.gov.vn/sold/VBdi.nsf/star_grey.png">
          <a:extLst>
            <a:ext uri="{FF2B5EF4-FFF2-40B4-BE49-F238E27FC236}">
              <a16:creationId xmlns:a16="http://schemas.microsoft.com/office/drawing/2014/main" id="{6E262D99-5616-4C19-9CF9-0C66B3BCAFF3}"/>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08365B4-8F5D-4FE5-8317-D1D3D0D884C2}"/>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F6CE371-A230-4E68-B38B-F633A0E2EE38}"/>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2DDDD8F-5093-423F-9B6B-3C14E0A0180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0893D97-5458-4523-AE9B-E0F45C610C2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6EE5839-3896-4000-B68A-942D1200A26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0FCF2FE-BCD4-4F35-8497-0FC6EDF85005}"/>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BFB2C79-EBEC-4BDE-937B-9D600E9A937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837</xdr:row>
      <xdr:rowOff>0</xdr:rowOff>
    </xdr:from>
    <xdr:to>
      <xdr:col>1</xdr:col>
      <xdr:colOff>1208945</xdr:colOff>
      <xdr:row>837</xdr:row>
      <xdr:rowOff>157052</xdr:rowOff>
    </xdr:to>
    <xdr:sp macro="" textlink="">
      <xdr:nvSpPr>
        <xdr:cNvPr id="677" name="AutoShape 16" descr="https://hscvsld.hatinh.gov.vn/sold/VBdi.nsf/star_grey.png">
          <a:extLst>
            <a:ext uri="{FF2B5EF4-FFF2-40B4-BE49-F238E27FC236}">
              <a16:creationId xmlns:a16="http://schemas.microsoft.com/office/drawing/2014/main" id="{9527260A-96D5-4B0A-9985-BF18A7875F13}"/>
            </a:ext>
          </a:extLst>
        </xdr:cNvPr>
        <xdr:cNvSpPr>
          <a:spLocks noChangeAspect="1" noChangeArrowheads="1"/>
        </xdr:cNvSpPr>
      </xdr:nvSpPr>
      <xdr:spPr bwMode="auto">
        <a:xfrm>
          <a:off x="1905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EDAED02-6BFF-44C2-A9C8-14E3699353B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7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D48A9FE-EA14-496A-ADB7-DBA6B7048502}"/>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7070D97-5923-40DF-B437-3B0B29EF983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81" name="AutoShape 20" descr="https://hscvsld.hatinh.gov.vn/sold/VBdi.nsf/star_grey.png">
          <a:extLst>
            <a:ext uri="{FF2B5EF4-FFF2-40B4-BE49-F238E27FC236}">
              <a16:creationId xmlns:a16="http://schemas.microsoft.com/office/drawing/2014/main" id="{EDC442DC-AD6F-451E-A0DC-A1974F6C7BF2}"/>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EFE8ED5-3F87-4A6A-9A2C-B5C2E4E2029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2D7D782-5002-4C9B-9D22-9CD67EA110A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37844DC-3BDB-47ED-9AEF-7A79BD25EB4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85" name="AutoShape 24" descr="https://hscvsld.hatinh.gov.vn/sold/VBdi.nsf/star_grey.png">
          <a:extLst>
            <a:ext uri="{FF2B5EF4-FFF2-40B4-BE49-F238E27FC236}">
              <a16:creationId xmlns:a16="http://schemas.microsoft.com/office/drawing/2014/main" id="{6612F7F7-4A1F-4843-9D96-D38ADC34DBE7}"/>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A0F7234-8C2A-472D-AEB5-528DC8B7CF2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527B605-A72B-4BE2-B581-93B4A56E008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428E526-3981-41C7-9BBD-E8B2943AB98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8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6CD9EF4-A70E-4574-9690-F0CBBBAB59C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8665C9F-00B1-4B10-B0A3-FDC518528050}"/>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AE45910-D1B3-4C0F-B138-113A171BF0F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389D7A9-0ACD-495D-93DB-7CB7C257201F}"/>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465A0D6-839D-4892-B11C-834A931BC82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787E7CD-06CC-4CB3-A6C4-136F38AE308A}"/>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5D407CB-E8C9-43D5-8E88-8CCDA277A17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8FC54FF-7FEE-4B5D-A197-CA7C88FA44C5}"/>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B00DFC3-E5EB-4CD9-8406-224CDAC0F611}"/>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69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9613CA3-508A-46F2-BD7B-1C73097506B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699" name="AutoShape 24" descr="https://hscvsld.hatinh.gov.vn/sold/VBdi.nsf/star_grey.png">
          <a:extLst>
            <a:ext uri="{FF2B5EF4-FFF2-40B4-BE49-F238E27FC236}">
              <a16:creationId xmlns:a16="http://schemas.microsoft.com/office/drawing/2014/main" id="{211BB00A-B9DE-431D-A472-4BBDDF2684E2}"/>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E55AA8F-341E-407C-84C9-2EC7107FFB91}"/>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94AEC51-DE25-4B0B-8BBE-05388297249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6D30232-1978-44E8-9C4A-F343287A896D}"/>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69F2EC3-42A3-4FE3-AF16-33E4300C9081}"/>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C681A88-F4F2-42DD-8451-C9739642199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E64E3B4-8EC6-48A8-8A38-E9BD8EE079F4}"/>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4A5C1BF-93A3-42EB-B616-FE201951262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837</xdr:row>
      <xdr:rowOff>0</xdr:rowOff>
    </xdr:from>
    <xdr:to>
      <xdr:col>1</xdr:col>
      <xdr:colOff>1208945</xdr:colOff>
      <xdr:row>837</xdr:row>
      <xdr:rowOff>157052</xdr:rowOff>
    </xdr:to>
    <xdr:sp macro="" textlink="">
      <xdr:nvSpPr>
        <xdr:cNvPr id="707" name="AutoShape 16" descr="https://hscvsld.hatinh.gov.vn/sold/VBdi.nsf/star_grey.png">
          <a:extLst>
            <a:ext uri="{FF2B5EF4-FFF2-40B4-BE49-F238E27FC236}">
              <a16:creationId xmlns:a16="http://schemas.microsoft.com/office/drawing/2014/main" id="{C53BB1D0-DE05-4315-A583-508687A19C14}"/>
            </a:ext>
          </a:extLst>
        </xdr:cNvPr>
        <xdr:cNvSpPr>
          <a:spLocks noChangeAspect="1" noChangeArrowheads="1"/>
        </xdr:cNvSpPr>
      </xdr:nvSpPr>
      <xdr:spPr bwMode="auto">
        <a:xfrm>
          <a:off x="1905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E114546-B597-4B9C-A04F-4179E2D409C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0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EF8EEB3-81D1-48F3-AC1F-A10E47D9740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C0B14E5-D02B-45FB-814E-6FBF911CC893}"/>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711" name="AutoShape 20" descr="https://hscvsld.hatinh.gov.vn/sold/VBdi.nsf/star_grey.png">
          <a:extLst>
            <a:ext uri="{FF2B5EF4-FFF2-40B4-BE49-F238E27FC236}">
              <a16:creationId xmlns:a16="http://schemas.microsoft.com/office/drawing/2014/main" id="{16111A70-FF80-48FB-BB7A-6BC9CA41A1B3}"/>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C99F148-BDB8-4DE0-8878-6887EFE01E51}"/>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AFC5393-FB16-4368-906D-8B43AD066E9E}"/>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DD925C6-0136-411A-9CE9-67AC8A876BFB}"/>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837</xdr:row>
      <xdr:rowOff>0</xdr:rowOff>
    </xdr:from>
    <xdr:to>
      <xdr:col>1</xdr:col>
      <xdr:colOff>1189895</xdr:colOff>
      <xdr:row>837</xdr:row>
      <xdr:rowOff>157052</xdr:rowOff>
    </xdr:to>
    <xdr:sp macro="" textlink="">
      <xdr:nvSpPr>
        <xdr:cNvPr id="715" name="AutoShape 24" descr="https://hscvsld.hatinh.gov.vn/sold/VBdi.nsf/star_grey.png">
          <a:extLst>
            <a:ext uri="{FF2B5EF4-FFF2-40B4-BE49-F238E27FC236}">
              <a16:creationId xmlns:a16="http://schemas.microsoft.com/office/drawing/2014/main" id="{0414475F-91C8-4F93-BB0A-22B7DC0E1655}"/>
            </a:ext>
          </a:extLst>
        </xdr:cNvPr>
        <xdr:cNvSpPr>
          <a:spLocks noChangeAspect="1" noChangeArrowheads="1"/>
        </xdr:cNvSpPr>
      </xdr:nvSpPr>
      <xdr:spPr bwMode="auto">
        <a:xfrm>
          <a:off x="0" y="3439096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AC2A2C2-BBC7-4BBA-A4EF-A56633250AF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B7AE505-6803-4C0B-884F-5F03D0A8D3E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9185A5C-2879-48D1-8E16-918F18C1732C}"/>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1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DBC40E1-9562-4838-8AB5-1E5D0EEF1612}"/>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838</xdr:row>
      <xdr:rowOff>0</xdr:rowOff>
    </xdr:from>
    <xdr:to>
      <xdr:col>2</xdr:col>
      <xdr:colOff>304800</xdr:colOff>
      <xdr:row>838</xdr:row>
      <xdr:rowOff>157054</xdr:rowOff>
    </xdr:to>
    <xdr:sp macro="" textlink="">
      <xdr:nvSpPr>
        <xdr:cNvPr id="72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AE71F26-8686-4151-8400-7F6E4496B617}"/>
            </a:ext>
          </a:extLst>
        </xdr:cNvPr>
        <xdr:cNvSpPr>
          <a:spLocks noChangeAspect="1" noChangeArrowheads="1"/>
        </xdr:cNvSpPr>
      </xdr:nvSpPr>
      <xdr:spPr bwMode="auto">
        <a:xfrm>
          <a:off x="3209925" y="344290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812B0FD-5092-464F-B10F-38084A7F4719}"/>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1E19BCC-D80C-4434-A776-39DD52684BE3}"/>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D2ED5D3-ECF4-43EE-B1F9-19989CE5C67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6FD87C3-D71B-483E-9362-71E552BBE98B}"/>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1CDE25B-5C7C-4D2E-B5E0-A3C9011F49C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10572E3-0935-4F29-8398-C397A12E2BF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5A92756-1AE0-4976-8A73-B88E0093DD7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2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69F0C64-BD99-4301-A389-FF328B027EB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29" name="AutoShape 24" descr="https://hscvsld.hatinh.gov.vn/sold/VBdi.nsf/star_grey.png">
          <a:extLst>
            <a:ext uri="{FF2B5EF4-FFF2-40B4-BE49-F238E27FC236}">
              <a16:creationId xmlns:a16="http://schemas.microsoft.com/office/drawing/2014/main" id="{7D124E2F-13A8-4972-8094-6208739167DE}"/>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D35E79C-7832-4C67-BA16-700D2D5CE07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43DBAF4-03C9-4953-AFE4-75EF50BD0A3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B3DB931-B15E-4367-8A7A-DBAEE7E11D6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AD3496F-411A-40FD-8611-C5DDDFEBE7F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3E03DD8-898E-4D67-9109-CAD560CA7BA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D45DB1D-8D60-437B-8E82-B15422E336A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8710190-209E-4F43-8F14-6043A85BC6B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823</xdr:row>
      <xdr:rowOff>0</xdr:rowOff>
    </xdr:from>
    <xdr:to>
      <xdr:col>1</xdr:col>
      <xdr:colOff>1208945</xdr:colOff>
      <xdr:row>823</xdr:row>
      <xdr:rowOff>161925</xdr:rowOff>
    </xdr:to>
    <xdr:sp macro="" textlink="">
      <xdr:nvSpPr>
        <xdr:cNvPr id="737" name="AutoShape 16" descr="https://hscvsld.hatinh.gov.vn/sold/VBdi.nsf/star_grey.png">
          <a:extLst>
            <a:ext uri="{FF2B5EF4-FFF2-40B4-BE49-F238E27FC236}">
              <a16:creationId xmlns:a16="http://schemas.microsoft.com/office/drawing/2014/main" id="{38BD45EC-9B8A-4B41-841C-03D8D70E6844}"/>
            </a:ext>
          </a:extLst>
        </xdr:cNvPr>
        <xdr:cNvSpPr>
          <a:spLocks noChangeAspect="1" noChangeArrowheads="1"/>
        </xdr:cNvSpPr>
      </xdr:nvSpPr>
      <xdr:spPr bwMode="auto">
        <a:xfrm>
          <a:off x="1905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7938C2A-24DA-4C0E-A601-B1D37154032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3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E51093B-0C49-461F-B0FA-79A79644AF9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6947BEF-D310-4ED9-A1AD-64CE9927536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41" name="AutoShape 20" descr="https://hscvsld.hatinh.gov.vn/sold/VBdi.nsf/star_grey.png">
          <a:extLst>
            <a:ext uri="{FF2B5EF4-FFF2-40B4-BE49-F238E27FC236}">
              <a16:creationId xmlns:a16="http://schemas.microsoft.com/office/drawing/2014/main" id="{433250ED-7213-4373-8F6E-B97FF1B97CB2}"/>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63660C8-037B-45F0-BD76-F47714894EEB}"/>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8EC509E-564E-4AA7-BF14-4B4269309A73}"/>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256B6CD-4DA4-47A6-8AB6-F0BDD57CAE0A}"/>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45" name="AutoShape 24" descr="https://hscvsld.hatinh.gov.vn/sold/VBdi.nsf/star_grey.png">
          <a:extLst>
            <a:ext uri="{FF2B5EF4-FFF2-40B4-BE49-F238E27FC236}">
              <a16:creationId xmlns:a16="http://schemas.microsoft.com/office/drawing/2014/main" id="{6CDC4139-42AE-419A-8925-712EB1F101BC}"/>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0D40238-EBF3-49C2-8ACB-AF7764FF62C1}"/>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C7B0994-E83C-44CB-8924-05F37FFBB0C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C39F0F4-2974-47FB-A05F-880420001583}"/>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4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BE6B6FD-E024-4CF0-8FD9-9F79218C0E5E}"/>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E2C394D-640C-4736-BC94-B5973C24443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8FF1B4E-30FB-485E-B917-CAD6664EF8B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BA13B82-8EFF-4432-91F0-6FCC8C565CAA}"/>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929C406-F805-4FB1-8827-F69F165D1C73}"/>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9AFE4C8-3E7E-48F2-9A7D-7276D2D54B5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C9974B2-DAE5-4B43-84D6-E309467D0CFA}"/>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504EC73-017B-4912-9682-8C02716F1CFE}"/>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E8E1163-CA44-45F3-AF8F-1DBDEBE6B83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5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8298DD3-CE12-4F75-8A3C-F69C327D6AF9}"/>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59" name="AutoShape 24" descr="https://hscvsld.hatinh.gov.vn/sold/VBdi.nsf/star_grey.png">
          <a:extLst>
            <a:ext uri="{FF2B5EF4-FFF2-40B4-BE49-F238E27FC236}">
              <a16:creationId xmlns:a16="http://schemas.microsoft.com/office/drawing/2014/main" id="{B7BC8689-EDEB-4970-B38F-3281DF691010}"/>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0AA71B8-C2DB-415A-9FDA-41583CD383D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735D4E3-E744-44D7-8D15-FDDE9C30A5A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CC47BBE-23C3-48AE-902C-203E8690156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2AF2A95-E304-43C3-B5CA-D08A3BF2D704}"/>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7B52FE1-2B98-4D47-AFAF-979CFBF3956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B1B90DA-F9FC-4C0D-AF10-7263030E029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7939090-0ACA-4EDB-9AEF-07BA2B852FF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823</xdr:row>
      <xdr:rowOff>0</xdr:rowOff>
    </xdr:from>
    <xdr:to>
      <xdr:col>1</xdr:col>
      <xdr:colOff>1208945</xdr:colOff>
      <xdr:row>823</xdr:row>
      <xdr:rowOff>161925</xdr:rowOff>
    </xdr:to>
    <xdr:sp macro="" textlink="">
      <xdr:nvSpPr>
        <xdr:cNvPr id="767" name="AutoShape 16" descr="https://hscvsld.hatinh.gov.vn/sold/VBdi.nsf/star_grey.png">
          <a:extLst>
            <a:ext uri="{FF2B5EF4-FFF2-40B4-BE49-F238E27FC236}">
              <a16:creationId xmlns:a16="http://schemas.microsoft.com/office/drawing/2014/main" id="{5EEF9BE7-C53B-4642-8B31-F1CA6D6482F5}"/>
            </a:ext>
          </a:extLst>
        </xdr:cNvPr>
        <xdr:cNvSpPr>
          <a:spLocks noChangeAspect="1" noChangeArrowheads="1"/>
        </xdr:cNvSpPr>
      </xdr:nvSpPr>
      <xdr:spPr bwMode="auto">
        <a:xfrm>
          <a:off x="1905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9713B7A-842C-4AC0-8408-F70B42EE1D6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6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B9DE85E-6F59-4087-B03E-0726AE46E52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7122E0B-CD0F-49F8-82EB-D2CF89ECEC8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71" name="AutoShape 20" descr="https://hscvsld.hatinh.gov.vn/sold/VBdi.nsf/star_grey.png">
          <a:extLst>
            <a:ext uri="{FF2B5EF4-FFF2-40B4-BE49-F238E27FC236}">
              <a16:creationId xmlns:a16="http://schemas.microsoft.com/office/drawing/2014/main" id="{D4A34244-5BC9-4457-8BE5-6CE39613FA9F}"/>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8595194-1A33-4AAE-8A49-A326EA467BF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182B8C6-4820-4E75-B4B1-616A679A170C}"/>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D12288F-0BD6-4FDA-BB28-14B68931EA9B}"/>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75" name="AutoShape 24" descr="https://hscvsld.hatinh.gov.vn/sold/VBdi.nsf/star_grey.png">
          <a:extLst>
            <a:ext uri="{FF2B5EF4-FFF2-40B4-BE49-F238E27FC236}">
              <a16:creationId xmlns:a16="http://schemas.microsoft.com/office/drawing/2014/main" id="{B32DEA00-016D-47FD-A852-C195BBF36691}"/>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E88248A-8493-46BC-97C1-4C4D30CBFD0C}"/>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504F192-61B3-49F9-A322-C9C70ECF3A53}"/>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1D2C68A-F445-40B0-9634-5A5B174EA841}"/>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7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59E1228-00D0-40F6-B6A4-1E22C33E957B}"/>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271C17A-5169-45C8-A27F-B90C01F8872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1EDBEDB-0B01-4449-8889-3223DC0DC3A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5F37A3D-B79A-4536-BF55-9F295BFCE37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6FE6BE8-3DF8-4EA5-9C8E-AC3D63EBF61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C74B70E-90E8-4E95-8901-C421F98F4D41}"/>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7EDDA6C-D64A-416B-9EC1-6B515B7FCDC9}"/>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35777EE-B09C-41F3-883C-DC8E0CC758E3}"/>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B9094AF-7EAE-4439-9AB6-BC154FEC08A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8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3D35D72-E299-442A-8489-16F48CE3C5F9}"/>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789" name="AutoShape 24" descr="https://hscvsld.hatinh.gov.vn/sold/VBdi.nsf/star_grey.png">
          <a:extLst>
            <a:ext uri="{FF2B5EF4-FFF2-40B4-BE49-F238E27FC236}">
              <a16:creationId xmlns:a16="http://schemas.microsoft.com/office/drawing/2014/main" id="{5D55F073-C44C-47E2-B5D6-EE3C14D9E389}"/>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0B9D056-C4E3-45CE-B94F-A0ACF714DBA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B2ABF7D-70FF-4304-861F-904B2EA76B0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A400B64-AC6E-4A6F-BCDD-FAA9CC55B42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F77267C-0D2A-4E55-81D9-A47A18E41481}"/>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AC32B49-9E46-4F84-A6CC-6F3C96D54C3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877436D-A51A-4EFD-8B38-9FC202A8B64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3ABE440-779F-4BE5-BC9A-A0B7D8ACFA4B}"/>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823</xdr:row>
      <xdr:rowOff>0</xdr:rowOff>
    </xdr:from>
    <xdr:to>
      <xdr:col>1</xdr:col>
      <xdr:colOff>1208945</xdr:colOff>
      <xdr:row>823</xdr:row>
      <xdr:rowOff>161925</xdr:rowOff>
    </xdr:to>
    <xdr:sp macro="" textlink="">
      <xdr:nvSpPr>
        <xdr:cNvPr id="797" name="AutoShape 16" descr="https://hscvsld.hatinh.gov.vn/sold/VBdi.nsf/star_grey.png">
          <a:extLst>
            <a:ext uri="{FF2B5EF4-FFF2-40B4-BE49-F238E27FC236}">
              <a16:creationId xmlns:a16="http://schemas.microsoft.com/office/drawing/2014/main" id="{B044C61F-1B69-4DAD-BE24-17015B02070C}"/>
            </a:ext>
          </a:extLst>
        </xdr:cNvPr>
        <xdr:cNvSpPr>
          <a:spLocks noChangeAspect="1" noChangeArrowheads="1"/>
        </xdr:cNvSpPr>
      </xdr:nvSpPr>
      <xdr:spPr bwMode="auto">
        <a:xfrm>
          <a:off x="1905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37EF5A5-3C43-4A16-8AA8-EBEF9FDF196C}"/>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79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E0326BA-DFA5-41C5-903B-E418075E0EF9}"/>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B537EF2-4C24-4FCD-AF3E-4BFAE5123B7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801" name="AutoShape 20" descr="https://hscvsld.hatinh.gov.vn/sold/VBdi.nsf/star_grey.png">
          <a:extLst>
            <a:ext uri="{FF2B5EF4-FFF2-40B4-BE49-F238E27FC236}">
              <a16:creationId xmlns:a16="http://schemas.microsoft.com/office/drawing/2014/main" id="{2B7670B4-BF7B-4D5F-818D-BAC79890DC0C}"/>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97970E7-91C0-4EFD-BE61-D99A1B2C277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DA56CEC-AE05-4B4C-A733-3ED42933874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85D8B99-EF3E-4FA4-8533-1F2DA3A5398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805" name="AutoShape 24" descr="https://hscvsld.hatinh.gov.vn/sold/VBdi.nsf/star_grey.png">
          <a:extLst>
            <a:ext uri="{FF2B5EF4-FFF2-40B4-BE49-F238E27FC236}">
              <a16:creationId xmlns:a16="http://schemas.microsoft.com/office/drawing/2014/main" id="{B776EE72-9437-4C16-9E86-AE81EA1EB6E4}"/>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BE850F4-C521-4DA2-B5AD-F820860309C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0AD5B8B-9ABE-4765-8EF7-8C07E9673D1C}"/>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AB53C47-CA2C-4507-866F-405799B56F6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0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EE35019-AA4C-4384-B4E3-BE61954B4ED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DFFF6C0-A4C4-4712-A3EE-0B2B6C1E0CC4}"/>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E445381-A4C9-40DA-AA0E-3EE44E8C72C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9786931-19D0-48BA-9CA3-5CBE6E2787B7}"/>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AACE9A1-7A93-4F38-95F8-EBAC592B8C0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F755325-19ED-4B6A-A96F-9E4E0304F22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DBE4699-A02B-452F-AB74-B93BD1895FC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CC48ABF-6F2E-4BFB-BBAC-CC1E3DB0AFF4}"/>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D9956B0-5006-440A-9951-C0043A71E1D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1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D726390-C330-49A9-8450-31F09951D1F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819" name="AutoShape 24" descr="https://hscvsld.hatinh.gov.vn/sold/VBdi.nsf/star_grey.png">
          <a:extLst>
            <a:ext uri="{FF2B5EF4-FFF2-40B4-BE49-F238E27FC236}">
              <a16:creationId xmlns:a16="http://schemas.microsoft.com/office/drawing/2014/main" id="{42A32DCF-5818-4188-BF67-7D24D3B2DD4D}"/>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DB1BA4A-481F-445E-A7BE-04B91A87BEFD}"/>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B8D9F41-3D25-437B-893B-1DDB1D9AE73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989DEE3-26A1-48C7-8425-2CCA7E7A638A}"/>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7405332-6EC7-45D0-B9B2-56E9125E333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4A77776-788A-4EF9-9311-948E7D3EFCD1}"/>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8B84377-1C42-449A-8CFC-F5C1F62F2D79}"/>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5CC61CD-1562-4BB7-8AE8-73003EF0C31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823</xdr:row>
      <xdr:rowOff>0</xdr:rowOff>
    </xdr:from>
    <xdr:to>
      <xdr:col>1</xdr:col>
      <xdr:colOff>1208945</xdr:colOff>
      <xdr:row>823</xdr:row>
      <xdr:rowOff>161925</xdr:rowOff>
    </xdr:to>
    <xdr:sp macro="" textlink="">
      <xdr:nvSpPr>
        <xdr:cNvPr id="827" name="AutoShape 16" descr="https://hscvsld.hatinh.gov.vn/sold/VBdi.nsf/star_grey.png">
          <a:extLst>
            <a:ext uri="{FF2B5EF4-FFF2-40B4-BE49-F238E27FC236}">
              <a16:creationId xmlns:a16="http://schemas.microsoft.com/office/drawing/2014/main" id="{7AD011BC-D1F5-4443-ABF4-AF395AA5CC59}"/>
            </a:ext>
          </a:extLst>
        </xdr:cNvPr>
        <xdr:cNvSpPr>
          <a:spLocks noChangeAspect="1" noChangeArrowheads="1"/>
        </xdr:cNvSpPr>
      </xdr:nvSpPr>
      <xdr:spPr bwMode="auto">
        <a:xfrm>
          <a:off x="1905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CEB9DE4-F54F-4B73-9123-431FDCC1492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2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025C457-B348-450B-9C8D-99DF4F3C9FC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467A541-3F02-4AEA-A3CE-19FDF4A13CA5}"/>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831" name="AutoShape 20" descr="https://hscvsld.hatinh.gov.vn/sold/VBdi.nsf/star_grey.png">
          <a:extLst>
            <a:ext uri="{FF2B5EF4-FFF2-40B4-BE49-F238E27FC236}">
              <a16:creationId xmlns:a16="http://schemas.microsoft.com/office/drawing/2014/main" id="{67255E22-A314-495A-AF5F-9E6EF0521D36}"/>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9EED0E2-CDCF-44C4-9A66-BD49E204FA5C}"/>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8D2DE0E-D982-4FB8-98BD-3AF2B19673D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43FDDF5-220D-4887-A0D9-0AAF93D9440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823</xdr:row>
      <xdr:rowOff>0</xdr:rowOff>
    </xdr:from>
    <xdr:to>
      <xdr:col>1</xdr:col>
      <xdr:colOff>1189895</xdr:colOff>
      <xdr:row>823</xdr:row>
      <xdr:rowOff>161925</xdr:rowOff>
    </xdr:to>
    <xdr:sp macro="" textlink="">
      <xdr:nvSpPr>
        <xdr:cNvPr id="835" name="AutoShape 24" descr="https://hscvsld.hatinh.gov.vn/sold/VBdi.nsf/star_grey.png">
          <a:extLst>
            <a:ext uri="{FF2B5EF4-FFF2-40B4-BE49-F238E27FC236}">
              <a16:creationId xmlns:a16="http://schemas.microsoft.com/office/drawing/2014/main" id="{993A8BC7-B82B-409A-8F9C-A4F87DE5F9E8}"/>
            </a:ext>
          </a:extLst>
        </xdr:cNvPr>
        <xdr:cNvSpPr>
          <a:spLocks noChangeAspect="1" noChangeArrowheads="1"/>
        </xdr:cNvSpPr>
      </xdr:nvSpPr>
      <xdr:spPr bwMode="auto">
        <a:xfrm>
          <a:off x="0" y="3383851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AC0DE20-E419-4F16-9378-353C10671160}"/>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96FC9D9-3951-4C27-8A54-35FB7B5F1748}"/>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4F23878-8E0D-4BBD-AAB7-378D264B7CBF}"/>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3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B316FA6-8795-4140-9066-68AF60BC3DD6}"/>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824</xdr:row>
      <xdr:rowOff>0</xdr:rowOff>
    </xdr:from>
    <xdr:to>
      <xdr:col>2</xdr:col>
      <xdr:colOff>304800</xdr:colOff>
      <xdr:row>824</xdr:row>
      <xdr:rowOff>157052</xdr:rowOff>
    </xdr:to>
    <xdr:sp macro="" textlink="">
      <xdr:nvSpPr>
        <xdr:cNvPr id="84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2A2D619-F024-4454-910A-961488B83E92}"/>
            </a:ext>
          </a:extLst>
        </xdr:cNvPr>
        <xdr:cNvSpPr>
          <a:spLocks noChangeAspect="1" noChangeArrowheads="1"/>
        </xdr:cNvSpPr>
      </xdr:nvSpPr>
      <xdr:spPr bwMode="auto">
        <a:xfrm>
          <a:off x="3209925" y="338766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45D1346-8BD1-460D-8841-501A02D878D9}"/>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DB85053-69F5-44C3-BFF9-3DEB72AC2EC7}"/>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FE4E0E1-4FD5-4CBC-AD35-8972220C5C2E}"/>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75CC0C0-0A5D-4390-B6FF-9116333EBE4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459BD77-7686-4923-B6E4-1280CD8C158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9ED444C-04AD-41CB-AB7E-A9522C382F53}"/>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D6108D4-2BEA-465B-9D85-2C9F4586E67B}"/>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4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B2EAF11-FD6A-470C-986E-0DA3DDBB83F0}"/>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660</xdr:row>
      <xdr:rowOff>0</xdr:rowOff>
    </xdr:from>
    <xdr:to>
      <xdr:col>1</xdr:col>
      <xdr:colOff>1189895</xdr:colOff>
      <xdr:row>660</xdr:row>
      <xdr:rowOff>161925</xdr:rowOff>
    </xdr:to>
    <xdr:sp macro="" textlink="">
      <xdr:nvSpPr>
        <xdr:cNvPr id="849" name="AutoShape 24" descr="https://hscvsld.hatinh.gov.vn/sold/VBdi.nsf/star_grey.png">
          <a:extLst>
            <a:ext uri="{FF2B5EF4-FFF2-40B4-BE49-F238E27FC236}">
              <a16:creationId xmlns:a16="http://schemas.microsoft.com/office/drawing/2014/main" id="{F860339B-188E-4AB4-AE44-D44BC27A4252}"/>
            </a:ext>
          </a:extLst>
        </xdr:cNvPr>
        <xdr:cNvSpPr>
          <a:spLocks noChangeAspect="1" noChangeArrowheads="1"/>
        </xdr:cNvSpPr>
      </xdr:nvSpPr>
      <xdr:spPr bwMode="auto">
        <a:xfrm>
          <a:off x="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05EB14F-359B-48EE-B69A-2995455A1752}"/>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4D00E08-05E2-4EBA-9A75-4809FE005E3C}"/>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69D18E1-1812-448C-A1F5-EB7FC750A05F}"/>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82112D0-1775-4630-AFF7-CC5B9B4AAF2A}"/>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E38B851-D73A-41AB-9149-F48599262BD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D9FF8FE-4559-42EC-835A-9E85BA47D33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DE128F6-8DD6-457E-B838-EEDA13149A0E}"/>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660</xdr:row>
      <xdr:rowOff>0</xdr:rowOff>
    </xdr:from>
    <xdr:to>
      <xdr:col>1</xdr:col>
      <xdr:colOff>1208945</xdr:colOff>
      <xdr:row>660</xdr:row>
      <xdr:rowOff>161925</xdr:rowOff>
    </xdr:to>
    <xdr:sp macro="" textlink="">
      <xdr:nvSpPr>
        <xdr:cNvPr id="857" name="AutoShape 16" descr="https://hscvsld.hatinh.gov.vn/sold/VBdi.nsf/star_grey.png">
          <a:extLst>
            <a:ext uri="{FF2B5EF4-FFF2-40B4-BE49-F238E27FC236}">
              <a16:creationId xmlns:a16="http://schemas.microsoft.com/office/drawing/2014/main" id="{C68ED42E-A9F8-4B43-A47D-CC424E259A2C}"/>
            </a:ext>
          </a:extLst>
        </xdr:cNvPr>
        <xdr:cNvSpPr>
          <a:spLocks noChangeAspect="1" noChangeArrowheads="1"/>
        </xdr:cNvSpPr>
      </xdr:nvSpPr>
      <xdr:spPr bwMode="auto">
        <a:xfrm>
          <a:off x="1905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FA83BD6-577F-45B0-B5D4-FA4C8F88CF15}"/>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BF38BB9-726E-43CF-89F9-C6F3B6D85A88}"/>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0B6B145-7C16-4FED-8A2C-BBCABA63E516}"/>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660</xdr:row>
      <xdr:rowOff>0</xdr:rowOff>
    </xdr:from>
    <xdr:to>
      <xdr:col>1</xdr:col>
      <xdr:colOff>1189895</xdr:colOff>
      <xdr:row>660</xdr:row>
      <xdr:rowOff>161925</xdr:rowOff>
    </xdr:to>
    <xdr:sp macro="" textlink="">
      <xdr:nvSpPr>
        <xdr:cNvPr id="861" name="AutoShape 20" descr="https://hscvsld.hatinh.gov.vn/sold/VBdi.nsf/star_grey.png">
          <a:extLst>
            <a:ext uri="{FF2B5EF4-FFF2-40B4-BE49-F238E27FC236}">
              <a16:creationId xmlns:a16="http://schemas.microsoft.com/office/drawing/2014/main" id="{42DCA56F-5DFB-4A2E-A876-FFA5DC0DD85C}"/>
            </a:ext>
          </a:extLst>
        </xdr:cNvPr>
        <xdr:cNvSpPr>
          <a:spLocks noChangeAspect="1" noChangeArrowheads="1"/>
        </xdr:cNvSpPr>
      </xdr:nvSpPr>
      <xdr:spPr bwMode="auto">
        <a:xfrm>
          <a:off x="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6FD3B5B-8A37-4B45-91FE-3E850D2EAA56}"/>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0A54742-00A6-4D86-991F-9003A03C959B}"/>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F885616-9574-494F-AB8A-9198BD76B640}"/>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660</xdr:row>
      <xdr:rowOff>0</xdr:rowOff>
    </xdr:from>
    <xdr:to>
      <xdr:col>1</xdr:col>
      <xdr:colOff>1189895</xdr:colOff>
      <xdr:row>660</xdr:row>
      <xdr:rowOff>161925</xdr:rowOff>
    </xdr:to>
    <xdr:sp macro="" textlink="">
      <xdr:nvSpPr>
        <xdr:cNvPr id="865" name="AutoShape 24" descr="https://hscvsld.hatinh.gov.vn/sold/VBdi.nsf/star_grey.png">
          <a:extLst>
            <a:ext uri="{FF2B5EF4-FFF2-40B4-BE49-F238E27FC236}">
              <a16:creationId xmlns:a16="http://schemas.microsoft.com/office/drawing/2014/main" id="{2ED8A27F-164C-4891-88B7-0440AD888EB0}"/>
            </a:ext>
          </a:extLst>
        </xdr:cNvPr>
        <xdr:cNvSpPr>
          <a:spLocks noChangeAspect="1" noChangeArrowheads="1"/>
        </xdr:cNvSpPr>
      </xdr:nvSpPr>
      <xdr:spPr bwMode="auto">
        <a:xfrm>
          <a:off x="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9C0BE17-AE70-4745-8E29-83A5D039F56F}"/>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F10E38B-2D5D-4B48-ABC3-356FFC47BC05}"/>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D388927-BED9-416B-B0E6-E757E511B760}"/>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6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631D032-11FB-4E19-B562-58DDA906ED31}"/>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204F1BA-5447-433E-AC70-D713BB39C868}"/>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8670F55-81C0-4F17-9B73-46B9DAEB891A}"/>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E89CEA4-8B65-4717-86C4-3B70B6CD9706}"/>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89EB421-79DE-4475-8C09-DE7F0AADCC14}"/>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EE0AFF9-5EC9-49C3-83D6-6DB22B4DACE7}"/>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84A791A-7446-492F-A4D2-3C80F9529062}"/>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8FBAA06-B6A9-4751-A1F1-0743A45755B6}"/>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89A13D6-3134-464A-80BC-4EFFF458F8B8}"/>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7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6A20A4D-C6A2-4A94-84C7-D2D7CDA698D2}"/>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660</xdr:row>
      <xdr:rowOff>0</xdr:rowOff>
    </xdr:from>
    <xdr:to>
      <xdr:col>1</xdr:col>
      <xdr:colOff>1189895</xdr:colOff>
      <xdr:row>660</xdr:row>
      <xdr:rowOff>161925</xdr:rowOff>
    </xdr:to>
    <xdr:sp macro="" textlink="">
      <xdr:nvSpPr>
        <xdr:cNvPr id="879" name="AutoShape 24" descr="https://hscvsld.hatinh.gov.vn/sold/VBdi.nsf/star_grey.png">
          <a:extLst>
            <a:ext uri="{FF2B5EF4-FFF2-40B4-BE49-F238E27FC236}">
              <a16:creationId xmlns:a16="http://schemas.microsoft.com/office/drawing/2014/main" id="{D16CA8DA-A939-449D-ABA0-223A098C8FC6}"/>
            </a:ext>
          </a:extLst>
        </xdr:cNvPr>
        <xdr:cNvSpPr>
          <a:spLocks noChangeAspect="1" noChangeArrowheads="1"/>
        </xdr:cNvSpPr>
      </xdr:nvSpPr>
      <xdr:spPr bwMode="auto">
        <a:xfrm>
          <a:off x="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A3D1957-4307-4111-B094-AE242C16B9A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7599576-4E95-4834-82EF-FF1CB50F4D0E}"/>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1E6E595-51BB-44CC-AF43-DF379F60BB38}"/>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7466265-DD47-470E-A818-D8F7FD144922}"/>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08BD6B5-084B-43EE-91C0-ACDCA4C752BB}"/>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E5D42C3-7122-4656-9658-A246F5FE50E4}"/>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5C1D535-0399-4BF4-98A4-4AF81B91ECB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660</xdr:row>
      <xdr:rowOff>0</xdr:rowOff>
    </xdr:from>
    <xdr:to>
      <xdr:col>1</xdr:col>
      <xdr:colOff>1208945</xdr:colOff>
      <xdr:row>660</xdr:row>
      <xdr:rowOff>161925</xdr:rowOff>
    </xdr:to>
    <xdr:sp macro="" textlink="">
      <xdr:nvSpPr>
        <xdr:cNvPr id="887" name="AutoShape 16" descr="https://hscvsld.hatinh.gov.vn/sold/VBdi.nsf/star_grey.png">
          <a:extLst>
            <a:ext uri="{FF2B5EF4-FFF2-40B4-BE49-F238E27FC236}">
              <a16:creationId xmlns:a16="http://schemas.microsoft.com/office/drawing/2014/main" id="{7390BDB0-CCE3-4C42-8A30-48EE26B72045}"/>
            </a:ext>
          </a:extLst>
        </xdr:cNvPr>
        <xdr:cNvSpPr>
          <a:spLocks noChangeAspect="1" noChangeArrowheads="1"/>
        </xdr:cNvSpPr>
      </xdr:nvSpPr>
      <xdr:spPr bwMode="auto">
        <a:xfrm>
          <a:off x="1905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ABC23F2-BAB7-481E-9973-8D36A1CEC18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8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520042D-3239-4D71-942B-04694205832A}"/>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B6C127F-1549-4DE7-8228-CE59CA9D92FA}"/>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660</xdr:row>
      <xdr:rowOff>0</xdr:rowOff>
    </xdr:from>
    <xdr:to>
      <xdr:col>1</xdr:col>
      <xdr:colOff>1189895</xdr:colOff>
      <xdr:row>660</xdr:row>
      <xdr:rowOff>161925</xdr:rowOff>
    </xdr:to>
    <xdr:sp macro="" textlink="">
      <xdr:nvSpPr>
        <xdr:cNvPr id="891" name="AutoShape 20" descr="https://hscvsld.hatinh.gov.vn/sold/VBdi.nsf/star_grey.png">
          <a:extLst>
            <a:ext uri="{FF2B5EF4-FFF2-40B4-BE49-F238E27FC236}">
              <a16:creationId xmlns:a16="http://schemas.microsoft.com/office/drawing/2014/main" id="{3CC28DA1-E654-4F47-88B4-ABC689B3D364}"/>
            </a:ext>
          </a:extLst>
        </xdr:cNvPr>
        <xdr:cNvSpPr>
          <a:spLocks noChangeAspect="1" noChangeArrowheads="1"/>
        </xdr:cNvSpPr>
      </xdr:nvSpPr>
      <xdr:spPr bwMode="auto">
        <a:xfrm>
          <a:off x="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9AE5946-8DDB-4F6A-A65D-5466ECC3BE2C}"/>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EAF261E-0D14-42F9-B18F-F34EC70224B4}"/>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FE24AA9-8C11-4F1B-8779-EBEE0AE338DA}"/>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660</xdr:row>
      <xdr:rowOff>0</xdr:rowOff>
    </xdr:from>
    <xdr:to>
      <xdr:col>1</xdr:col>
      <xdr:colOff>1189895</xdr:colOff>
      <xdr:row>660</xdr:row>
      <xdr:rowOff>161925</xdr:rowOff>
    </xdr:to>
    <xdr:sp macro="" textlink="">
      <xdr:nvSpPr>
        <xdr:cNvPr id="895" name="AutoShape 24" descr="https://hscvsld.hatinh.gov.vn/sold/VBdi.nsf/star_grey.png">
          <a:extLst>
            <a:ext uri="{FF2B5EF4-FFF2-40B4-BE49-F238E27FC236}">
              <a16:creationId xmlns:a16="http://schemas.microsoft.com/office/drawing/2014/main" id="{76BF13A9-9E63-4ED7-9A7B-9B567B53F852}"/>
            </a:ext>
          </a:extLst>
        </xdr:cNvPr>
        <xdr:cNvSpPr>
          <a:spLocks noChangeAspect="1" noChangeArrowheads="1"/>
        </xdr:cNvSpPr>
      </xdr:nvSpPr>
      <xdr:spPr bwMode="auto">
        <a:xfrm>
          <a:off x="0" y="267709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9F1AECC-0504-4F02-B6B0-EC0AEE5245D5}"/>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3C4501D-9C19-4072-BA9E-E7E7D7C8C42D}"/>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C92E713-BFBC-4007-A165-0B25A905CDCE}"/>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89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83DB6EF-54FE-489B-B2FB-62FC76ABBE58}"/>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661</xdr:row>
      <xdr:rowOff>0</xdr:rowOff>
    </xdr:from>
    <xdr:to>
      <xdr:col>2</xdr:col>
      <xdr:colOff>304800</xdr:colOff>
      <xdr:row>661</xdr:row>
      <xdr:rowOff>161925</xdr:rowOff>
    </xdr:to>
    <xdr:sp macro="" textlink="">
      <xdr:nvSpPr>
        <xdr:cNvPr id="90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DFB7148-3784-4F05-8A43-84DAD77A6B3E}"/>
            </a:ext>
          </a:extLst>
        </xdr:cNvPr>
        <xdr:cNvSpPr>
          <a:spLocks noChangeAspect="1" noChangeArrowheads="1"/>
        </xdr:cNvSpPr>
      </xdr:nvSpPr>
      <xdr:spPr bwMode="auto">
        <a:xfrm>
          <a:off x="3209925" y="268090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E8584C8-853A-4F26-9E3F-1CB1775395E0}"/>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4D1F609-6881-4F9E-B1CA-316BBB90EAEB}"/>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FCF8429-919B-41F5-AE24-0EE01127341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DA5E75B-A069-4B84-893C-DD8634578C7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8EE276A-CBAC-4CB0-8C9B-0CBE21FEAC9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2F270D8-1B3C-40AC-96F9-CE3794873FD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37A2818-7883-48CB-BB7E-0957476F714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0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3FB8401-82EB-4548-A745-31FEBF549F4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09" name="AutoShape 24" descr="https://hscvsld.hatinh.gov.vn/sold/VBdi.nsf/star_grey.png">
          <a:extLst>
            <a:ext uri="{FF2B5EF4-FFF2-40B4-BE49-F238E27FC236}">
              <a16:creationId xmlns:a16="http://schemas.microsoft.com/office/drawing/2014/main" id="{93091429-3409-4EAE-ADA9-5361B9A707A8}"/>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BE37A8D-4E94-4759-858B-F37A7389236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B2CA763-BA2F-43A0-BFA8-51832FE268C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6F01018-6FA5-4BE7-BF5E-477E4FD26F3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080DD9D-AC3E-4075-A274-9467DD57BA4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30F56FF-2DA2-4F2F-8018-2CF28EE7244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13D35DD-FC2F-4C79-9DF6-4D95901ED5B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B0019AB-7DE0-4F34-965E-324A8826597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838</xdr:row>
      <xdr:rowOff>0</xdr:rowOff>
    </xdr:from>
    <xdr:to>
      <xdr:col>1</xdr:col>
      <xdr:colOff>1208945</xdr:colOff>
      <xdr:row>838</xdr:row>
      <xdr:rowOff>157054</xdr:rowOff>
    </xdr:to>
    <xdr:sp macro="" textlink="">
      <xdr:nvSpPr>
        <xdr:cNvPr id="917" name="AutoShape 16" descr="https://hscvsld.hatinh.gov.vn/sold/VBdi.nsf/star_grey.png">
          <a:extLst>
            <a:ext uri="{FF2B5EF4-FFF2-40B4-BE49-F238E27FC236}">
              <a16:creationId xmlns:a16="http://schemas.microsoft.com/office/drawing/2014/main" id="{598F7C19-F5BB-469E-A735-818320411C68}"/>
            </a:ext>
          </a:extLst>
        </xdr:cNvPr>
        <xdr:cNvSpPr>
          <a:spLocks noChangeAspect="1" noChangeArrowheads="1"/>
        </xdr:cNvSpPr>
      </xdr:nvSpPr>
      <xdr:spPr bwMode="auto">
        <a:xfrm>
          <a:off x="1905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B327AB4-A545-4EE7-B85A-56FD9D51524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281B182-DCFD-42EB-B00E-62C2461F4E8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65B54CC-DAC1-4AC9-96BE-C7CFDB3DE02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21" name="AutoShape 20" descr="https://hscvsld.hatinh.gov.vn/sold/VBdi.nsf/star_grey.png">
          <a:extLst>
            <a:ext uri="{FF2B5EF4-FFF2-40B4-BE49-F238E27FC236}">
              <a16:creationId xmlns:a16="http://schemas.microsoft.com/office/drawing/2014/main" id="{C5E94E4E-BB24-4516-855F-028C7049BE3A}"/>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BDDF015-326F-44C3-8C9A-65A5E542DF6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77DFB7F-FA97-4AF9-8A67-6F761DA6D47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E601F19-F6EC-49AB-BFAB-7C3240A29FD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25" name="AutoShape 24" descr="https://hscvsld.hatinh.gov.vn/sold/VBdi.nsf/star_grey.png">
          <a:extLst>
            <a:ext uri="{FF2B5EF4-FFF2-40B4-BE49-F238E27FC236}">
              <a16:creationId xmlns:a16="http://schemas.microsoft.com/office/drawing/2014/main" id="{ACF99E69-5307-4897-8751-95D75E25FCB2}"/>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B3AE4B8-216A-42A6-80EB-39EB036CE36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2ED13A9-2F24-4732-8A9B-620B65F55D89}"/>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027F784-D909-43D2-A702-99B90D7EAE6B}"/>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2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2B884C2-3A8A-48EC-8577-AC8F9FF24F2D}"/>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93759AC-5775-4DCD-A4E3-79894832599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95F32AA-CAF4-4C31-9CAB-A3BE85C4D18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B1F7FB0-79C2-4B0A-A888-EFA62723F32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3A02060-418D-4409-AD50-1EB3B27FB7E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38227D2-D24A-4587-B7A7-7DD5E12665F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733EBB0-24C6-476D-8CCC-4BB1329958A9}"/>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40ED6AE-68F8-4490-8F82-59AD9B6F560B}"/>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FB46CEC-CA2D-4FCC-89E1-758D2ED66BB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3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5307AFD-262A-49BE-9687-42F80FFBA900}"/>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39" name="AutoShape 24" descr="https://hscvsld.hatinh.gov.vn/sold/VBdi.nsf/star_grey.png">
          <a:extLst>
            <a:ext uri="{FF2B5EF4-FFF2-40B4-BE49-F238E27FC236}">
              <a16:creationId xmlns:a16="http://schemas.microsoft.com/office/drawing/2014/main" id="{30D336BE-CFBB-41B0-B9AC-70AE9CA96905}"/>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80EE395-FED1-43CE-BAAD-5620BBECDD4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EF1107B-B244-4DB3-9B86-B9F453B00D9B}"/>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938CC4A-A367-4C1F-9AEC-7F28CF5FD82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4EF88ED-2527-422F-A3D3-D58A284D26ED}"/>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4EB237B-53D4-4E82-999B-6C0349403A9D}"/>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05F170D-5504-4562-A7E7-81632AFDF5BB}"/>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10E4DDA-E43E-4657-895D-0D3CEA26A50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838</xdr:row>
      <xdr:rowOff>0</xdr:rowOff>
    </xdr:from>
    <xdr:to>
      <xdr:col>1</xdr:col>
      <xdr:colOff>1208945</xdr:colOff>
      <xdr:row>838</xdr:row>
      <xdr:rowOff>157054</xdr:rowOff>
    </xdr:to>
    <xdr:sp macro="" textlink="">
      <xdr:nvSpPr>
        <xdr:cNvPr id="947" name="AutoShape 16" descr="https://hscvsld.hatinh.gov.vn/sold/VBdi.nsf/star_grey.png">
          <a:extLst>
            <a:ext uri="{FF2B5EF4-FFF2-40B4-BE49-F238E27FC236}">
              <a16:creationId xmlns:a16="http://schemas.microsoft.com/office/drawing/2014/main" id="{57099EA8-A119-4292-AA43-89790555459E}"/>
            </a:ext>
          </a:extLst>
        </xdr:cNvPr>
        <xdr:cNvSpPr>
          <a:spLocks noChangeAspect="1" noChangeArrowheads="1"/>
        </xdr:cNvSpPr>
      </xdr:nvSpPr>
      <xdr:spPr bwMode="auto">
        <a:xfrm>
          <a:off x="1905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00952A-DC7F-45AF-BDB7-C76BDD2F10E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4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066A251-FEB0-4AB1-88F3-4CC8CBE4916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EF3BF58-A767-477C-B97E-01990E8E179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51" name="AutoShape 20" descr="https://hscvsld.hatinh.gov.vn/sold/VBdi.nsf/star_grey.png">
          <a:extLst>
            <a:ext uri="{FF2B5EF4-FFF2-40B4-BE49-F238E27FC236}">
              <a16:creationId xmlns:a16="http://schemas.microsoft.com/office/drawing/2014/main" id="{5FC2E354-E8B0-4C4A-87CE-05DB32C26A0D}"/>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F6C1F3D-394F-415A-91E7-CF3B252FC7CF}"/>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15C49E7-9D68-40DA-8C73-E7FE684AD93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CF3AD07-3B66-451A-B677-1ED1325F2F70}"/>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55" name="AutoShape 24" descr="https://hscvsld.hatinh.gov.vn/sold/VBdi.nsf/star_grey.png">
          <a:extLst>
            <a:ext uri="{FF2B5EF4-FFF2-40B4-BE49-F238E27FC236}">
              <a16:creationId xmlns:a16="http://schemas.microsoft.com/office/drawing/2014/main" id="{0C08B3F7-DDB2-4046-8D64-676717A2CDE7}"/>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9076A3A-D631-4C76-8C61-D3C04913ABFF}"/>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D3FB9FA-15AC-4E24-B2D7-62BDA54526F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CCA0EC7-29DE-4CF2-B937-B51E1AB334B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5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F269853-0803-4A0D-8AAA-2BE05453D86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633CCAA-C66E-45FD-82B1-925CC568B1B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74E0504-A81A-4D01-8149-A77C482F526C}"/>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534582D-422A-4A6B-A3DA-68A3F8170610}"/>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C0D09C3-6D7F-427D-8169-C0FD1295709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D30D364-9BD7-4FF7-BF72-1947301E6DF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A8DB16C-0A62-4DA3-8777-09468D304FC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0D7E266-04C5-4090-B5B9-ECB435D09540}"/>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D823FE1-C82A-4F43-9BA1-C8F240E7F229}"/>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6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017BCF3-9D53-45DC-9CF3-93CEFB5F494D}"/>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69" name="AutoShape 24" descr="https://hscvsld.hatinh.gov.vn/sold/VBdi.nsf/star_grey.png">
          <a:extLst>
            <a:ext uri="{FF2B5EF4-FFF2-40B4-BE49-F238E27FC236}">
              <a16:creationId xmlns:a16="http://schemas.microsoft.com/office/drawing/2014/main" id="{C9D824E7-AA35-432F-A97B-BA3AF79B04E3}"/>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8532D40-6809-4825-99FC-DB3DA448F13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0F7CA43-2FFA-4C39-809A-3221A2EA22D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17CDC62-C2A4-44D5-AE20-F96E00922C4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3016FE1-B594-42D1-A2D5-20ADD5F15499}"/>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F095E56-1F07-4356-A315-0BDBB058984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C21E9F7-E99A-4E71-A6C7-FFAD8E7960F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DFAA413-3B62-41F2-B853-54C63C2C8EC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838</xdr:row>
      <xdr:rowOff>0</xdr:rowOff>
    </xdr:from>
    <xdr:to>
      <xdr:col>1</xdr:col>
      <xdr:colOff>1208945</xdr:colOff>
      <xdr:row>838</xdr:row>
      <xdr:rowOff>157054</xdr:rowOff>
    </xdr:to>
    <xdr:sp macro="" textlink="">
      <xdr:nvSpPr>
        <xdr:cNvPr id="977" name="AutoShape 16" descr="https://hscvsld.hatinh.gov.vn/sold/VBdi.nsf/star_grey.png">
          <a:extLst>
            <a:ext uri="{FF2B5EF4-FFF2-40B4-BE49-F238E27FC236}">
              <a16:creationId xmlns:a16="http://schemas.microsoft.com/office/drawing/2014/main" id="{4850F038-904F-4423-9FA5-05EE580F4B61}"/>
            </a:ext>
          </a:extLst>
        </xdr:cNvPr>
        <xdr:cNvSpPr>
          <a:spLocks noChangeAspect="1" noChangeArrowheads="1"/>
        </xdr:cNvSpPr>
      </xdr:nvSpPr>
      <xdr:spPr bwMode="auto">
        <a:xfrm>
          <a:off x="1905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DC7630E-4F88-4596-A7A6-A774ED4C450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7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5BCDCB7-626C-4ED6-88AF-B9282C45B29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4B2F92A-44C9-4572-A829-62E8ADF0239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81" name="AutoShape 20" descr="https://hscvsld.hatinh.gov.vn/sold/VBdi.nsf/star_grey.png">
          <a:extLst>
            <a:ext uri="{FF2B5EF4-FFF2-40B4-BE49-F238E27FC236}">
              <a16:creationId xmlns:a16="http://schemas.microsoft.com/office/drawing/2014/main" id="{7FB7F505-6E5C-436B-A704-D657887CD43C}"/>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3BBD229-649E-4E07-812D-C69C075FC4F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24D1544-0E24-4A18-B1CF-191E7A7BBF9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DB6B244-2E77-485B-8380-1BBECB39C69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85" name="AutoShape 24" descr="https://hscvsld.hatinh.gov.vn/sold/VBdi.nsf/star_grey.png">
          <a:extLst>
            <a:ext uri="{FF2B5EF4-FFF2-40B4-BE49-F238E27FC236}">
              <a16:creationId xmlns:a16="http://schemas.microsoft.com/office/drawing/2014/main" id="{05CC1D04-E56B-4BF8-80B8-D4F0D9C8A92B}"/>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A17029C-8852-4042-A577-57C9BDBAF7E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EEBB627-7BE1-4809-8803-76D30D194DD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6C6883F-42B0-4DF6-97AD-784CDE945B3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8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4985508-8130-46EB-8AAF-9E572736CFE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7BEACBC-3932-4DDA-8B5E-F27BA387855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C0D6313-92A9-4745-A8D4-4850E8889A6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F5551D6-9485-4418-9B11-ED071AB68867}"/>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1A87956-F91C-48D6-9AAA-5B334B17597D}"/>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F851322-F284-4832-ADFF-E3A474E8565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E4F3317-701D-4458-9036-4CE9A5695F1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E2A45A1-E6D7-41BE-ABAD-9FD708ABDE1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5ECC997-35E6-4631-92F5-D8E2C0EFDC16}"/>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99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FBAFA6E-D635-4C62-B52E-CF86541ADDE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999" name="AutoShape 24" descr="https://hscvsld.hatinh.gov.vn/sold/VBdi.nsf/star_grey.png">
          <a:extLst>
            <a:ext uri="{FF2B5EF4-FFF2-40B4-BE49-F238E27FC236}">
              <a16:creationId xmlns:a16="http://schemas.microsoft.com/office/drawing/2014/main" id="{2919BD0B-A309-4883-966C-5A1645AB8E2D}"/>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B3058EC-A484-4D70-B733-1AD20B00CC8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CE0AAE2-4292-456B-A5A1-150D36E9CCBD}"/>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D9A52EC-C6A8-4E87-A178-3BC794A586FA}"/>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8016977-3091-4EC9-BAE6-12680F8D14D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8C9884A-479F-46F3-A36E-EBCBDFFE8860}"/>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40E09FD-7416-4B3E-9661-D1B94651EC5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CDDFAC4-9088-44BD-AF78-19CAAFB08B14}"/>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838</xdr:row>
      <xdr:rowOff>0</xdr:rowOff>
    </xdr:from>
    <xdr:to>
      <xdr:col>1</xdr:col>
      <xdr:colOff>1208945</xdr:colOff>
      <xdr:row>838</xdr:row>
      <xdr:rowOff>157054</xdr:rowOff>
    </xdr:to>
    <xdr:sp macro="" textlink="">
      <xdr:nvSpPr>
        <xdr:cNvPr id="1007" name="AutoShape 16" descr="https://hscvsld.hatinh.gov.vn/sold/VBdi.nsf/star_grey.png">
          <a:extLst>
            <a:ext uri="{FF2B5EF4-FFF2-40B4-BE49-F238E27FC236}">
              <a16:creationId xmlns:a16="http://schemas.microsoft.com/office/drawing/2014/main" id="{1F476532-251A-427B-8C89-705341294A00}"/>
            </a:ext>
          </a:extLst>
        </xdr:cNvPr>
        <xdr:cNvSpPr>
          <a:spLocks noChangeAspect="1" noChangeArrowheads="1"/>
        </xdr:cNvSpPr>
      </xdr:nvSpPr>
      <xdr:spPr bwMode="auto">
        <a:xfrm>
          <a:off x="1905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9141BD3-EEDA-4036-B1D7-97F5B36BEE43}"/>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0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38804CB-1F79-4AE8-8904-481E456BDDB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CB2EC27-9067-4767-AB0E-5E05350722A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1011" name="AutoShape 20" descr="https://hscvsld.hatinh.gov.vn/sold/VBdi.nsf/star_grey.png">
          <a:extLst>
            <a:ext uri="{FF2B5EF4-FFF2-40B4-BE49-F238E27FC236}">
              <a16:creationId xmlns:a16="http://schemas.microsoft.com/office/drawing/2014/main" id="{98DA5CF7-7EB5-4233-9698-D541878A45CD}"/>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CD378ED-BC2B-43A1-AB16-3FF0A9B9D6E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7E1070F-7E66-4850-9EDC-0A97DA3B276C}"/>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6F755C4-1FE8-4889-B9FB-2E337D389408}"/>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838</xdr:row>
      <xdr:rowOff>0</xdr:rowOff>
    </xdr:from>
    <xdr:to>
      <xdr:col>1</xdr:col>
      <xdr:colOff>1189895</xdr:colOff>
      <xdr:row>838</xdr:row>
      <xdr:rowOff>157054</xdr:rowOff>
    </xdr:to>
    <xdr:sp macro="" textlink="">
      <xdr:nvSpPr>
        <xdr:cNvPr id="1015" name="AutoShape 24" descr="https://hscvsld.hatinh.gov.vn/sold/VBdi.nsf/star_grey.png">
          <a:extLst>
            <a:ext uri="{FF2B5EF4-FFF2-40B4-BE49-F238E27FC236}">
              <a16:creationId xmlns:a16="http://schemas.microsoft.com/office/drawing/2014/main" id="{2673508D-26FB-403F-B035-F1A2244309E7}"/>
            </a:ext>
          </a:extLst>
        </xdr:cNvPr>
        <xdr:cNvSpPr>
          <a:spLocks noChangeAspect="1" noChangeArrowheads="1"/>
        </xdr:cNvSpPr>
      </xdr:nvSpPr>
      <xdr:spPr bwMode="auto">
        <a:xfrm>
          <a:off x="0" y="344290650"/>
          <a:ext cx="156137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B9026CF-9E58-4B01-82AA-8CAF1FC5FF15}"/>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44C8B73-9312-4CFF-A879-1E15CD323B59}"/>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B926CE7-B6F7-424B-BBC9-D5E928965032}"/>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1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BFF8D45-92C1-46DE-9727-E8AD6559AE41}"/>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839</xdr:row>
      <xdr:rowOff>0</xdr:rowOff>
    </xdr:from>
    <xdr:to>
      <xdr:col>2</xdr:col>
      <xdr:colOff>304800</xdr:colOff>
      <xdr:row>839</xdr:row>
      <xdr:rowOff>142875</xdr:rowOff>
    </xdr:to>
    <xdr:sp macro="" textlink="">
      <xdr:nvSpPr>
        <xdr:cNvPr id="102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02FEA08-C3B8-4B8F-83B1-E3A29C33AB5E}"/>
            </a:ext>
          </a:extLst>
        </xdr:cNvPr>
        <xdr:cNvSpPr>
          <a:spLocks noChangeAspect="1" noChangeArrowheads="1"/>
        </xdr:cNvSpPr>
      </xdr:nvSpPr>
      <xdr:spPr bwMode="auto">
        <a:xfrm>
          <a:off x="3209925" y="344671650"/>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387356D-0DD6-41D2-9E76-3A8D2BD20224}"/>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8CE38A6-EF7A-4917-8EF0-4C995897DDC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C34D38D-C3A3-496E-95F8-314E5422AE1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FF78B9C-ED57-4CC3-B0D1-6F99F0662F9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4C34B4D-4D6D-4A50-A744-B9BE89567474}"/>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9A696B1-1D63-49AA-A3FC-6C9C1925A8B2}"/>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18C32BB-DC18-47F3-BB82-B09D70AA373C}"/>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2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96F726A-B665-4D2B-AC3F-8D509214861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29" name="AutoShape 24" descr="https://hscvsld.hatinh.gov.vn/sold/VBdi.nsf/star_grey.png">
          <a:extLst>
            <a:ext uri="{FF2B5EF4-FFF2-40B4-BE49-F238E27FC236}">
              <a16:creationId xmlns:a16="http://schemas.microsoft.com/office/drawing/2014/main" id="{ACB5D6D1-30D5-4D5B-A4C6-F21AFA8359E0}"/>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F47745F-B58B-4E61-A658-6F3E88D584CD}"/>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A8BAC12-B9E4-44AE-8780-DF4E385F6EEA}"/>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9E82322-071B-4751-B46E-5DF2988810A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E11D0ED-DF62-4CA0-AE0F-AAB62BDF78B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1EE3CE6-93C5-432B-AB59-2D8C2AF005D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ED7D7B9-1289-44B4-BEC1-0A7EA0FD23D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634B39D-2663-4FD3-A053-54219D5A2C6E}"/>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824</xdr:row>
      <xdr:rowOff>0</xdr:rowOff>
    </xdr:from>
    <xdr:to>
      <xdr:col>1</xdr:col>
      <xdr:colOff>1208945</xdr:colOff>
      <xdr:row>824</xdr:row>
      <xdr:rowOff>157052</xdr:rowOff>
    </xdr:to>
    <xdr:sp macro="" textlink="">
      <xdr:nvSpPr>
        <xdr:cNvPr id="1037" name="AutoShape 16" descr="https://hscvsld.hatinh.gov.vn/sold/VBdi.nsf/star_grey.png">
          <a:extLst>
            <a:ext uri="{FF2B5EF4-FFF2-40B4-BE49-F238E27FC236}">
              <a16:creationId xmlns:a16="http://schemas.microsoft.com/office/drawing/2014/main" id="{8518AE47-2D5C-4AA7-85CC-3C0BE966CD49}"/>
            </a:ext>
          </a:extLst>
        </xdr:cNvPr>
        <xdr:cNvSpPr>
          <a:spLocks noChangeAspect="1" noChangeArrowheads="1"/>
        </xdr:cNvSpPr>
      </xdr:nvSpPr>
      <xdr:spPr bwMode="auto">
        <a:xfrm>
          <a:off x="1905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5C11D7B-15BA-4B0F-9BCD-18F4A82DA51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3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6748CA9-4116-41F4-AF1A-923E1A4B16C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5436E7C-2AE2-4901-BE47-F38C7FB0337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41" name="AutoShape 20" descr="https://hscvsld.hatinh.gov.vn/sold/VBdi.nsf/star_grey.png">
          <a:extLst>
            <a:ext uri="{FF2B5EF4-FFF2-40B4-BE49-F238E27FC236}">
              <a16:creationId xmlns:a16="http://schemas.microsoft.com/office/drawing/2014/main" id="{76CDE5DA-BEDF-4DC8-8650-988C9DEF0645}"/>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CF76B18-189F-467C-BC88-6111F37E24E4}"/>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A63315E-7049-451C-BF1E-B806C018312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BD836F3-EA93-4491-928D-E2540FF6969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45" name="AutoShape 24" descr="https://hscvsld.hatinh.gov.vn/sold/VBdi.nsf/star_grey.png">
          <a:extLst>
            <a:ext uri="{FF2B5EF4-FFF2-40B4-BE49-F238E27FC236}">
              <a16:creationId xmlns:a16="http://schemas.microsoft.com/office/drawing/2014/main" id="{05DAE580-D625-4FAF-9368-43ED798A7584}"/>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FFAA8FA-77B2-40D1-98FD-31BA3C0360E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4A5FA47-DE10-4B33-BE8A-730DCA6843F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FA8C4F5-EB3C-4F20-B46D-417BFFCD9C9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4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B29CF46-E953-46BA-A125-B5677FF7D87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B16BC4C-AE23-47E4-8603-D6DED035C00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BE14703-4DBA-4E5D-A9A9-156F01303B0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AB6C563-0ED1-42A0-8D09-AA647144722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B45DEBB-EA51-4E44-9938-5B7929BFFD9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2A15686-A176-4E4E-9B15-A0697AB7A692}"/>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9AC6A6F-38D7-47C7-BABC-9DA753A2432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479011E-6067-4220-BD4F-2F3D67770715}"/>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20BE617-A95E-4457-8B62-704FEAD43E0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5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7490ACE-CA35-4FF6-8D2A-35FBD650D19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59" name="AutoShape 24" descr="https://hscvsld.hatinh.gov.vn/sold/VBdi.nsf/star_grey.png">
          <a:extLst>
            <a:ext uri="{FF2B5EF4-FFF2-40B4-BE49-F238E27FC236}">
              <a16:creationId xmlns:a16="http://schemas.microsoft.com/office/drawing/2014/main" id="{6E2679D3-B067-4017-89E3-7F6A99D887A5}"/>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F2176AC-FB36-441B-A1DB-31E1FB3609A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B76FFE9-D3BD-4064-94E0-47C8924F7435}"/>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7235EAB-87C4-4AB1-BCD8-4BB800D9FF6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C209CCD-7BE7-4F86-941A-5459B76D02AD}"/>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5E1B0DD-15A6-4EB8-B6D8-934F298B38BC}"/>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E15DD8F-E696-4A4B-B0F5-F8F266CD583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B4473CE-ECCC-4793-AEC8-4056FD6697E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824</xdr:row>
      <xdr:rowOff>0</xdr:rowOff>
    </xdr:from>
    <xdr:to>
      <xdr:col>1</xdr:col>
      <xdr:colOff>1208945</xdr:colOff>
      <xdr:row>824</xdr:row>
      <xdr:rowOff>157052</xdr:rowOff>
    </xdr:to>
    <xdr:sp macro="" textlink="">
      <xdr:nvSpPr>
        <xdr:cNvPr id="1067" name="AutoShape 16" descr="https://hscvsld.hatinh.gov.vn/sold/VBdi.nsf/star_grey.png">
          <a:extLst>
            <a:ext uri="{FF2B5EF4-FFF2-40B4-BE49-F238E27FC236}">
              <a16:creationId xmlns:a16="http://schemas.microsoft.com/office/drawing/2014/main" id="{75B9DD6C-CF15-4BB8-B66A-D3DC9B53106D}"/>
            </a:ext>
          </a:extLst>
        </xdr:cNvPr>
        <xdr:cNvSpPr>
          <a:spLocks noChangeAspect="1" noChangeArrowheads="1"/>
        </xdr:cNvSpPr>
      </xdr:nvSpPr>
      <xdr:spPr bwMode="auto">
        <a:xfrm>
          <a:off x="1905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87E42A0-1954-4273-B6CB-F246BF9DEE1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6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91530D2-8EA8-47BA-9DAD-CDE509069E9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7377ED0-AA74-49F5-8DA1-E799E94B410E}"/>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71" name="AutoShape 20" descr="https://hscvsld.hatinh.gov.vn/sold/VBdi.nsf/star_grey.png">
          <a:extLst>
            <a:ext uri="{FF2B5EF4-FFF2-40B4-BE49-F238E27FC236}">
              <a16:creationId xmlns:a16="http://schemas.microsoft.com/office/drawing/2014/main" id="{D0EAAC6B-E7C7-4CAC-9FD6-027C1BBECB40}"/>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A6A155D-5DCE-4F9C-AB12-791D1DE77B8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C260766-CC4D-480C-8352-F718EF85444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6FB68FF-CE79-4AFE-A178-32F0D320B2DA}"/>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75" name="AutoShape 24" descr="https://hscvsld.hatinh.gov.vn/sold/VBdi.nsf/star_grey.png">
          <a:extLst>
            <a:ext uri="{FF2B5EF4-FFF2-40B4-BE49-F238E27FC236}">
              <a16:creationId xmlns:a16="http://schemas.microsoft.com/office/drawing/2014/main" id="{83C65A98-5730-423D-9C9E-591427E04C81}"/>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606C193-E273-4804-9762-B40398F4D6EC}"/>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378D9D7-29F9-4864-94BD-60FDF664EBF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2D5F363-D0E4-4E9F-8E06-B737E5CB19A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7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08AB858-0FB2-408E-BA1B-97AFE056B20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70AE04C-D718-4DA0-BD97-F680A7ED57E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FD6B9B2-36D6-46E7-8378-F0CDA3BA330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F7C3C04-EA41-4591-9CF0-97783591ABA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675A2D6-BFB0-48E9-833A-ED654156D32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FFC3348-B883-4F02-B359-F7C705B3F09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FE2D3C7-C87E-41EC-9A5F-49923524D555}"/>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1055729-6A11-47D0-8FEC-0952B035FE1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55F7F95-A7B8-4F1B-A549-DEBAEB74656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8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1098AB4-B9E6-4925-BE99-D7E45552508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089" name="AutoShape 24" descr="https://hscvsld.hatinh.gov.vn/sold/VBdi.nsf/star_grey.png">
          <a:extLst>
            <a:ext uri="{FF2B5EF4-FFF2-40B4-BE49-F238E27FC236}">
              <a16:creationId xmlns:a16="http://schemas.microsoft.com/office/drawing/2014/main" id="{2AE49069-2AAF-471F-BA8B-AE292E8DEC72}"/>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ECCF6DC-C580-41C3-9FDF-FDC351A8F415}"/>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403A923-DA9F-4734-BBEC-CF1AC24EBE3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94DABA9-F0F1-46F4-B658-DEC92C87BD7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D1F389C-FE03-4D9C-8565-5474990D1E3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F9BAA22-C61F-4640-8BAD-4D318AA8A3C2}"/>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7486455-8794-42F2-87AE-035F23AF0CA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C89AC70-3D75-4526-B29A-394635CC9E5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824</xdr:row>
      <xdr:rowOff>0</xdr:rowOff>
    </xdr:from>
    <xdr:to>
      <xdr:col>1</xdr:col>
      <xdr:colOff>1208945</xdr:colOff>
      <xdr:row>824</xdr:row>
      <xdr:rowOff>157052</xdr:rowOff>
    </xdr:to>
    <xdr:sp macro="" textlink="">
      <xdr:nvSpPr>
        <xdr:cNvPr id="1097" name="AutoShape 16" descr="https://hscvsld.hatinh.gov.vn/sold/VBdi.nsf/star_grey.png">
          <a:extLst>
            <a:ext uri="{FF2B5EF4-FFF2-40B4-BE49-F238E27FC236}">
              <a16:creationId xmlns:a16="http://schemas.microsoft.com/office/drawing/2014/main" id="{BBEA5306-7EED-48EE-9A33-9D0E1D57B7D6}"/>
            </a:ext>
          </a:extLst>
        </xdr:cNvPr>
        <xdr:cNvSpPr>
          <a:spLocks noChangeAspect="1" noChangeArrowheads="1"/>
        </xdr:cNvSpPr>
      </xdr:nvSpPr>
      <xdr:spPr bwMode="auto">
        <a:xfrm>
          <a:off x="1905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29EC3EA-898F-4BD3-9F16-85A68FF6FFF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09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2DCA82A-9BD1-49B9-816E-3137748C5420}"/>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761353E-2422-478E-9C7E-D43CA0909CF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101" name="AutoShape 20" descr="https://hscvsld.hatinh.gov.vn/sold/VBdi.nsf/star_grey.png">
          <a:extLst>
            <a:ext uri="{FF2B5EF4-FFF2-40B4-BE49-F238E27FC236}">
              <a16:creationId xmlns:a16="http://schemas.microsoft.com/office/drawing/2014/main" id="{A38E3DD2-B95D-47B7-9B78-21157D00AAC5}"/>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C4B3AF3-5040-4448-879B-CBE70717D39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B325C1A-B585-4AAC-9A18-B5CA0E35E7E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40AB0E4-07EA-4543-856B-E7D7F693054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105" name="AutoShape 24" descr="https://hscvsld.hatinh.gov.vn/sold/VBdi.nsf/star_grey.png">
          <a:extLst>
            <a:ext uri="{FF2B5EF4-FFF2-40B4-BE49-F238E27FC236}">
              <a16:creationId xmlns:a16="http://schemas.microsoft.com/office/drawing/2014/main" id="{37866C4A-7E0B-428D-8D27-AF4420FCA51B}"/>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E482F9C-DBD0-4B8F-8935-8C63E08D82C9}"/>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9B3F90E-9DB1-470A-9246-DC13DE9945F5}"/>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0ACB247-E081-4B08-9082-24106F1BC29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0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834912B-266C-4B49-A900-EC416DCCF4C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253691F-54E7-4D79-AF7D-8B37BF06119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57BD840-4C44-430D-BC4E-B506FB38CECA}"/>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E9DF641-DBA7-46E0-A605-D98DEC00D865}"/>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2BBEEB8-3141-4060-BD2B-2AF7B16032C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DDC82D9-F23A-4F1E-A3BB-1E9EC17743F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886A972-267C-4890-8FEE-0E7826A3297B}"/>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C8A2372-B2E7-4D4A-ACF1-9BFD507AFC7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117A0C7-3819-4B40-ACE2-84892405654C}"/>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1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DC92FA8-9705-4D90-BB81-2D42EA37EA11}"/>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119" name="AutoShape 24" descr="https://hscvsld.hatinh.gov.vn/sold/VBdi.nsf/star_grey.png">
          <a:extLst>
            <a:ext uri="{FF2B5EF4-FFF2-40B4-BE49-F238E27FC236}">
              <a16:creationId xmlns:a16="http://schemas.microsoft.com/office/drawing/2014/main" id="{76CEE71F-36D1-4B35-9C13-59BFADB6F47E}"/>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67BBBE8-0142-40E2-AB4C-0FFCA599361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1ADE653-817E-41F6-8131-1D120000959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4984A5E-DE5D-41DD-BD82-97601EA544DD}"/>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B40E511-8F92-498E-A16E-A19C4BAD7F1E}"/>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A8A622F-507F-47A0-B50D-0890D229655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4DC8A6D-7FAB-4037-BA47-2B0F6A8EEAF7}"/>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8DAABC0-A315-4C5D-98CE-15D37F38B4BA}"/>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824</xdr:row>
      <xdr:rowOff>0</xdr:rowOff>
    </xdr:from>
    <xdr:to>
      <xdr:col>1</xdr:col>
      <xdr:colOff>1208945</xdr:colOff>
      <xdr:row>824</xdr:row>
      <xdr:rowOff>157052</xdr:rowOff>
    </xdr:to>
    <xdr:sp macro="" textlink="">
      <xdr:nvSpPr>
        <xdr:cNvPr id="1127" name="AutoShape 16" descr="https://hscvsld.hatinh.gov.vn/sold/VBdi.nsf/star_grey.png">
          <a:extLst>
            <a:ext uri="{FF2B5EF4-FFF2-40B4-BE49-F238E27FC236}">
              <a16:creationId xmlns:a16="http://schemas.microsoft.com/office/drawing/2014/main" id="{530236A6-A4E6-4FBC-9A7C-7C8875C06CA9}"/>
            </a:ext>
          </a:extLst>
        </xdr:cNvPr>
        <xdr:cNvSpPr>
          <a:spLocks noChangeAspect="1" noChangeArrowheads="1"/>
        </xdr:cNvSpPr>
      </xdr:nvSpPr>
      <xdr:spPr bwMode="auto">
        <a:xfrm>
          <a:off x="1905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2A67FEA-5F34-4E6D-AA33-595777781E26}"/>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2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CA84134-9177-49C4-BA59-5F8AFA910E28}"/>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6FBB0B8-0064-4AAB-8C85-2F78C2DEC60D}"/>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131" name="AutoShape 20" descr="https://hscvsld.hatinh.gov.vn/sold/VBdi.nsf/star_grey.png">
          <a:extLst>
            <a:ext uri="{FF2B5EF4-FFF2-40B4-BE49-F238E27FC236}">
              <a16:creationId xmlns:a16="http://schemas.microsoft.com/office/drawing/2014/main" id="{9BA6720D-FF6A-40D9-9CD6-8A934046493F}"/>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E96B2E3-B0E8-4950-B5DC-424A55F7AF0E}"/>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705DF22-7F79-4E53-A587-0167F89439E3}"/>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FB5F6BB-9329-4009-B7D1-549D72EFD84C}"/>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824</xdr:row>
      <xdr:rowOff>0</xdr:rowOff>
    </xdr:from>
    <xdr:to>
      <xdr:col>1</xdr:col>
      <xdr:colOff>1189895</xdr:colOff>
      <xdr:row>824</xdr:row>
      <xdr:rowOff>157052</xdr:rowOff>
    </xdr:to>
    <xdr:sp macro="" textlink="">
      <xdr:nvSpPr>
        <xdr:cNvPr id="1135" name="AutoShape 24" descr="https://hscvsld.hatinh.gov.vn/sold/VBdi.nsf/star_grey.png">
          <a:extLst>
            <a:ext uri="{FF2B5EF4-FFF2-40B4-BE49-F238E27FC236}">
              <a16:creationId xmlns:a16="http://schemas.microsoft.com/office/drawing/2014/main" id="{AE5FEC45-B2E6-43A7-8811-B4E3FDFE0158}"/>
            </a:ext>
          </a:extLst>
        </xdr:cNvPr>
        <xdr:cNvSpPr>
          <a:spLocks noChangeAspect="1" noChangeArrowheads="1"/>
        </xdr:cNvSpPr>
      </xdr:nvSpPr>
      <xdr:spPr bwMode="auto">
        <a:xfrm>
          <a:off x="0" y="338766150"/>
          <a:ext cx="156137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094F149-0B0E-4A1B-9875-58653BD4360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E814E0D-3BDA-4808-B35A-4A8F58A9983D}"/>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B0D58EF-413F-4976-8D20-F95461AB436F}"/>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3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758F7F4-DDB1-4FEB-B41D-45C9D65E623D}"/>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825</xdr:row>
      <xdr:rowOff>0</xdr:rowOff>
    </xdr:from>
    <xdr:to>
      <xdr:col>2</xdr:col>
      <xdr:colOff>304800</xdr:colOff>
      <xdr:row>825</xdr:row>
      <xdr:rowOff>157053</xdr:rowOff>
    </xdr:to>
    <xdr:sp macro="" textlink="">
      <xdr:nvSpPr>
        <xdr:cNvPr id="114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AAA12DC-7CEB-493F-9B1A-D99C1FAB7BBE}"/>
            </a:ext>
          </a:extLst>
        </xdr:cNvPr>
        <xdr:cNvSpPr>
          <a:spLocks noChangeAspect="1" noChangeArrowheads="1"/>
        </xdr:cNvSpPr>
      </xdr:nvSpPr>
      <xdr:spPr bwMode="auto">
        <a:xfrm>
          <a:off x="3209925" y="339147150"/>
          <a:ext cx="304800" cy="157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497E0ED-6503-4C56-BBA6-366A4C2D8F9C}"/>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DF9219F-E554-4EFC-A5DE-2CB364DA822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5C6004C-C273-4D0D-B72C-C020BE6DD771}"/>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4A4101F-BD35-4F01-85D9-449F20A00732}"/>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1BE868E-A097-45A7-B6AF-92E1407345A4}"/>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D2B9921-5552-4DC1-BB05-C221F021E33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272C903-828E-46AC-9C3F-F6A1C1E3B91B}"/>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4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E75265A-CCAE-44E0-82F7-B593FDE131C8}"/>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661</xdr:row>
      <xdr:rowOff>0</xdr:rowOff>
    </xdr:from>
    <xdr:to>
      <xdr:col>1</xdr:col>
      <xdr:colOff>1189895</xdr:colOff>
      <xdr:row>661</xdr:row>
      <xdr:rowOff>161925</xdr:rowOff>
    </xdr:to>
    <xdr:sp macro="" textlink="">
      <xdr:nvSpPr>
        <xdr:cNvPr id="1149" name="AutoShape 24" descr="https://hscvsld.hatinh.gov.vn/sold/VBdi.nsf/star_grey.png">
          <a:extLst>
            <a:ext uri="{FF2B5EF4-FFF2-40B4-BE49-F238E27FC236}">
              <a16:creationId xmlns:a16="http://schemas.microsoft.com/office/drawing/2014/main" id="{07438048-D4A3-49F2-8977-05BA0854A248}"/>
            </a:ext>
          </a:extLst>
        </xdr:cNvPr>
        <xdr:cNvSpPr>
          <a:spLocks noChangeAspect="1" noChangeArrowheads="1"/>
        </xdr:cNvSpPr>
      </xdr:nvSpPr>
      <xdr:spPr bwMode="auto">
        <a:xfrm>
          <a:off x="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118DCE4-42CD-452C-A007-159689342CB2}"/>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1AC76D1-BBF1-4C61-B987-120BA8867E5E}"/>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4E8B826-BB9F-4A5E-8181-23ED296CF545}"/>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F348A82-84FA-4918-AEDC-4379F1A2AA09}"/>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ECDD4DF-8A73-4EBF-BCDF-41FD33AABE78}"/>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207924B-ED47-4E55-BFBC-C473E8C25382}"/>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0F351E1-9C33-46FA-84D3-2359B8D4FB59}"/>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661</xdr:row>
      <xdr:rowOff>0</xdr:rowOff>
    </xdr:from>
    <xdr:to>
      <xdr:col>1</xdr:col>
      <xdr:colOff>1208945</xdr:colOff>
      <xdr:row>661</xdr:row>
      <xdr:rowOff>161925</xdr:rowOff>
    </xdr:to>
    <xdr:sp macro="" textlink="">
      <xdr:nvSpPr>
        <xdr:cNvPr id="1157" name="AutoShape 16" descr="https://hscvsld.hatinh.gov.vn/sold/VBdi.nsf/star_grey.png">
          <a:extLst>
            <a:ext uri="{FF2B5EF4-FFF2-40B4-BE49-F238E27FC236}">
              <a16:creationId xmlns:a16="http://schemas.microsoft.com/office/drawing/2014/main" id="{0694BE5C-D4A2-4BEB-967F-D147BE51F35E}"/>
            </a:ext>
          </a:extLst>
        </xdr:cNvPr>
        <xdr:cNvSpPr>
          <a:spLocks noChangeAspect="1" noChangeArrowheads="1"/>
        </xdr:cNvSpPr>
      </xdr:nvSpPr>
      <xdr:spPr bwMode="auto">
        <a:xfrm>
          <a:off x="1905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72F4517-4B14-4BA1-A20F-A71FD6B5311B}"/>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B588691-D2BA-4EAF-9C4E-EEC04D0C3F0D}"/>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A3A3630-2196-4BD4-9027-5F306FF6DA41}"/>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661</xdr:row>
      <xdr:rowOff>0</xdr:rowOff>
    </xdr:from>
    <xdr:to>
      <xdr:col>1</xdr:col>
      <xdr:colOff>1189895</xdr:colOff>
      <xdr:row>661</xdr:row>
      <xdr:rowOff>161925</xdr:rowOff>
    </xdr:to>
    <xdr:sp macro="" textlink="">
      <xdr:nvSpPr>
        <xdr:cNvPr id="1161" name="AutoShape 20" descr="https://hscvsld.hatinh.gov.vn/sold/VBdi.nsf/star_grey.png">
          <a:extLst>
            <a:ext uri="{FF2B5EF4-FFF2-40B4-BE49-F238E27FC236}">
              <a16:creationId xmlns:a16="http://schemas.microsoft.com/office/drawing/2014/main" id="{59FB7668-99B5-40FD-9396-7B8BDD68F705}"/>
            </a:ext>
          </a:extLst>
        </xdr:cNvPr>
        <xdr:cNvSpPr>
          <a:spLocks noChangeAspect="1" noChangeArrowheads="1"/>
        </xdr:cNvSpPr>
      </xdr:nvSpPr>
      <xdr:spPr bwMode="auto">
        <a:xfrm>
          <a:off x="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9B09D11-F9ED-4B95-9FF0-76B846F2139D}"/>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2CAE6D7-B4A1-4CC7-8D39-9CE68B380766}"/>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CCD42E2-4F84-4D1C-A854-813FDDE185FA}"/>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661</xdr:row>
      <xdr:rowOff>0</xdr:rowOff>
    </xdr:from>
    <xdr:to>
      <xdr:col>1</xdr:col>
      <xdr:colOff>1189895</xdr:colOff>
      <xdr:row>661</xdr:row>
      <xdr:rowOff>161925</xdr:rowOff>
    </xdr:to>
    <xdr:sp macro="" textlink="">
      <xdr:nvSpPr>
        <xdr:cNvPr id="1165" name="AutoShape 24" descr="https://hscvsld.hatinh.gov.vn/sold/VBdi.nsf/star_grey.png">
          <a:extLst>
            <a:ext uri="{FF2B5EF4-FFF2-40B4-BE49-F238E27FC236}">
              <a16:creationId xmlns:a16="http://schemas.microsoft.com/office/drawing/2014/main" id="{0ACE9688-B9C6-4EC7-BAA3-FB2560DAF31D}"/>
            </a:ext>
          </a:extLst>
        </xdr:cNvPr>
        <xdr:cNvSpPr>
          <a:spLocks noChangeAspect="1" noChangeArrowheads="1"/>
        </xdr:cNvSpPr>
      </xdr:nvSpPr>
      <xdr:spPr bwMode="auto">
        <a:xfrm>
          <a:off x="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B2D6D87-92B2-48BB-BC67-50CFFC81CF6D}"/>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9106B50-42D7-437B-A950-EFD3C6150397}"/>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9727948-9D68-4E8F-9845-1A8ABF923038}"/>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6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E6DDE55-2DF6-43DE-B104-53C5FA651761}"/>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25D7E53-0D34-4B1C-A982-57CA2374B46E}"/>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B4D7605-CDD3-46A9-B29D-8A904BEDD2A5}"/>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3D7C151-C5DB-447F-B7D4-513D3CE22867}"/>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7CE0161-4140-47AE-9EDC-FB91466EAAEF}"/>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E381FB6-65CF-4E65-8261-7140DE1E37D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EA9CCA7-0602-4D09-9434-0AAD950A78AC}"/>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6FC323C-13A1-4668-97D5-054FA8FDA8D5}"/>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C1DC4B6-06DE-453D-9C54-3A00F6CA146D}"/>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7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A43B000-45DB-4D6D-96E2-E4110AB06C1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661</xdr:row>
      <xdr:rowOff>0</xdr:rowOff>
    </xdr:from>
    <xdr:to>
      <xdr:col>1</xdr:col>
      <xdr:colOff>1189895</xdr:colOff>
      <xdr:row>661</xdr:row>
      <xdr:rowOff>161925</xdr:rowOff>
    </xdr:to>
    <xdr:sp macro="" textlink="">
      <xdr:nvSpPr>
        <xdr:cNvPr id="1179" name="AutoShape 24" descr="https://hscvsld.hatinh.gov.vn/sold/VBdi.nsf/star_grey.png">
          <a:extLst>
            <a:ext uri="{FF2B5EF4-FFF2-40B4-BE49-F238E27FC236}">
              <a16:creationId xmlns:a16="http://schemas.microsoft.com/office/drawing/2014/main" id="{C25F8EDC-DFFF-4E63-B490-ADD887BF1FB2}"/>
            </a:ext>
          </a:extLst>
        </xdr:cNvPr>
        <xdr:cNvSpPr>
          <a:spLocks noChangeAspect="1" noChangeArrowheads="1"/>
        </xdr:cNvSpPr>
      </xdr:nvSpPr>
      <xdr:spPr bwMode="auto">
        <a:xfrm>
          <a:off x="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B0486BC-4E36-4D34-A84F-D6CC749B0BC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33254AB-4CBF-4803-B94E-851D00C2EDB8}"/>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92B39AD-1051-4C47-BD14-1643958A11CD}"/>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7CC4216-D1D2-4EB3-A57D-933FAA9FDB87}"/>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DA2C5D5-E2FC-4206-A8EF-C5808DBC3C84}"/>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ABE5F12-356C-4984-BE82-6096D89DA4E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561B5C7-3F8B-4EE3-B7D0-9F4C0D56B915}"/>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661</xdr:row>
      <xdr:rowOff>0</xdr:rowOff>
    </xdr:from>
    <xdr:to>
      <xdr:col>1</xdr:col>
      <xdr:colOff>1208945</xdr:colOff>
      <xdr:row>661</xdr:row>
      <xdr:rowOff>161925</xdr:rowOff>
    </xdr:to>
    <xdr:sp macro="" textlink="">
      <xdr:nvSpPr>
        <xdr:cNvPr id="1187" name="AutoShape 16" descr="https://hscvsld.hatinh.gov.vn/sold/VBdi.nsf/star_grey.png">
          <a:extLst>
            <a:ext uri="{FF2B5EF4-FFF2-40B4-BE49-F238E27FC236}">
              <a16:creationId xmlns:a16="http://schemas.microsoft.com/office/drawing/2014/main" id="{77ED095B-44C9-4A36-9C59-1DD9CED36725}"/>
            </a:ext>
          </a:extLst>
        </xdr:cNvPr>
        <xdr:cNvSpPr>
          <a:spLocks noChangeAspect="1" noChangeArrowheads="1"/>
        </xdr:cNvSpPr>
      </xdr:nvSpPr>
      <xdr:spPr bwMode="auto">
        <a:xfrm>
          <a:off x="1905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81F5E8E-7019-4E08-A44C-8DE52F038D76}"/>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8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3FE09BB-B9E6-4431-BA9F-C35C906F7709}"/>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BB2EEC9-D77C-4EF1-B6F3-0B84F4F10585}"/>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661</xdr:row>
      <xdr:rowOff>0</xdr:rowOff>
    </xdr:from>
    <xdr:to>
      <xdr:col>1</xdr:col>
      <xdr:colOff>1189895</xdr:colOff>
      <xdr:row>661</xdr:row>
      <xdr:rowOff>161925</xdr:rowOff>
    </xdr:to>
    <xdr:sp macro="" textlink="">
      <xdr:nvSpPr>
        <xdr:cNvPr id="1191" name="AutoShape 20" descr="https://hscvsld.hatinh.gov.vn/sold/VBdi.nsf/star_grey.png">
          <a:extLst>
            <a:ext uri="{FF2B5EF4-FFF2-40B4-BE49-F238E27FC236}">
              <a16:creationId xmlns:a16="http://schemas.microsoft.com/office/drawing/2014/main" id="{189290CB-74FD-4A48-9322-D4FB5AFE858A}"/>
            </a:ext>
          </a:extLst>
        </xdr:cNvPr>
        <xdr:cNvSpPr>
          <a:spLocks noChangeAspect="1" noChangeArrowheads="1"/>
        </xdr:cNvSpPr>
      </xdr:nvSpPr>
      <xdr:spPr bwMode="auto">
        <a:xfrm>
          <a:off x="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1D1D0F1-F04E-455F-BED8-C1205203B1DA}"/>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6F15003-8AFE-4B78-BE87-A2D67A05FBFC}"/>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5577133-4647-473E-9640-5DBFA95A2168}"/>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661</xdr:row>
      <xdr:rowOff>0</xdr:rowOff>
    </xdr:from>
    <xdr:to>
      <xdr:col>1</xdr:col>
      <xdr:colOff>1189895</xdr:colOff>
      <xdr:row>661</xdr:row>
      <xdr:rowOff>161925</xdr:rowOff>
    </xdr:to>
    <xdr:sp macro="" textlink="">
      <xdr:nvSpPr>
        <xdr:cNvPr id="1195" name="AutoShape 24" descr="https://hscvsld.hatinh.gov.vn/sold/VBdi.nsf/star_grey.png">
          <a:extLst>
            <a:ext uri="{FF2B5EF4-FFF2-40B4-BE49-F238E27FC236}">
              <a16:creationId xmlns:a16="http://schemas.microsoft.com/office/drawing/2014/main" id="{45CD061A-3689-4A3E-9BD7-730551692436}"/>
            </a:ext>
          </a:extLst>
        </xdr:cNvPr>
        <xdr:cNvSpPr>
          <a:spLocks noChangeAspect="1" noChangeArrowheads="1"/>
        </xdr:cNvSpPr>
      </xdr:nvSpPr>
      <xdr:spPr bwMode="auto">
        <a:xfrm>
          <a:off x="0" y="268090650"/>
          <a:ext cx="156137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D7DFD67-0117-47CD-B984-37A1EF5E8953}"/>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8EEB46A-44B5-4521-AFB0-6778459C92C6}"/>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D7DBC32-B2BB-4BE9-A5D7-5FAACF11AEF2}"/>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19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A969374-3ED8-495B-A312-27843C2608FE}"/>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662</xdr:row>
      <xdr:rowOff>0</xdr:rowOff>
    </xdr:from>
    <xdr:to>
      <xdr:col>2</xdr:col>
      <xdr:colOff>304800</xdr:colOff>
      <xdr:row>662</xdr:row>
      <xdr:rowOff>161925</xdr:rowOff>
    </xdr:to>
    <xdr:sp macro="" textlink="">
      <xdr:nvSpPr>
        <xdr:cNvPr id="120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DF75357-308B-4CA0-88B5-EF8B4AE8CB22}"/>
            </a:ext>
          </a:extLst>
        </xdr:cNvPr>
        <xdr:cNvSpPr>
          <a:spLocks noChangeAspect="1" noChangeArrowheads="1"/>
        </xdr:cNvSpPr>
      </xdr:nvSpPr>
      <xdr:spPr bwMode="auto">
        <a:xfrm>
          <a:off x="3209925" y="268471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132522</xdr:colOff>
      <xdr:row>9</xdr:row>
      <xdr:rowOff>91108</xdr:rowOff>
    </xdr:from>
    <xdr:to>
      <xdr:col>7</xdr:col>
      <xdr:colOff>253690</xdr:colOff>
      <xdr:row>10</xdr:row>
      <xdr:rowOff>215177</xdr:rowOff>
    </xdr:to>
    <xdr:sp macro="" textlink="">
      <xdr:nvSpPr>
        <xdr:cNvPr id="1201" name="AutoShape 24" descr="https://hscvsld.hatinh.gov.vn/sold/VBdi.nsf/star_grey.png">
          <a:extLst>
            <a:ext uri="{FF2B5EF4-FFF2-40B4-BE49-F238E27FC236}">
              <a16:creationId xmlns:a16="http://schemas.microsoft.com/office/drawing/2014/main" id="{F2E7ADDD-4797-4F79-84B4-B6E8A3CA262B}"/>
            </a:ext>
          </a:extLst>
        </xdr:cNvPr>
        <xdr:cNvSpPr>
          <a:spLocks noChangeAspect="1" noChangeArrowheads="1"/>
        </xdr:cNvSpPr>
      </xdr:nvSpPr>
      <xdr:spPr bwMode="auto">
        <a:xfrm>
          <a:off x="6904797" y="1977058"/>
          <a:ext cx="1530454" cy="428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10</xdr:row>
      <xdr:rowOff>0</xdr:rowOff>
    </xdr:from>
    <xdr:ext cx="304800" cy="161925"/>
    <xdr:sp macro="" textlink="">
      <xdr:nvSpPr>
        <xdr:cNvPr id="120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7939048-68A2-4D02-98A5-A25E358D92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CBD7ADD-BCEF-41F2-87AC-DE36DFE017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A5AE7ED-686D-4167-B501-7A049139B0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798CB52-07ED-47F3-9F7C-76FACDE9A6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B742D0A-5E4C-4994-AE98-B8A0863066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7AF3319-2963-4AC9-B768-79C8DFF4DA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722451D-48BC-4595-908B-DE35639702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0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71871EA-708F-43BC-B9C9-450812189B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10" name="AutoShape 24" descr="https://hscvsld.hatinh.gov.vn/sold/VBdi.nsf/star_grey.png">
          <a:extLst>
            <a:ext uri="{FF2B5EF4-FFF2-40B4-BE49-F238E27FC236}">
              <a16:creationId xmlns:a16="http://schemas.microsoft.com/office/drawing/2014/main" id="{B49F8CC0-C9C6-4CC6-B136-B9E41325AA72}"/>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A307C9A-C57A-4107-B956-19C9ECC86C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B810DA1-286B-495C-9EFE-FC59B077B82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D800057-0521-483C-8146-893BF2C340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ED78B5A-B4CB-4A4C-A7BD-865B3790D9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D369300-5852-472F-88D5-1E58CFC3F7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292F04D-50C0-48F1-A2E5-47D39893CE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1AE9229-6927-406A-A3C2-048CEE78A2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218" name="AutoShape 16" descr="https://hscvsld.hatinh.gov.vn/sold/VBdi.nsf/star_grey.png">
          <a:extLst>
            <a:ext uri="{FF2B5EF4-FFF2-40B4-BE49-F238E27FC236}">
              <a16:creationId xmlns:a16="http://schemas.microsoft.com/office/drawing/2014/main" id="{4438FC5F-AFB2-4761-8EB1-F1BE7BBFD69A}"/>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1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773F29F-C51B-4475-899C-7D4748BFCAB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018A5D3-A5BE-42E0-A0E7-AEFD8B3AC8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53FE3AC-9ECE-415D-AB31-8210622514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22" name="AutoShape 20" descr="https://hscvsld.hatinh.gov.vn/sold/VBdi.nsf/star_grey.png">
          <a:extLst>
            <a:ext uri="{FF2B5EF4-FFF2-40B4-BE49-F238E27FC236}">
              <a16:creationId xmlns:a16="http://schemas.microsoft.com/office/drawing/2014/main" id="{DE619ACD-4DEF-4B4B-86D4-6BBFDA008AE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29D95C0-406E-4B14-9C48-62ADF8DA57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5B8F4F2-3AEC-42C6-AFB3-CED37F23E5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65B4E59-C9FF-4B6C-B8AD-03EFB23886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26" name="AutoShape 24" descr="https://hscvsld.hatinh.gov.vn/sold/VBdi.nsf/star_grey.png">
          <a:extLst>
            <a:ext uri="{FF2B5EF4-FFF2-40B4-BE49-F238E27FC236}">
              <a16:creationId xmlns:a16="http://schemas.microsoft.com/office/drawing/2014/main" id="{AFCA5164-592F-4C5E-A5F1-1E81EA411C4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E39E3EB-EBE1-4442-89BB-B58C5AC2CE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552BA9A-9E4F-4950-B14C-0B89D943F6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2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069331D-BBC1-49D1-B826-6A645E22E72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775D186-9321-4576-B3E3-EDB06647272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52D087E-5F74-48E1-A8CA-E8FA125ADF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E715695-E47C-4F31-B144-6604BFA3EC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86038B4-BC7E-4C8D-BA74-A00B7364EB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A194AA1-08E7-493F-A782-802DC5C017C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0E103FB-5A57-4CEE-A96C-D93A3C804A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DDAAD78-D161-4AF9-B3CD-1ACF772E37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66F4921-BC2B-4A29-9DB1-4DA56E8EB0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EE4573F-5B73-48C6-B8A9-D50F9B454FC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3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86BA100-A614-4EB2-8485-399A6FFEA7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40" name="AutoShape 24" descr="https://hscvsld.hatinh.gov.vn/sold/VBdi.nsf/star_grey.png">
          <a:extLst>
            <a:ext uri="{FF2B5EF4-FFF2-40B4-BE49-F238E27FC236}">
              <a16:creationId xmlns:a16="http://schemas.microsoft.com/office/drawing/2014/main" id="{99C17D38-6C30-4C2A-980B-03D2438A844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B1BCC6E-F435-4A6D-AADD-01C8196AA3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A52AE62-3E72-4022-80E7-8613940405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B794ACA-F54E-4D5B-8D3C-693FD9E907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2EC82D4-9151-4493-937C-636AE1A69C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99982AF-1485-45AA-A17F-20E17086EFA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65001C6-2646-4151-8EE9-2A689B85928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1E4E482-8A77-4E11-A09F-79EF8DBFCC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248" name="AutoShape 16" descr="https://hscvsld.hatinh.gov.vn/sold/VBdi.nsf/star_grey.png">
          <a:extLst>
            <a:ext uri="{FF2B5EF4-FFF2-40B4-BE49-F238E27FC236}">
              <a16:creationId xmlns:a16="http://schemas.microsoft.com/office/drawing/2014/main" id="{F5C8002F-08FA-43D5-8CA8-06B70500445C}"/>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4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4DD1869-8699-4B58-BF59-0A3F1D3EBD9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B262BEB-BDC6-447E-B768-A9DDA3398A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8B908D8-CF0E-4EB3-B30F-B076A44743A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52" name="AutoShape 20" descr="https://hscvsld.hatinh.gov.vn/sold/VBdi.nsf/star_grey.png">
          <a:extLst>
            <a:ext uri="{FF2B5EF4-FFF2-40B4-BE49-F238E27FC236}">
              <a16:creationId xmlns:a16="http://schemas.microsoft.com/office/drawing/2014/main" id="{01F3CBB7-8632-4718-84C4-7F5961AE5D5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4FBD81B-3D3C-44F4-A90D-59096BA9BB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CE5C573-EA3E-4DF8-9817-9C7A335CE2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9410405-7ECF-47D6-93F0-A89A49D1C5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56" name="AutoShape 24" descr="https://hscvsld.hatinh.gov.vn/sold/VBdi.nsf/star_grey.png">
          <a:extLst>
            <a:ext uri="{FF2B5EF4-FFF2-40B4-BE49-F238E27FC236}">
              <a16:creationId xmlns:a16="http://schemas.microsoft.com/office/drawing/2014/main" id="{D1C08F25-3A56-4A7B-A11F-7518ACE45D9A}"/>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02D621D-643F-45EE-B6E1-A8BC1AFFE6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5BD9F9A-52F7-4C22-915E-69B5A5E64E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5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44F1277-9A44-4F60-9FDF-EB47CE3FB5B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B41DD18-DB9B-4DF2-A6D7-5808219E89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3C3872A-7B33-4D6D-96D1-A512B972E1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821C2CE-9AC4-4B24-AABC-1F5D3E62C0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C0D6EB6-9B05-46B8-887F-E08FA0C59D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0505F0F-C793-41F7-8C4B-A95C9E9DBF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1DFA655-5CAC-4065-B7F4-C3BD39F5BD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5012F53-EE01-4881-A251-B52E78385C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7FCACE8-02CC-4456-B5F8-F5B71F9312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F6AC5E8-BEE9-403F-97B6-4B293C5E8EB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6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B9A2DFF-E1E1-40AA-9A41-2ED6C814AC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70" name="AutoShape 24" descr="https://hscvsld.hatinh.gov.vn/sold/VBdi.nsf/star_grey.png">
          <a:extLst>
            <a:ext uri="{FF2B5EF4-FFF2-40B4-BE49-F238E27FC236}">
              <a16:creationId xmlns:a16="http://schemas.microsoft.com/office/drawing/2014/main" id="{EF590276-3323-4544-ACFA-FE3B1DA291E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1C863D2-4130-4E16-99A9-F013B83353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99268A4-3D86-439F-AEB4-00039659E4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C6262F3-DF28-49D8-A6C3-60A6F22214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C84A71F-4BC9-42DB-8BAF-900A7D109E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B7A79E6-8E36-4809-BCA1-F4B45C4040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FBDE843-7B33-4826-86DD-6742BEEC15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48B36C2-5C75-4F6C-90F9-D498402155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278" name="AutoShape 16" descr="https://hscvsld.hatinh.gov.vn/sold/VBdi.nsf/star_grey.png">
          <a:extLst>
            <a:ext uri="{FF2B5EF4-FFF2-40B4-BE49-F238E27FC236}">
              <a16:creationId xmlns:a16="http://schemas.microsoft.com/office/drawing/2014/main" id="{800EED00-8B60-467D-833B-07CA28A4BD8B}"/>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7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0F791B9-9E0E-471B-88A5-3460438E50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33CC124-53A7-48AB-8021-6BFC94DE38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A7392E4-97B7-4094-9806-4DA04EE726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82" name="AutoShape 20" descr="https://hscvsld.hatinh.gov.vn/sold/VBdi.nsf/star_grey.png">
          <a:extLst>
            <a:ext uri="{FF2B5EF4-FFF2-40B4-BE49-F238E27FC236}">
              <a16:creationId xmlns:a16="http://schemas.microsoft.com/office/drawing/2014/main" id="{E64E357C-1FFE-4CFC-9EAD-FCE0C6FE6DD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2D52FCD-1BB1-4DF9-8D85-4603F4EC97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57AFD61-CCBB-4080-9D6A-15D3D44305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547CA2D-BAC8-4C4E-BF31-5ED83AAA2B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286" name="AutoShape 24" descr="https://hscvsld.hatinh.gov.vn/sold/VBdi.nsf/star_grey.png">
          <a:extLst>
            <a:ext uri="{FF2B5EF4-FFF2-40B4-BE49-F238E27FC236}">
              <a16:creationId xmlns:a16="http://schemas.microsoft.com/office/drawing/2014/main" id="{9CBF019A-F503-4558-ACE4-99447F5C091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4267F52-98BA-461D-9A0C-712A5154F6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8353382-1FA1-4F9B-B782-42D2E04013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8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0F0744A-0B92-4598-8E69-0C4128FB8D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468ADFE-3141-43E2-81A2-FEAFFC412B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525A2A0-ABEC-40C9-AF24-EFCA553B20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4CFEBC8-3296-4983-B17A-068E8FA453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9034DC3-9235-4A7C-A7B3-14857B9A78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B4A76C6-C5F9-4475-A15A-DE1EB6D93E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B09B710-316E-4340-99D8-DC3D9CB3978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119991C-3D95-4823-9F07-2C2789C5E4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3FBDA90-705F-4EF8-8D58-555CF9F1AB4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7E40E45-EEAB-4072-AA89-EB9D208B47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29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395916F-95D4-4EB4-94CF-418F69D194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00" name="AutoShape 24" descr="https://hscvsld.hatinh.gov.vn/sold/VBdi.nsf/star_grey.png">
          <a:extLst>
            <a:ext uri="{FF2B5EF4-FFF2-40B4-BE49-F238E27FC236}">
              <a16:creationId xmlns:a16="http://schemas.microsoft.com/office/drawing/2014/main" id="{C6C5BF81-CEBB-4F9E-821C-0BAD136980F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12C1C05-8DE3-4EEF-95BD-1D3D4C3A52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D577091-49DF-4506-8237-AD890D8A02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1E4227E-70D4-4510-8AEB-515C5F6ED0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6B67342-4825-4E6B-9589-02F8C3188C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9FE5117-42AC-4925-BBDB-6B98608BB2D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338B539-9DBC-4208-8392-CA85BA0467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AA2F365-082A-42D5-A776-CBB0CE5A69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308" name="AutoShape 16" descr="https://hscvsld.hatinh.gov.vn/sold/VBdi.nsf/star_grey.png">
          <a:extLst>
            <a:ext uri="{FF2B5EF4-FFF2-40B4-BE49-F238E27FC236}">
              <a16:creationId xmlns:a16="http://schemas.microsoft.com/office/drawing/2014/main" id="{BD6BA4F4-7E03-4A95-8DE0-BD8D3763F61C}"/>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0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1E90E05-AABA-43C5-926C-27F8CA5A462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700B1F8-209D-454C-ADD9-6F8231907F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FC2D700-3382-44D0-A4D9-60F41E5F8D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12" name="AutoShape 20" descr="https://hscvsld.hatinh.gov.vn/sold/VBdi.nsf/star_grey.png">
          <a:extLst>
            <a:ext uri="{FF2B5EF4-FFF2-40B4-BE49-F238E27FC236}">
              <a16:creationId xmlns:a16="http://schemas.microsoft.com/office/drawing/2014/main" id="{F6172B08-A010-4F47-A34E-B6760A4B558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7F5DD8F-5A3F-46CF-B103-344A9AF797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954E4B0-1F35-4A32-9BAE-FC034930259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F3A9003-D728-4BE4-8064-5C17A282A8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16" name="AutoShape 24" descr="https://hscvsld.hatinh.gov.vn/sold/VBdi.nsf/star_grey.png">
          <a:extLst>
            <a:ext uri="{FF2B5EF4-FFF2-40B4-BE49-F238E27FC236}">
              <a16:creationId xmlns:a16="http://schemas.microsoft.com/office/drawing/2014/main" id="{2F688844-B530-44DD-8C99-7141BE429A6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0E1CC5D-FCA5-4529-9B9F-15134994775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511F614-4154-4AFB-A25B-8A7F08C59E1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1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5491E2F-E545-4D3A-B5E4-DF07716A0B5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12E12DF-21CF-4103-866B-8B670E46F5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AD5F343-2E29-4B3D-9E6D-BE05860C55B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D6FB9B8-DC4A-4507-95BF-D5B8A45A63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015DCD1-BE83-4CD1-8A07-B8ADD49720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12CE031-56E0-4A4E-BAA2-1B2A2CC802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3228CC2-0957-4FBD-8C61-50DE5A9E54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027CB59-C792-4BAB-AE50-BFBA11076E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A01D0F4-C249-4FAB-A52C-1301C81D5E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2A03223-D9C0-482A-B68B-31A4FD978C6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2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F70B2A1-6525-4E74-9819-49D7AB385AF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30" name="AutoShape 24" descr="https://hscvsld.hatinh.gov.vn/sold/VBdi.nsf/star_grey.png">
          <a:extLst>
            <a:ext uri="{FF2B5EF4-FFF2-40B4-BE49-F238E27FC236}">
              <a16:creationId xmlns:a16="http://schemas.microsoft.com/office/drawing/2014/main" id="{CA71C3A3-BB30-48B5-A54B-558A42693A9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7A4E9D7-B198-407F-A420-0DFE0E8FE5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125C3D3-ABED-4B1D-934A-8968840366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F768EA3-0088-4464-B036-ABF0B42158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A99D027-F03C-44B7-B2EC-361BC1E791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2AF0476-9244-423C-9BA7-62730EB952D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F3AD0ED-D5F9-4335-849A-EF8824DBC8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DA9FB83-F673-48D3-932D-0F462811DD7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338" name="AutoShape 16" descr="https://hscvsld.hatinh.gov.vn/sold/VBdi.nsf/star_grey.png">
          <a:extLst>
            <a:ext uri="{FF2B5EF4-FFF2-40B4-BE49-F238E27FC236}">
              <a16:creationId xmlns:a16="http://schemas.microsoft.com/office/drawing/2014/main" id="{6A2F8FD4-347C-4D7A-8695-40D2657AD9E3}"/>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3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E951F3E-F852-44B8-BCC3-0523AF0FA4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587D188-10F6-4B66-A71E-C0F7279B257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97408C6-7094-4F38-A43B-828AA87CD1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42" name="AutoShape 20" descr="https://hscvsld.hatinh.gov.vn/sold/VBdi.nsf/star_grey.png">
          <a:extLst>
            <a:ext uri="{FF2B5EF4-FFF2-40B4-BE49-F238E27FC236}">
              <a16:creationId xmlns:a16="http://schemas.microsoft.com/office/drawing/2014/main" id="{43E0A2BA-41C9-4840-BDB0-00CF5B232D9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505C1BC-3CD1-4740-B852-C40F0A905D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CC759DA-0058-4476-969F-333CEE595FC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420EC4B-B688-4B6F-9B45-EB6A61450B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46" name="AutoShape 24" descr="https://hscvsld.hatinh.gov.vn/sold/VBdi.nsf/star_grey.png">
          <a:extLst>
            <a:ext uri="{FF2B5EF4-FFF2-40B4-BE49-F238E27FC236}">
              <a16:creationId xmlns:a16="http://schemas.microsoft.com/office/drawing/2014/main" id="{81173FEB-2016-4540-844C-6E74B1B8CF57}"/>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3D82867-31BB-4215-B75E-0034F9E49C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7203CB0-1886-4258-B5F8-ABE9B6788E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4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36E8EF6-1024-42CB-AA7A-A6DA913F72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398439A-DF8E-4612-AF91-DB1151B517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C170C7E-5AA5-4C2A-8669-4218634019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F2FE4BF-9652-4966-A53D-FF3F3D1E360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A8331AE-AAF6-40A9-8979-C7FAC7F3FD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29B78CB-3A18-4B05-8F33-114E5B09C5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3E21B58-425E-465C-8072-00D18C56D2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8E680D3-A9A4-4AB6-86CE-38A6CC9143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B488C58-ABBD-4717-B951-3CD1B9BF7A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54E5271-6B6D-4348-83BC-DD7C738BF1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5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3454975-595F-4852-B47F-E1885B9431E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60" name="AutoShape 24" descr="https://hscvsld.hatinh.gov.vn/sold/VBdi.nsf/star_grey.png">
          <a:extLst>
            <a:ext uri="{FF2B5EF4-FFF2-40B4-BE49-F238E27FC236}">
              <a16:creationId xmlns:a16="http://schemas.microsoft.com/office/drawing/2014/main" id="{4D899AAD-38BE-465B-A150-92F9FFDC44B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AA9FD4F-AAF9-491A-9A3C-54D26E28D0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093E21F-A393-4DFB-9323-A82CCE7C49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C121005-3935-417E-873D-EC7E18F8A1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E57FAC1-E6A4-4C72-9E04-8D94AF55FF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CF3311B-A88A-496F-9EE1-5992F970EB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55564A2-C4C9-4D05-9597-E48013E100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48F4B18-5976-4C1A-AD70-DC4E8D418B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368" name="AutoShape 16" descr="https://hscvsld.hatinh.gov.vn/sold/VBdi.nsf/star_grey.png">
          <a:extLst>
            <a:ext uri="{FF2B5EF4-FFF2-40B4-BE49-F238E27FC236}">
              <a16:creationId xmlns:a16="http://schemas.microsoft.com/office/drawing/2014/main" id="{C712371D-127C-436D-BC03-674443A795A3}"/>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6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F1F9C6B-6D92-4F0C-B635-D900C7E7F6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5BC8134-9B66-4810-AD3D-B8814A2A14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91A260F-5CC5-47A4-A0D8-329B5A592D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72" name="AutoShape 20" descr="https://hscvsld.hatinh.gov.vn/sold/VBdi.nsf/star_grey.png">
          <a:extLst>
            <a:ext uri="{FF2B5EF4-FFF2-40B4-BE49-F238E27FC236}">
              <a16:creationId xmlns:a16="http://schemas.microsoft.com/office/drawing/2014/main" id="{DD105EC5-7FB8-46E0-BDA1-A27001CD841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4819AF7-AC57-46A8-BB58-9B6B7ACEA6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A3A5755-CC17-451C-B518-F18C86FC70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B5604EC-8422-49A6-9639-D899E8054FB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76" name="AutoShape 24" descr="https://hscvsld.hatinh.gov.vn/sold/VBdi.nsf/star_grey.png">
          <a:extLst>
            <a:ext uri="{FF2B5EF4-FFF2-40B4-BE49-F238E27FC236}">
              <a16:creationId xmlns:a16="http://schemas.microsoft.com/office/drawing/2014/main" id="{5CE314D9-B38B-46C4-9BA5-69C7A717D2F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9083D24-3FA7-4F42-938B-A6586FB62D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8E31A3A-7AB5-4BAD-BADB-B1E27D5FB9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7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AC5820E-8FC0-43D4-9751-9F450B83F8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69014D8-481B-4709-9A72-4A61B5C462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F2AC165-70FB-47C2-A802-DD6DE6D6DD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D8D29BD-CE49-4A99-A557-ACA99AD61A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391B0A7-9491-4725-84E7-047FA8B18A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A835226-895E-4035-B64C-9BD12E4820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73C61B9-FB4F-459E-9C76-46D5FE50A72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2578A62-6FC7-4AB8-A747-A3DC37052FC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292091B-2091-48F9-91FB-92660A71CD2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29306CF-9E66-4CD7-A7ED-7369AD5698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54C33AE-96D3-4A88-8D54-95D9E5C5A9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390" name="AutoShape 24" descr="https://hscvsld.hatinh.gov.vn/sold/VBdi.nsf/star_grey.png">
          <a:extLst>
            <a:ext uri="{FF2B5EF4-FFF2-40B4-BE49-F238E27FC236}">
              <a16:creationId xmlns:a16="http://schemas.microsoft.com/office/drawing/2014/main" id="{1B15A145-B3D6-4D88-A1B0-E84CB012812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9A072DB-2E0D-4234-9D4B-47343E314A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4E4C938-7611-47FD-98EF-3397259460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3B0AF24-C7A8-4D3B-9637-AB6C0591DA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3BFD2A5-CD2D-451C-88B2-9AF7C513CF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8FE535B-8AA8-485B-97F6-22F621884EF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1649C7C-3148-4916-BECA-CC0D630686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E17F73A-7580-46C8-814C-285FBC1E7D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398" name="AutoShape 16" descr="https://hscvsld.hatinh.gov.vn/sold/VBdi.nsf/star_grey.png">
          <a:extLst>
            <a:ext uri="{FF2B5EF4-FFF2-40B4-BE49-F238E27FC236}">
              <a16:creationId xmlns:a16="http://schemas.microsoft.com/office/drawing/2014/main" id="{D67F11AD-70B1-4579-B6FD-5F2E6D2C6924}"/>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39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44BC368-2339-417F-814E-B3FE0E6EA1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04183F9-B6FA-4F75-97E2-22783E6BFE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C12AC5E-21DD-43C2-B10E-AD1B226730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02" name="AutoShape 20" descr="https://hscvsld.hatinh.gov.vn/sold/VBdi.nsf/star_grey.png">
          <a:extLst>
            <a:ext uri="{FF2B5EF4-FFF2-40B4-BE49-F238E27FC236}">
              <a16:creationId xmlns:a16="http://schemas.microsoft.com/office/drawing/2014/main" id="{E06D70E7-B25C-4654-A058-164D08D6D237}"/>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0F036B4-68EA-4C78-BA5A-133CE17FC4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3D9F698-1C19-4A0B-BCE6-67A7D3D1EF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0AD68C2-EC56-4536-BD1B-16489A1E68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06" name="AutoShape 24" descr="https://hscvsld.hatinh.gov.vn/sold/VBdi.nsf/star_grey.png">
          <a:extLst>
            <a:ext uri="{FF2B5EF4-FFF2-40B4-BE49-F238E27FC236}">
              <a16:creationId xmlns:a16="http://schemas.microsoft.com/office/drawing/2014/main" id="{34F1B395-376B-4343-9FC5-FC5F1F0D2D5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A7D937B-9E9D-411A-B6C8-E6E4DBAF9DF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6523DB5-071F-4D88-9CD0-920653EA14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0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F050290-FF65-4815-A443-4AA65A6FA55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9272846-E1C6-46DC-8351-2CEC0D2449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FCB24C9-1422-477C-AAFB-6B4A589AB7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4070E73-BAC8-4BA6-8EB7-239FA614AF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562BAF9-4350-4399-B7FA-CA0EE48536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080E005-E53B-407F-9154-854D721958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D99F89D-24BD-49AF-A6B2-D12E9E4196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29DD52A-5298-4D48-8B55-06C7F52588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6CCE371-FEB4-4B9C-8681-F62353977E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BD65C4B-742A-44B0-846D-387D0A2E55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1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662C710-80A9-48C1-8D33-95EDA4C5866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20" name="AutoShape 24" descr="https://hscvsld.hatinh.gov.vn/sold/VBdi.nsf/star_grey.png">
          <a:extLst>
            <a:ext uri="{FF2B5EF4-FFF2-40B4-BE49-F238E27FC236}">
              <a16:creationId xmlns:a16="http://schemas.microsoft.com/office/drawing/2014/main" id="{4398EEE9-59A6-45BA-9AFC-D8E2355AE3A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A9E48BB-D291-4452-9CD9-8FA4A50AF02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0E21575-B3D3-405A-BF69-E373371D96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566605C-FC98-491F-BCE6-0D27F9FDEE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A591563-37C5-4144-9CD3-61819CC5E4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09A263C-D07C-4109-A97B-55E73423F0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8D881F1-4A84-4E1C-A4ED-AFB3FD5FED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BBC0D5A-BB04-496A-898D-5F5F61ECA6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428" name="AutoShape 16" descr="https://hscvsld.hatinh.gov.vn/sold/VBdi.nsf/star_grey.png">
          <a:extLst>
            <a:ext uri="{FF2B5EF4-FFF2-40B4-BE49-F238E27FC236}">
              <a16:creationId xmlns:a16="http://schemas.microsoft.com/office/drawing/2014/main" id="{900BE4EF-BC7C-4E83-82A5-5E43981F3555}"/>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2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C919AB1-B6C8-4636-BB27-AC456842CC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A7AB1EE-565E-4641-8715-374A6A9D41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0915874-8885-423C-AFA3-C776FD1A49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32" name="AutoShape 20" descr="https://hscvsld.hatinh.gov.vn/sold/VBdi.nsf/star_grey.png">
          <a:extLst>
            <a:ext uri="{FF2B5EF4-FFF2-40B4-BE49-F238E27FC236}">
              <a16:creationId xmlns:a16="http://schemas.microsoft.com/office/drawing/2014/main" id="{45469356-438F-47FE-8110-4AA1DFB0D53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FA6541A-D076-4A1B-A324-27263C2C3F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5170029-F1D8-47FB-A2E3-400AA92AE1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C358250-6E20-4125-ADAE-8F628288E4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36" name="AutoShape 24" descr="https://hscvsld.hatinh.gov.vn/sold/VBdi.nsf/star_grey.png">
          <a:extLst>
            <a:ext uri="{FF2B5EF4-FFF2-40B4-BE49-F238E27FC236}">
              <a16:creationId xmlns:a16="http://schemas.microsoft.com/office/drawing/2014/main" id="{E7B69198-B140-4D98-97EA-577D380E5FA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77EC89B-1B60-4088-9E88-A7015903E77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BC86C7D-99E4-4E49-A38F-0920E77AEC7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3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3315CEB-33DD-4CA5-9131-6852C92A5A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4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6141FAC-1676-4394-AE04-A52C56CE1AC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4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8230FA6-C8EE-44CE-A597-265F0AB163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42" name="AutoShape 24" descr="https://hscvsld.hatinh.gov.vn/sold/VBdi.nsf/star_grey.png">
          <a:extLst>
            <a:ext uri="{FF2B5EF4-FFF2-40B4-BE49-F238E27FC236}">
              <a16:creationId xmlns:a16="http://schemas.microsoft.com/office/drawing/2014/main" id="{A04843F6-861D-453D-AF9C-94B4424F0FF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443" name="AutoShape 16" descr="https://hscvsld.hatinh.gov.vn/sold/VBdi.nsf/star_grey.png">
          <a:extLst>
            <a:ext uri="{FF2B5EF4-FFF2-40B4-BE49-F238E27FC236}">
              <a16:creationId xmlns:a16="http://schemas.microsoft.com/office/drawing/2014/main" id="{30A8DE46-1B65-4132-92F9-97958782E9A3}"/>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44" name="AutoShape 20" descr="https://hscvsld.hatinh.gov.vn/sold/VBdi.nsf/star_grey.png">
          <a:extLst>
            <a:ext uri="{FF2B5EF4-FFF2-40B4-BE49-F238E27FC236}">
              <a16:creationId xmlns:a16="http://schemas.microsoft.com/office/drawing/2014/main" id="{62C7446F-3ACB-4864-8EFD-83B6CBF09AE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45" name="AutoShape 24" descr="https://hscvsld.hatinh.gov.vn/sold/VBdi.nsf/star_grey.png">
          <a:extLst>
            <a:ext uri="{FF2B5EF4-FFF2-40B4-BE49-F238E27FC236}">
              <a16:creationId xmlns:a16="http://schemas.microsoft.com/office/drawing/2014/main" id="{75144C35-7A39-4BE2-AF5A-91C8DF0CB629}"/>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46" name="AutoShape 24" descr="https://hscvsld.hatinh.gov.vn/sold/VBdi.nsf/star_grey.png">
          <a:extLst>
            <a:ext uri="{FF2B5EF4-FFF2-40B4-BE49-F238E27FC236}">
              <a16:creationId xmlns:a16="http://schemas.microsoft.com/office/drawing/2014/main" id="{1699C983-B758-4D02-8230-C669E2E17B5B}"/>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447" name="AutoShape 16" descr="https://hscvsld.hatinh.gov.vn/sold/VBdi.nsf/star_grey.png">
          <a:extLst>
            <a:ext uri="{FF2B5EF4-FFF2-40B4-BE49-F238E27FC236}">
              <a16:creationId xmlns:a16="http://schemas.microsoft.com/office/drawing/2014/main" id="{63E2E476-B2EC-4291-97C7-1383818FC72A}"/>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48" name="AutoShape 20" descr="https://hscvsld.hatinh.gov.vn/sold/VBdi.nsf/star_grey.png">
          <a:extLst>
            <a:ext uri="{FF2B5EF4-FFF2-40B4-BE49-F238E27FC236}">
              <a16:creationId xmlns:a16="http://schemas.microsoft.com/office/drawing/2014/main" id="{C5A5DCDF-5801-4656-8E1E-8097DECF3C1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49" name="AutoShape 24" descr="https://hscvsld.hatinh.gov.vn/sold/VBdi.nsf/star_grey.png">
          <a:extLst>
            <a:ext uri="{FF2B5EF4-FFF2-40B4-BE49-F238E27FC236}">
              <a16:creationId xmlns:a16="http://schemas.microsoft.com/office/drawing/2014/main" id="{5B26C20C-0E3A-41EF-8EC4-0193B3E398B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2E61D8F-F2CF-442C-BB13-E4092E2E76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61B6DAC-F53B-4AC1-8C71-2321E9AEE8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9FE067E-0380-452F-9DA8-FF414DC176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7BD9FD2-7252-4A57-A057-5653C13A03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D9486FD-0F88-4B88-AA6E-6B6EB41548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F714FA4-F02A-45E1-AA6B-C9792FEC22B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9A04F4D-3C21-4BFA-BC71-BE0AE52249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BFA1ED3-5695-4674-9373-55DCC17864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58" name="AutoShape 24" descr="https://hscvsld.hatinh.gov.vn/sold/VBdi.nsf/star_grey.png">
          <a:extLst>
            <a:ext uri="{FF2B5EF4-FFF2-40B4-BE49-F238E27FC236}">
              <a16:creationId xmlns:a16="http://schemas.microsoft.com/office/drawing/2014/main" id="{1DD1B5EE-39DE-48B2-8369-E2D91DCCB67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5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C43FF1F-5663-4A38-BDB6-71C806AC94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5BAA3D6-F31D-4D24-B77C-3DF11A33CF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A14D8D1-DA12-446E-8EC0-B3F581A126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20EDE66-FE70-4E40-ADAF-4D4FA62CEB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BB3E90F-5C72-4213-8E4A-48C7311FA7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352BE0D-9F51-4B08-864D-120B643548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BECEC03-61B5-4244-BBFA-99028ED7D6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466" name="AutoShape 16" descr="https://hscvsld.hatinh.gov.vn/sold/VBdi.nsf/star_grey.png">
          <a:extLst>
            <a:ext uri="{FF2B5EF4-FFF2-40B4-BE49-F238E27FC236}">
              <a16:creationId xmlns:a16="http://schemas.microsoft.com/office/drawing/2014/main" id="{742CADE8-FF73-4C92-BE79-B542E607C2F3}"/>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26DCD84-E51A-4414-8F67-408652E449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71ED3F6-DE8B-4259-805A-0800302845C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6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F025244-66BC-451D-9F27-1FAD38C3EC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70" name="AutoShape 20" descr="https://hscvsld.hatinh.gov.vn/sold/VBdi.nsf/star_grey.png">
          <a:extLst>
            <a:ext uri="{FF2B5EF4-FFF2-40B4-BE49-F238E27FC236}">
              <a16:creationId xmlns:a16="http://schemas.microsoft.com/office/drawing/2014/main" id="{84FE6456-CA94-4BA9-BE6A-604C60D6564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6D59F03-56F4-4F75-ACC6-EF4774F487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31866A0-B67C-404C-8BA7-43DD46A1BA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C5C0E83-2CC5-4185-BAEB-CF4A2B09DF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74" name="AutoShape 24" descr="https://hscvsld.hatinh.gov.vn/sold/VBdi.nsf/star_grey.png">
          <a:extLst>
            <a:ext uri="{FF2B5EF4-FFF2-40B4-BE49-F238E27FC236}">
              <a16:creationId xmlns:a16="http://schemas.microsoft.com/office/drawing/2014/main" id="{E985F0F6-BE5D-442B-B8D6-4159BDD1C81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2FC2B5E-E90A-40A1-9939-37FAD05BCE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EE4441B-C172-4D19-829A-F82A467232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DB345D1-87D1-4847-A5D4-DA9DF7B97E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98C4E1F-BE4F-4D11-BD5D-74A7C234D18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FE8CED7-B271-4C9C-8C66-EC4ABD43809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D9EAC84-DC25-4F99-B102-6B6C32D47FC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544A8A9-E133-419F-BA02-EDA343664B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46E9625-63CF-46A2-A342-3D1F9CB4A4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D1D2CA8-E183-4551-8400-73474D48A4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6C9221C-EB83-422F-BCED-ED97FA01A8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3E6261D-D417-403D-AE72-7839DEE38E1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8CCA02B-6D7B-4C55-820B-7B11414777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4116E62-62C6-4040-B738-B85D545F15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488" name="AutoShape 24" descr="https://hscvsld.hatinh.gov.vn/sold/VBdi.nsf/star_grey.png">
          <a:extLst>
            <a:ext uri="{FF2B5EF4-FFF2-40B4-BE49-F238E27FC236}">
              <a16:creationId xmlns:a16="http://schemas.microsoft.com/office/drawing/2014/main" id="{D8F9321A-5836-4518-94A5-57397712525A}"/>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8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98EBC08-ADF9-490A-BF2F-865D7CE9E6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E3F5D29-4E4A-49E0-80FF-378F8D9F895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3185ED0-E109-47F9-9065-742D78A142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5BFA356-3A94-44AB-B4FE-7F9CDB7726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25D3396-C67F-48EC-A87D-55F4C2247A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A4E956C-B1FA-4194-9EB4-4F955787A4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518A2E6-8D13-4216-BA5B-6C7AB24CA5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496" name="AutoShape 16" descr="https://hscvsld.hatinh.gov.vn/sold/VBdi.nsf/star_grey.png">
          <a:extLst>
            <a:ext uri="{FF2B5EF4-FFF2-40B4-BE49-F238E27FC236}">
              <a16:creationId xmlns:a16="http://schemas.microsoft.com/office/drawing/2014/main" id="{CA1C5C2E-B90A-42E8-A576-7B647DC626B8}"/>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5034948-D015-4806-B6A5-194875A63D8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CAFF0C4-E0B7-47A9-9914-5654FBB0785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49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F76662C-CFEF-4179-9001-9BB337D933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00" name="AutoShape 20" descr="https://hscvsld.hatinh.gov.vn/sold/VBdi.nsf/star_grey.png">
          <a:extLst>
            <a:ext uri="{FF2B5EF4-FFF2-40B4-BE49-F238E27FC236}">
              <a16:creationId xmlns:a16="http://schemas.microsoft.com/office/drawing/2014/main" id="{DAEE3849-0A4A-4E81-A195-5FFA93E8A0D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51AE240-309E-459E-9768-BD49F0B032C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4C6933A-A229-403B-93A7-34BF19477F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58DDF55-6A11-492B-9198-09EFBC5FC2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04" name="AutoShape 24" descr="https://hscvsld.hatinh.gov.vn/sold/VBdi.nsf/star_grey.png">
          <a:extLst>
            <a:ext uri="{FF2B5EF4-FFF2-40B4-BE49-F238E27FC236}">
              <a16:creationId xmlns:a16="http://schemas.microsoft.com/office/drawing/2014/main" id="{492C940B-9E24-476D-A4E8-79DBF2DBB3A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E704863-EF6B-434F-91E7-F96B9FC6D0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BD54101-15BB-4BDE-A115-D8D8C6EF6D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9C764EF-44EF-4E65-A460-3B04FF5D8E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5C512A5-8B0B-4DAA-B001-C339C7AA23C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0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A277649-F901-4932-97A0-82F5085786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FBF0727-79D5-4398-BFAE-F99A71E56C0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656AD56-CF9F-4967-AE9A-75F01CF308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52CF5C1-278C-4FA3-BFCC-D03822DA09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D100A63-74A8-4737-9523-AA93CECD79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09E833C-9E9B-4B6C-9D6D-F4A2417440D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48E9057-B1D9-466E-A0C5-2115082030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6A9FAAC-3826-4E33-9F8D-1F77D1EB9D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3BF5AA4-E3FB-4E52-ACCB-9B8D84DEAB5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18" name="AutoShape 24" descr="https://hscvsld.hatinh.gov.vn/sold/VBdi.nsf/star_grey.png">
          <a:extLst>
            <a:ext uri="{FF2B5EF4-FFF2-40B4-BE49-F238E27FC236}">
              <a16:creationId xmlns:a16="http://schemas.microsoft.com/office/drawing/2014/main" id="{A673B299-8A50-450C-8D92-D941D28D4F7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1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1B80A25-D6FA-4EE2-9E68-BAAB7C4FE0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21B9B43-CC75-4977-B0E5-4B38F40204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57CA900-167C-473C-B045-DC3B6ADE9C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55E861F-775D-42EE-8D15-AACAFA4858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4E33694-F7FD-47AD-8447-5119004DE1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3CCB2DF-053F-4A34-9863-73FE9653DA4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B3FE8DE-55F2-43ED-BFF2-B6A65E3DE9F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526" name="AutoShape 16" descr="https://hscvsld.hatinh.gov.vn/sold/VBdi.nsf/star_grey.png">
          <a:extLst>
            <a:ext uri="{FF2B5EF4-FFF2-40B4-BE49-F238E27FC236}">
              <a16:creationId xmlns:a16="http://schemas.microsoft.com/office/drawing/2014/main" id="{AD6A2A5C-E3D3-41A3-9B38-F7B5C99F4343}"/>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2B3A0C-FD45-4096-9653-B1307581BA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0E3B045-793C-4329-B6C6-1C4BAAF434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2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723221F-B447-4095-A358-722328EA20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30" name="AutoShape 20" descr="https://hscvsld.hatinh.gov.vn/sold/VBdi.nsf/star_grey.png">
          <a:extLst>
            <a:ext uri="{FF2B5EF4-FFF2-40B4-BE49-F238E27FC236}">
              <a16:creationId xmlns:a16="http://schemas.microsoft.com/office/drawing/2014/main" id="{505946D9-AA55-4699-8076-5958C207652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5EEEA03-6D09-40E9-A954-22CB2D73E59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94CCE90-8D75-4F6B-9780-1ED71AA33F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0B25B83-D7A6-467D-AE13-08CF74E1FC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34" name="AutoShape 24" descr="https://hscvsld.hatinh.gov.vn/sold/VBdi.nsf/star_grey.png">
          <a:extLst>
            <a:ext uri="{FF2B5EF4-FFF2-40B4-BE49-F238E27FC236}">
              <a16:creationId xmlns:a16="http://schemas.microsoft.com/office/drawing/2014/main" id="{FD6AAF38-F6D7-43C1-A629-1FDAA3B78E3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ADA45DB-21B0-4276-B382-E93611C29E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221F331-BEB7-4563-90F8-DB41025421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EB56AF3-6F1C-483C-814D-E79C9D8158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692678D-AF37-4E23-87C9-BA81297C9B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378BA34-B9D1-427F-9148-FD020DCEFF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C4E31AA-DC34-457E-A9B1-445D3EC798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77B7DBB-6279-4A2A-94B5-9F55D07E40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BC07097-C98E-4DAA-8FDA-7DE7E43C1F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EED468F-2C62-4074-A363-23908BB5B7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B317E61-DAE8-47CB-8846-53F83BF8FBC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DB0F119-18A4-46F9-8710-B8598261CF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64AD33E-2E36-47E9-962E-552A906F482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A03693C-746D-4132-B847-B254069DBE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48" name="AutoShape 24" descr="https://hscvsld.hatinh.gov.vn/sold/VBdi.nsf/star_grey.png">
          <a:extLst>
            <a:ext uri="{FF2B5EF4-FFF2-40B4-BE49-F238E27FC236}">
              <a16:creationId xmlns:a16="http://schemas.microsoft.com/office/drawing/2014/main" id="{318F17DE-937E-4976-B688-FE4DEE85F09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39FC7B7-22FC-4D61-B3E0-FE411D1C4A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03383D6-8E28-4FFE-AFDD-3C125B5B05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4FA7C34-6EDC-4997-BB48-866561CEC54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FC6A556-51BB-42B6-9E4A-7CED75DB13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A192AB5-0AAB-4488-B436-EFB258BDA7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7216FC3-E3D0-46D5-91C9-1DAC92319C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D0B78D1-3A0E-47D9-8658-8611DE6B61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556" name="AutoShape 16" descr="https://hscvsld.hatinh.gov.vn/sold/VBdi.nsf/star_grey.png">
          <a:extLst>
            <a:ext uri="{FF2B5EF4-FFF2-40B4-BE49-F238E27FC236}">
              <a16:creationId xmlns:a16="http://schemas.microsoft.com/office/drawing/2014/main" id="{0F19CEA9-1D5E-427F-A410-60E7B9C3E40C}"/>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72D6D60-3099-46C7-8763-E046941B69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D01DB59-7146-42E8-87CA-3BA12F5A89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5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D960671-D437-4CA7-8FA4-CDA4B5A1CF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60" name="AutoShape 20" descr="https://hscvsld.hatinh.gov.vn/sold/VBdi.nsf/star_grey.png">
          <a:extLst>
            <a:ext uri="{FF2B5EF4-FFF2-40B4-BE49-F238E27FC236}">
              <a16:creationId xmlns:a16="http://schemas.microsoft.com/office/drawing/2014/main" id="{D774A288-06D7-4B8C-A958-7C640504ACC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8A3BC1A-EC22-401B-A8E5-28D26849C5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5F821C7-45CA-4397-B77F-0AF661B0C6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BF5C1D0-8B54-4F7C-B02F-DDA9DF240F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64" name="AutoShape 24" descr="https://hscvsld.hatinh.gov.vn/sold/VBdi.nsf/star_grey.png">
          <a:extLst>
            <a:ext uri="{FF2B5EF4-FFF2-40B4-BE49-F238E27FC236}">
              <a16:creationId xmlns:a16="http://schemas.microsoft.com/office/drawing/2014/main" id="{6416CC1D-52C8-43F9-AD1F-EC40DD69B729}"/>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F2EDCDF-6A9D-4E4E-A30C-C64ED19AF2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3F9A813-4FD9-4632-8064-754097398F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98F9274-206C-42FB-B495-A180562B6FA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A8097B3-5B60-440F-882B-6027C1B81F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6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68E2975-322D-4F48-AC32-9789C401A0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E299771-A35A-4165-B25A-0A2C95748F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DA915FC-A91B-492E-A1D5-D80A643C78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86C78A6-D8A3-40FF-A49B-E3BCA33ED6A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3FA4F4B-39C9-4A94-BF23-CDA749410E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BC10F7A-C304-4CE2-B861-B1CD7757B9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E51826A-7B4C-4217-944A-C9A74D8A975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3607AC7-D6BA-4E7E-90F1-921AC66F6F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E6087CC-25C8-467D-82AA-5368F3FBAD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78" name="AutoShape 24" descr="https://hscvsld.hatinh.gov.vn/sold/VBdi.nsf/star_grey.png">
          <a:extLst>
            <a:ext uri="{FF2B5EF4-FFF2-40B4-BE49-F238E27FC236}">
              <a16:creationId xmlns:a16="http://schemas.microsoft.com/office/drawing/2014/main" id="{40CDE0A5-B509-43D4-97BA-CF75AA2F8F2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7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04A3C82-7423-4C65-91C6-A9C94868EDE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2B6E489-8B03-4E61-A7D7-CEB9A93467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36B3323-3584-4022-8090-34722D22A8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96968C0-A873-468E-BD65-72D8E743A7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4D68607-DF1A-4052-929C-B4F354F9D9A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049B687-7D66-4AB4-B73A-4BCB9AB965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C132FA6-1D9C-4C71-AF9E-AEB813563C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586" name="AutoShape 16" descr="https://hscvsld.hatinh.gov.vn/sold/VBdi.nsf/star_grey.png">
          <a:extLst>
            <a:ext uri="{FF2B5EF4-FFF2-40B4-BE49-F238E27FC236}">
              <a16:creationId xmlns:a16="http://schemas.microsoft.com/office/drawing/2014/main" id="{08B269D6-7107-4305-9BF6-BAD180E7851B}"/>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A45C850-AE7B-42CB-9F62-833687D0CF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8E023C1-52FE-417B-AAC4-CE560BAB22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8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6FDEE42-E8A2-4953-BDC7-F913EF59AE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90" name="AutoShape 20" descr="https://hscvsld.hatinh.gov.vn/sold/VBdi.nsf/star_grey.png">
          <a:extLst>
            <a:ext uri="{FF2B5EF4-FFF2-40B4-BE49-F238E27FC236}">
              <a16:creationId xmlns:a16="http://schemas.microsoft.com/office/drawing/2014/main" id="{6896C41F-8339-4B8F-8384-B9206DA84119}"/>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B18D7E6-0D53-44B9-B7C8-9398931F02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23415A0-FAD0-49D4-94FE-E9DC6F06F9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C383910-38B7-43F3-8884-DED28A20452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594" name="AutoShape 24" descr="https://hscvsld.hatinh.gov.vn/sold/VBdi.nsf/star_grey.png">
          <a:extLst>
            <a:ext uri="{FF2B5EF4-FFF2-40B4-BE49-F238E27FC236}">
              <a16:creationId xmlns:a16="http://schemas.microsoft.com/office/drawing/2014/main" id="{43577953-076E-469F-9230-D42D2EB97D4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EA004FD-61E2-49B8-93C6-DE9D52DB61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B116745-6DF9-472C-945B-FCAF628868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5AF66DF-FECD-4D90-88E5-5860511407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C97FA53-8B55-4FE2-A199-9B6600E1A4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5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1A400E6-D8A7-4893-8309-60740DAD33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23D375C-D09B-46AC-B2D7-C55083B824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54B436A-0047-469C-AF32-4CC0419C59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3AB2737-4D5A-4B3E-B8D2-6718DC1BF5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D742BE6-C5CC-4968-B5F0-6AA8D8577C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4E40AEE-0C89-484E-A09E-D7458E5074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05B10C1-5DF7-4140-B702-7E6489E9F7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2B9E2A5-5D85-41BF-96BA-3C26BF76F7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EA5E396-FC00-43E8-8906-2EF98974089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08" name="AutoShape 24" descr="https://hscvsld.hatinh.gov.vn/sold/VBdi.nsf/star_grey.png">
          <a:extLst>
            <a:ext uri="{FF2B5EF4-FFF2-40B4-BE49-F238E27FC236}">
              <a16:creationId xmlns:a16="http://schemas.microsoft.com/office/drawing/2014/main" id="{C5731021-A964-4C32-A4E5-C393E492664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0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C318251-5A8C-4ED3-B353-6F950CD04C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CEAFE6E-7208-4D44-AA34-8A3FC5ACF7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12717D8-EDFC-44AF-9404-225E8D5D99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B499024-9758-4902-9A72-C9588DBFD5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0D2E45F-86B7-4570-90EA-B03100EC5A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AAF9092-6C6C-4ACC-A4B7-DEE44E8AFC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98162B7-01DD-4BD2-973A-31E6A15D88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616" name="AutoShape 16" descr="https://hscvsld.hatinh.gov.vn/sold/VBdi.nsf/star_grey.png">
          <a:extLst>
            <a:ext uri="{FF2B5EF4-FFF2-40B4-BE49-F238E27FC236}">
              <a16:creationId xmlns:a16="http://schemas.microsoft.com/office/drawing/2014/main" id="{2C12ABEF-8795-4E24-B689-C25931513BCB}"/>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E7909FF-B003-49AA-A1C9-0F07DAF4F7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8F9982F-C484-4E0C-B970-5F4FBE1ADD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1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8C17A7E-4408-437A-9549-B81AB10876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20" name="AutoShape 20" descr="https://hscvsld.hatinh.gov.vn/sold/VBdi.nsf/star_grey.png">
          <a:extLst>
            <a:ext uri="{FF2B5EF4-FFF2-40B4-BE49-F238E27FC236}">
              <a16:creationId xmlns:a16="http://schemas.microsoft.com/office/drawing/2014/main" id="{2774F4F2-B266-4827-8201-86535D07171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8418481-7BAE-454C-8A78-C3BC44EEE5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DD350D6-6C67-46D0-9B18-127BFE6F20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6DC6277-B7DA-465F-A1C4-C1B845A1BB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24" name="AutoShape 24" descr="https://hscvsld.hatinh.gov.vn/sold/VBdi.nsf/star_grey.png">
          <a:extLst>
            <a:ext uri="{FF2B5EF4-FFF2-40B4-BE49-F238E27FC236}">
              <a16:creationId xmlns:a16="http://schemas.microsoft.com/office/drawing/2014/main" id="{BBD0064B-4235-44BC-8AC6-6CD0DE6A4419}"/>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30D3026-0097-48CC-9FBB-3CE41F21C3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6DA5A0D-073B-4F88-A17A-6A345EE868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C49E692-79E0-4055-AEAA-FAA5C74C6A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9450F26-0A21-4F98-AEE5-00C72AA7F1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2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36A845C-533B-4719-ABCA-3E16246D13E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EAB2DD5-C188-4E41-8303-6C6D7FD215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FD15091-EF6A-40E2-851A-29F032283D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28AAB7F-030B-4388-8590-62F22DA75A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A009D8D-465B-4AD6-9466-C7B7478753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935AF84-A5F5-47C7-8540-A37070A439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F69F416-E6E6-48B7-9E39-4CFFE81630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865CC8E-1D3F-4337-9E27-0345A4FC60F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AC40ED2-4287-499B-8B8E-8D579D5BDF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38" name="AutoShape 24" descr="https://hscvsld.hatinh.gov.vn/sold/VBdi.nsf/star_grey.png">
          <a:extLst>
            <a:ext uri="{FF2B5EF4-FFF2-40B4-BE49-F238E27FC236}">
              <a16:creationId xmlns:a16="http://schemas.microsoft.com/office/drawing/2014/main" id="{21E268B6-48FB-43E9-AF34-5463F5FD818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3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74CF4D5-68B5-4ABB-9111-33C36467C5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EE48758-8438-415B-ACA8-227F875ED9D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41D02D7-B0B5-4BE4-8E71-EF90233B907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E5573FC-AAF0-4F0D-B732-792520EDC0D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7790EA3-D7FA-4F10-8CDD-FB621EEDFA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0F4A4BF-C977-4A52-A5CD-7BB017AF4E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4BF6DAA-6F30-47D8-A13A-A3B11C0D82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646" name="AutoShape 16" descr="https://hscvsld.hatinh.gov.vn/sold/VBdi.nsf/star_grey.png">
          <a:extLst>
            <a:ext uri="{FF2B5EF4-FFF2-40B4-BE49-F238E27FC236}">
              <a16:creationId xmlns:a16="http://schemas.microsoft.com/office/drawing/2014/main" id="{1BDD2D0B-AB69-4E0B-9278-4B6AC0B00205}"/>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021E69C-8231-4919-A1A9-A82B25D785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834F06E-F41D-49E6-B8C6-6DEF9B8317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4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BC188A3-4A63-4A3F-A1CE-A3D4B50220B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50" name="AutoShape 20" descr="https://hscvsld.hatinh.gov.vn/sold/VBdi.nsf/star_grey.png">
          <a:extLst>
            <a:ext uri="{FF2B5EF4-FFF2-40B4-BE49-F238E27FC236}">
              <a16:creationId xmlns:a16="http://schemas.microsoft.com/office/drawing/2014/main" id="{2893483B-526D-467C-881E-140A758DC1F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AD7D621-985B-4C8D-8160-D63B5E90B3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2959EE6-C92A-4436-96D6-21F4102939D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21139F0-387E-41CB-892A-1A031B61FA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54" name="AutoShape 24" descr="https://hscvsld.hatinh.gov.vn/sold/VBdi.nsf/star_grey.png">
          <a:extLst>
            <a:ext uri="{FF2B5EF4-FFF2-40B4-BE49-F238E27FC236}">
              <a16:creationId xmlns:a16="http://schemas.microsoft.com/office/drawing/2014/main" id="{65D34DBE-96C0-4B95-8D3A-A50CBC87DEA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A31568D-3019-4D09-883A-677D0C8345C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9CAD792-C5CC-4A2E-B56F-BD755F2C95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B553EDD-1066-459B-9605-922DA0B87F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9769C05-F36C-40C6-AEA6-1150CB7E9C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5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14DA0AE-C4C3-4526-9DAE-5584FBEB73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E21E799-1003-45E6-B5B3-7D68020ED7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3A03D87-F11C-43AB-9E0B-1D7F497BC6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B8B7F5E-B1D8-470F-8DDF-67226F4AF6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FF46EE4-BED3-45C9-AA65-C88EDEDE88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D4CA51D-0470-42B7-B981-D816F1617F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B911ABF-8775-4719-BE3B-E59F3D60CC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442DDD5-C347-4F0E-A256-C71560E83F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1F5D228-BD90-4120-8A37-BF93523C25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68" name="AutoShape 24" descr="https://hscvsld.hatinh.gov.vn/sold/VBdi.nsf/star_grey.png">
          <a:extLst>
            <a:ext uri="{FF2B5EF4-FFF2-40B4-BE49-F238E27FC236}">
              <a16:creationId xmlns:a16="http://schemas.microsoft.com/office/drawing/2014/main" id="{B15F978F-55EE-473A-BB57-FD48C69E99B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6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4571E49-21B7-4E8D-971F-E327BDC6AC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E018497-BB71-45EE-860E-4DE442E5478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ED3C971-3B97-43F2-B63F-25084F3E50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05A8359-EA65-4C9F-AFF6-90D35DBA56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9E1BA8D-46CC-4DE9-ABDC-FA05E2CA71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2205BB1-C777-416B-AA5D-95F8B03A95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4938990-050E-42E6-9BDD-E35F6EFC2D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676" name="AutoShape 16" descr="https://hscvsld.hatinh.gov.vn/sold/VBdi.nsf/star_grey.png">
          <a:extLst>
            <a:ext uri="{FF2B5EF4-FFF2-40B4-BE49-F238E27FC236}">
              <a16:creationId xmlns:a16="http://schemas.microsoft.com/office/drawing/2014/main" id="{9073BCC4-053A-454E-A0C9-01E04DDFF32F}"/>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5E01061-8739-4EC2-8178-599E01C62F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89A50AB-2DA9-432C-BB7F-919FCE3F0D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7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C627800-D8CC-4363-9A54-5B4EB90059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80" name="AutoShape 20" descr="https://hscvsld.hatinh.gov.vn/sold/VBdi.nsf/star_grey.png">
          <a:extLst>
            <a:ext uri="{FF2B5EF4-FFF2-40B4-BE49-F238E27FC236}">
              <a16:creationId xmlns:a16="http://schemas.microsoft.com/office/drawing/2014/main" id="{02AD5B70-8F7F-4194-B469-A791B9F7AA6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27B6786-E6E6-4784-BF07-FD86C759C5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50DBDFD-6BB4-4DD2-A73F-25CEC0B228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DA832C5-D53C-4D1B-BE16-BE3DB688944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684" name="AutoShape 24" descr="https://hscvsld.hatinh.gov.vn/sold/VBdi.nsf/star_grey.png">
          <a:extLst>
            <a:ext uri="{FF2B5EF4-FFF2-40B4-BE49-F238E27FC236}">
              <a16:creationId xmlns:a16="http://schemas.microsoft.com/office/drawing/2014/main" id="{6230A86F-6CDF-44D9-AEC5-F1A2AB4A17BA}"/>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B2441FC-7846-4C5A-9A4B-91091D5303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5BD3C3A-B07B-4F06-8048-E3A5DDFAA9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83D7831-7FD3-494A-B6CE-E2A9A0D16F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67CD2F7-9AD9-4521-ABD7-60020C3069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8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53D51D0-FC0D-482A-BFA8-D8065D8017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351F635-5466-4A89-A07A-D9673B3BC3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312E9E2-299B-4B55-BF9C-7D62790CC6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A52F824-E942-464F-A88C-D20BB05D09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3D219A8-B9C3-4A8E-A249-1C430C59C1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C655DB6-3A88-49CF-9853-1B8DBB917E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2DA2F35-C476-4406-9C77-1C0FDEE009C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FF690A3-0E1E-4537-A62A-BED0E71ABD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969283C-E6B4-4D56-819A-651CD47913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8"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63D0039-B3F7-454D-90EE-07FBFA62D7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699"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B3F87DF-C20A-45F4-8DC5-D8D7E84B79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0"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3AC330D-B4FE-43FE-85F9-6FA271A5E8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1"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823CBAF-535E-44FC-AA75-1289AE3768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2"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695097B-6041-47AC-97D1-07796778C9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3"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A918A40-B2A0-4574-A250-E528602DA3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4"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77ECA33-188A-4F6D-9054-3C429390FE5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5"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C62DAD4-3B15-4434-A6B2-74CCC00323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6"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A124AD0-2C16-4E5E-BF71-0A6127069F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7"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ECF6D74-7ADC-46A2-98DA-CCE6C33078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8"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531E4AC-3334-4D92-ADFF-97503A38E7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09"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812867C-53E8-4A4B-B4D3-D6DF4F9B89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0"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E911A70-2DC3-4E61-963F-25D1A038142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65CFA1D-29D1-40ED-AFBE-4B4F698E311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842A6D2-4CDD-4BE3-B10C-F6AF58747F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ADA37EC-5FB5-4C14-8391-94B968DC65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2B26149-B0AB-48BA-A62D-729D543CF9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9456739-D07F-4D36-A0A2-7E315A9211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B10B0C2-A1DF-4028-B07C-9413BB91399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EFAF6E9-03AC-47E3-A0C0-6DDB1016C7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254C9A3-1C81-4DB9-B386-6B84D528D1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360413F-9778-4342-84CF-5714408312F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29C5059-0B23-4E80-9D0C-43979D4324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C839F03-590E-41DA-A766-F75DEEBA81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C7428B2-39BB-4438-9CC9-15369619E4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03CE2F0-C7CF-4E4A-BCB6-ED8BDD3A75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4"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16B2088-CFBE-4CBA-9A8B-8571443212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5"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650601D-AC47-4903-A8BD-E5B16D321C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6"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B5D1572-D097-4E90-9CEB-CDD3D7D1C8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7"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CF7E983-29EA-49C6-8F85-B19EAE9615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8"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784924A-C0C6-4FE8-8857-C21474B964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29"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A432CAE-5F10-4C07-9CBC-4FDAEE1E9F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0"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434933D-EB96-4100-9A0D-35DB671E6D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54D697B-8962-41D8-94A2-85B4C1E78A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848DC9D-27A7-44E6-ADA9-73AE1B38797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880B5D4-C869-4180-AEC2-1AC8575012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4"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0F20AC5-17CF-444F-9B8A-4569DB7F21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5"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5F0C731-BA75-4616-8D46-0D4D5387B0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6"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04ED1A1-4689-439C-8607-8473E98731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4EC5A8E-4352-4F48-A59B-9C74974C01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E8ACDEE-DC72-442C-9086-3026EA0A56E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3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801CED6-87A5-4A95-8650-CF11A52D95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FDFC59A-BF37-4323-AEE0-80EC657E51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DB30579-8F92-4A52-B5B3-25B5D74F91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BC0E1E2-6993-48D3-AF2A-4AF870905B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83F1DD8-F578-4E0C-8698-70B4763726C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7D97251-3255-41FC-9BC2-DC8B9ADDAC9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DF865F8-0FE2-4841-8311-615C7730A2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EDAB656-047E-4A7D-9AC0-02B6103FFD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B4CDA0B-BFD7-4294-844B-8E5A284759B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3768C0D-FF0F-415A-AF68-5E348FB6B5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4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AE18386-0225-489D-BD86-46ADB940FB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750" name="AutoShape 24" descr="https://hscvsld.hatinh.gov.vn/sold/VBdi.nsf/star_grey.png">
          <a:extLst>
            <a:ext uri="{FF2B5EF4-FFF2-40B4-BE49-F238E27FC236}">
              <a16:creationId xmlns:a16="http://schemas.microsoft.com/office/drawing/2014/main" id="{DE2147B4-D912-4B33-9615-438DB09F334F}"/>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0F00AC1-2D7E-49F7-87CD-901CE6699E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4FC87E3-42ED-43EF-A7AC-67D2C1124B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E7536DE-8BE1-4E01-85F2-A9CA70EFFE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928B5E0-7B4F-4EA5-8A64-809A8DB3A6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8D23496-73AC-4D38-B95C-89DD79CD9F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70257E0-E1C3-41D5-80D3-80AE0424E1A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B236B91-7062-4920-B4C3-57928A564D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758" name="AutoShape 16" descr="https://hscvsld.hatinh.gov.vn/sold/VBdi.nsf/star_grey.png">
          <a:extLst>
            <a:ext uri="{FF2B5EF4-FFF2-40B4-BE49-F238E27FC236}">
              <a16:creationId xmlns:a16="http://schemas.microsoft.com/office/drawing/2014/main" id="{DC17F2E2-9DBB-451A-9493-7DA4D282F80F}"/>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5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D22FBCA-5F2E-4B36-840D-0C6F4D3332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7E2E596-7492-49C0-AAB2-425C249E9D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A7586DD-0620-4646-8080-431D8CA518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762" name="AutoShape 20" descr="https://hscvsld.hatinh.gov.vn/sold/VBdi.nsf/star_grey.png">
          <a:extLst>
            <a:ext uri="{FF2B5EF4-FFF2-40B4-BE49-F238E27FC236}">
              <a16:creationId xmlns:a16="http://schemas.microsoft.com/office/drawing/2014/main" id="{D25105B5-4CC9-42E1-8316-E715EE9E79B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86CE271-2152-4DD2-834F-C688C971CC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CCDD0DD-F95F-432A-A3F3-13ECBCCC17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97DADE1-63E7-41A3-AA96-8DB371A8B2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766" name="AutoShape 24" descr="https://hscvsld.hatinh.gov.vn/sold/VBdi.nsf/star_grey.png">
          <a:extLst>
            <a:ext uri="{FF2B5EF4-FFF2-40B4-BE49-F238E27FC236}">
              <a16:creationId xmlns:a16="http://schemas.microsoft.com/office/drawing/2014/main" id="{DB9E6C6D-1CFC-4A06-971F-683FBA35C14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A777891-6AC0-4654-A5FE-4DC1E0768F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8EA6482-B846-48BB-81A4-40B581C9E4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6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4B660E3-AF6C-489C-B107-F8A9F25CE3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2C65EC3-CABB-4471-AAAB-348DC61B5C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023DA98-AFE9-460B-9807-3D11D9B496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8322281-5CD7-476C-9B0C-CF8AD2196F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1151607-749E-47F3-9F27-83444849F9A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8341EC2-550E-4175-8FD3-F053F24896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2F14120-2AD6-4101-9DBB-991F90A438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6E09DFF-8D00-4D66-94CA-BE8C37FB040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CA9B410-3B1D-4933-9B17-9CB69E7C62E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FBCC536-94CD-4835-B413-03C099AB9A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7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D1D6F60-583C-4E71-8AB9-0A43BE0AA29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780" name="AutoShape 24" descr="https://hscvsld.hatinh.gov.vn/sold/VBdi.nsf/star_grey.png">
          <a:extLst>
            <a:ext uri="{FF2B5EF4-FFF2-40B4-BE49-F238E27FC236}">
              <a16:creationId xmlns:a16="http://schemas.microsoft.com/office/drawing/2014/main" id="{7ACDB05A-4178-4066-B37C-54B3013CA82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E58D1EF-C6F7-4425-8E17-7C649F2FD4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9805C84-9747-4BDF-9E34-6C483DD72A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13AED1E-55CE-4692-93B0-9B5699C073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1DB0C85-2D4C-465B-B8E1-369B0F73D2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3E7C0F9-4FB0-4777-8465-0FEC775B44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E59B8BE-DDC4-4A7E-926F-B69D4A9413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2FF69DA-4063-4132-A21F-018227F839D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788" name="AutoShape 16" descr="https://hscvsld.hatinh.gov.vn/sold/VBdi.nsf/star_grey.png">
          <a:extLst>
            <a:ext uri="{FF2B5EF4-FFF2-40B4-BE49-F238E27FC236}">
              <a16:creationId xmlns:a16="http://schemas.microsoft.com/office/drawing/2014/main" id="{6AC4E908-70B1-4B9D-A0CF-7659C10312CF}"/>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8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848ED2A-F87E-40C9-8232-87FD7D1A9E3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D91C542-1A84-41B4-A9C6-419BAA1D39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B5B23D3-824F-4061-B81B-211DB2025C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792" name="AutoShape 20" descr="https://hscvsld.hatinh.gov.vn/sold/VBdi.nsf/star_grey.png">
          <a:extLst>
            <a:ext uri="{FF2B5EF4-FFF2-40B4-BE49-F238E27FC236}">
              <a16:creationId xmlns:a16="http://schemas.microsoft.com/office/drawing/2014/main" id="{C069B6E5-FF99-4D80-B61C-C137F9387C4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B7A9601-2C7E-42A3-A280-672292168F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7CFBA85-9AB1-45FF-8909-DD2F32E4A28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D19BFC1-8BAC-4694-AF3A-044CDBF7D57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796" name="AutoShape 24" descr="https://hscvsld.hatinh.gov.vn/sold/VBdi.nsf/star_grey.png">
          <a:extLst>
            <a:ext uri="{FF2B5EF4-FFF2-40B4-BE49-F238E27FC236}">
              <a16:creationId xmlns:a16="http://schemas.microsoft.com/office/drawing/2014/main" id="{AC43C196-12C0-4173-8D26-58888628AE8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9624528-6BF8-4FDE-9829-A2048818D1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22A2168-1550-42B5-BE88-1176B14021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79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D287427-B07F-4D6E-A78C-07FFD6FCEB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8AC7B10-4BF9-4D5B-9F61-4F59DF2D6C1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55EAA4D-3E76-4663-82A2-8D11E12E90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8AD985E-7537-4499-8326-BA3D8296F82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7906A4D-367A-497B-8C21-844B378939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AC108E6-9D2E-4D2F-BEF1-BD3E6812C8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06CE2BB-0E05-4FD3-B54C-CEEDE8BCB5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B155E79-656C-48D3-A661-F707838453C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8A61087-D13F-4762-AFD6-12B6067C9F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3ADADA0-1DAC-498E-9273-76453ADB88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0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AEDBD72-D649-49B4-BC8E-0BEC472503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10" name="AutoShape 24" descr="https://hscvsld.hatinh.gov.vn/sold/VBdi.nsf/star_grey.png">
          <a:extLst>
            <a:ext uri="{FF2B5EF4-FFF2-40B4-BE49-F238E27FC236}">
              <a16:creationId xmlns:a16="http://schemas.microsoft.com/office/drawing/2014/main" id="{91B2B931-447F-4770-8F36-E21EF20DB3BB}"/>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CA9DF58-B4B9-4F09-81D8-5B3E2726355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548D6A1-65A8-4D9A-8D6D-44700C4C81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A5297B3-CAC3-4B87-A898-C4814CE613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03C4B64-5286-48E5-8408-8A84FC0CB8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E97F59D-00BB-4420-B763-AEAA3E8BD0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297BCAF-5565-4ABC-A70B-16288867C1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2173319-04EA-470E-902B-EF715DA697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818" name="AutoShape 16" descr="https://hscvsld.hatinh.gov.vn/sold/VBdi.nsf/star_grey.png">
          <a:extLst>
            <a:ext uri="{FF2B5EF4-FFF2-40B4-BE49-F238E27FC236}">
              <a16:creationId xmlns:a16="http://schemas.microsoft.com/office/drawing/2014/main" id="{7F988C54-1EDF-42E0-9812-55CA7E77B197}"/>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1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D1BEC86-556C-4DEA-95CE-BE2991AC89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19D27C7-7800-4B8F-982A-314C008363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DDDB645-E4CC-45AC-9E33-95F58DDEFA9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22" name="AutoShape 20" descr="https://hscvsld.hatinh.gov.vn/sold/VBdi.nsf/star_grey.png">
          <a:extLst>
            <a:ext uri="{FF2B5EF4-FFF2-40B4-BE49-F238E27FC236}">
              <a16:creationId xmlns:a16="http://schemas.microsoft.com/office/drawing/2014/main" id="{9C5B0AE3-41C7-44D8-B7B4-379E3D17F88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33D8EF1-015A-4038-A3C0-6A18464E91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E7D5FA2-1D7D-4A3C-BD4B-7724E38779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0B84128-9DDC-4EC4-81C1-9C023167E4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26" name="AutoShape 24" descr="https://hscvsld.hatinh.gov.vn/sold/VBdi.nsf/star_grey.png">
          <a:extLst>
            <a:ext uri="{FF2B5EF4-FFF2-40B4-BE49-F238E27FC236}">
              <a16:creationId xmlns:a16="http://schemas.microsoft.com/office/drawing/2014/main" id="{9916706A-FACD-471D-81BC-E09ADD1F0C3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AC6C0FF-780C-4807-AA58-290A0CA3529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59F61F8-9E70-4D9D-A2DF-472EE7287B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2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B7737B9-60D4-4762-A95C-A3F8964BA7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BFF4EB2-4875-4822-B3CD-F06A8B021C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83AF560-FC7A-4824-8012-EA4D972099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BFE9EC-D568-4438-B774-F882445972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449FDF3-C9E7-4F33-900B-C7B353C258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5AE805F-8D15-48D8-B64D-3E133FF277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F4B08E6-83E5-4E2E-898B-B2517F6433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7D0BB79-323A-46F1-8E52-538AC383BD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1B64F4E-7D67-44D0-871F-384BBA507A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3B484E4-DF65-46E6-92D9-82FE848A1D4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3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015912E-86F5-4A38-A49C-6FCC8ABFF8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40" name="AutoShape 24" descr="https://hscvsld.hatinh.gov.vn/sold/VBdi.nsf/star_grey.png">
          <a:extLst>
            <a:ext uri="{FF2B5EF4-FFF2-40B4-BE49-F238E27FC236}">
              <a16:creationId xmlns:a16="http://schemas.microsoft.com/office/drawing/2014/main" id="{4089D945-E680-4BAD-BE92-71870B8C9EC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7523B13-CAA1-42DE-98DC-B31D8A599D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1A83FE4-FE5F-46A7-8BEC-0E58134292E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13813AF-C579-4D9F-A56B-6BCD91A8C4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401F3E7-DA9B-45A9-9066-C03B2DE695C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9FF9384-DA38-4443-900F-A3656BEC06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796DF13-4D45-4B75-AD69-87FD4244A4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D7C08F2-97BC-4302-A73A-D9C7BF2F01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848" name="AutoShape 16" descr="https://hscvsld.hatinh.gov.vn/sold/VBdi.nsf/star_grey.png">
          <a:extLst>
            <a:ext uri="{FF2B5EF4-FFF2-40B4-BE49-F238E27FC236}">
              <a16:creationId xmlns:a16="http://schemas.microsoft.com/office/drawing/2014/main" id="{864D3FA5-300A-4C7B-BEE6-9E5F4CCA6DED}"/>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4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017177D-2880-4BBA-9B20-44EB9FBBF3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EC757FC-6664-4A04-813D-CF38007335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0F58B68-65BE-4B11-AE79-72D9BD8DD75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52" name="AutoShape 20" descr="https://hscvsld.hatinh.gov.vn/sold/VBdi.nsf/star_grey.png">
          <a:extLst>
            <a:ext uri="{FF2B5EF4-FFF2-40B4-BE49-F238E27FC236}">
              <a16:creationId xmlns:a16="http://schemas.microsoft.com/office/drawing/2014/main" id="{9B968716-3465-432C-9CAC-187A79DD3B47}"/>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95560F4-E3D8-49B1-BE7D-DFE755D28C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64E0E48-F1C6-4EE0-A61D-7EF77F1514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D9A4F63-E01C-40E7-B44E-B8B1626C4E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56" name="AutoShape 24" descr="https://hscvsld.hatinh.gov.vn/sold/VBdi.nsf/star_grey.png">
          <a:extLst>
            <a:ext uri="{FF2B5EF4-FFF2-40B4-BE49-F238E27FC236}">
              <a16:creationId xmlns:a16="http://schemas.microsoft.com/office/drawing/2014/main" id="{0D55D677-4DCE-434D-9299-2137875050A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E4C37FD-28F1-4CCA-A76A-143202748F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1B3AA7A-6D2A-46A5-9565-337DB1B881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5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A452107-B303-46CB-8305-DCD3B09D4E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7FD34AD-A14D-4BD0-954A-499B61F48B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1B05BAB-96F7-46AF-9242-C2CF0B3A5F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0B20D55-AA81-43A2-8C27-343ABEE3E1D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C090530-F9FB-4DE6-9591-9FFDB7AF090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FFF3558-596D-481D-9874-9812B3FE5F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44B5FA5-7305-47B4-A387-DA3EEAB51D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0FE8BB1-8BB8-4929-BF25-A68C7E8BDF7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4176EC2-DAAF-4CE2-ACA3-C098377944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4ED6708-F789-4C9F-B66E-64903B4F21C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6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2AC214C-F1F8-40B1-A94F-FC0BADDD3D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70" name="AutoShape 24" descr="https://hscvsld.hatinh.gov.vn/sold/VBdi.nsf/star_grey.png">
          <a:extLst>
            <a:ext uri="{FF2B5EF4-FFF2-40B4-BE49-F238E27FC236}">
              <a16:creationId xmlns:a16="http://schemas.microsoft.com/office/drawing/2014/main" id="{7E7A4109-E46C-40F7-9C50-CA95BC44EE2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70B97B3-EF7E-43C6-B0A1-E282019873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2D12343-C4AF-4235-8626-30BDA0E9A6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9C2A547-46D8-4EE5-A9E9-0A33082B9E5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E6FD84E-F644-4544-923E-2C213EC436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9B7BB51-8F8C-4DF0-8992-848CF5FD06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2B0A68A-4245-42C3-9099-526BD7D112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CB93D09-8E56-465F-9B38-7CDC353777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878" name="AutoShape 16" descr="https://hscvsld.hatinh.gov.vn/sold/VBdi.nsf/star_grey.png">
          <a:extLst>
            <a:ext uri="{FF2B5EF4-FFF2-40B4-BE49-F238E27FC236}">
              <a16:creationId xmlns:a16="http://schemas.microsoft.com/office/drawing/2014/main" id="{95B6F92B-0432-43F0-87B9-3EE90B42A01F}"/>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7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FB2FE6A-79B4-4EF3-B836-DE9F8ECAA9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5ADE751-DD6B-4710-814B-4E356ADCC7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B44A57B-9651-4B0D-B977-AC6AFADDE0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82" name="AutoShape 20" descr="https://hscvsld.hatinh.gov.vn/sold/VBdi.nsf/star_grey.png">
          <a:extLst>
            <a:ext uri="{FF2B5EF4-FFF2-40B4-BE49-F238E27FC236}">
              <a16:creationId xmlns:a16="http://schemas.microsoft.com/office/drawing/2014/main" id="{5D4D10EE-55C3-496E-BBB1-3DEB1C64A82B}"/>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8C87415-244E-4F6C-BC13-39B382CEAF6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4F109E4-0881-4F83-B99A-891F1ECD8D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59901F6-48F7-4527-B9A3-D8AFB981B2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886" name="AutoShape 24" descr="https://hscvsld.hatinh.gov.vn/sold/VBdi.nsf/star_grey.png">
          <a:extLst>
            <a:ext uri="{FF2B5EF4-FFF2-40B4-BE49-F238E27FC236}">
              <a16:creationId xmlns:a16="http://schemas.microsoft.com/office/drawing/2014/main" id="{0DDC5A07-B004-45B6-8B23-B31C09231A4F}"/>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E2B4112-2F55-4063-9645-1FC062EF167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F61020B-7A36-4000-BF58-62495F0069E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8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DA0AD61-CD34-4EE5-A440-85D6F70922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4850507-33C3-4B5A-AA36-A42874C2C6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5C1DB31-9921-457E-A67C-81E04CD167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9437989-2315-4ED5-85C4-D2A83866AA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7B1A80A-D4B6-45FE-8619-2B2FB8D0D2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F44589A-6C16-4B32-B7F5-611E555B6CA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2A4C79F-90C4-4F42-A65F-0F853BED8E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EF0FF0D-9C01-4E91-B26F-43C08E987B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FFC1C7C-DDD6-4AFC-B344-0F982258F6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0AAABE0-B8B1-4385-80FD-2C31575DAC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89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7FBB8CC-D82F-42F8-955B-970D08A474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00" name="AutoShape 24" descr="https://hscvsld.hatinh.gov.vn/sold/VBdi.nsf/star_grey.png">
          <a:extLst>
            <a:ext uri="{FF2B5EF4-FFF2-40B4-BE49-F238E27FC236}">
              <a16:creationId xmlns:a16="http://schemas.microsoft.com/office/drawing/2014/main" id="{0439D2B9-A4E7-4728-A861-85E8984D332F}"/>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20DB3F9-5E2E-4F17-87CE-5CA04913E5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737C738-C849-4013-BE11-18FF1452DD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F6F1B98-9F48-44DB-A1D2-3421F03EC7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EBAB262-A164-4B37-88BD-13B62335BB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004C96E-E278-4C44-8BF6-8EAF0F937B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DAE01A2-4D6C-475E-9269-8A5464E8D0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F4515A1-3D8D-4CEF-849C-AB5F6D9A75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908" name="AutoShape 16" descr="https://hscvsld.hatinh.gov.vn/sold/VBdi.nsf/star_grey.png">
          <a:extLst>
            <a:ext uri="{FF2B5EF4-FFF2-40B4-BE49-F238E27FC236}">
              <a16:creationId xmlns:a16="http://schemas.microsoft.com/office/drawing/2014/main" id="{B5BC4BA6-EBEE-4D8B-9EA3-7D7CC795BC78}"/>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0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259BE22-52E1-4892-8AE4-F30DB2F6A8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98C2FD2-DAFA-4D78-8263-8CFEB5D3DD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A30F738-073E-4E6C-B6F7-536E81A554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12" name="AutoShape 20" descr="https://hscvsld.hatinh.gov.vn/sold/VBdi.nsf/star_grey.png">
          <a:extLst>
            <a:ext uri="{FF2B5EF4-FFF2-40B4-BE49-F238E27FC236}">
              <a16:creationId xmlns:a16="http://schemas.microsoft.com/office/drawing/2014/main" id="{9BA05845-9353-42CE-8E5D-024C89BE0A2A}"/>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06338AB-5314-4B93-B591-C403DF8E9A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9408E9D-54E3-47E2-AC7A-13CC1C20CB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2C57018-11D5-40CA-B368-ED30BBA8FA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16" name="AutoShape 24" descr="https://hscvsld.hatinh.gov.vn/sold/VBdi.nsf/star_grey.png">
          <a:extLst>
            <a:ext uri="{FF2B5EF4-FFF2-40B4-BE49-F238E27FC236}">
              <a16:creationId xmlns:a16="http://schemas.microsoft.com/office/drawing/2014/main" id="{95B78C6F-EE66-47A2-817B-D6D957EA716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48DA80C-4D4D-45AA-8207-06FA28F9B7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E1A5BC2-C24B-42BD-92A8-498196D02AC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1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31B9524-3D6E-4687-AD3B-324540C7C3F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0A2D4D8-3E16-46EE-8290-1AE48D30AF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E79A89E-0541-4D69-9141-2DFAD2A200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55130E3-7F18-4C40-A94F-CD96731C86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69C939B-CA2C-43AA-A0F4-ADDC910EBD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5BFCAA2-1B4A-4C0E-8C6A-E8A9566FBA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F64F77C-39E7-4106-8EA2-D8298D0CF9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A042704-595A-4B40-B113-A5F22A8DDE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BB597A5-AFB0-412D-B83C-89F69A6C3A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C3EA2C7-065C-4B48-9C1E-103BA14F96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2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4AF61E7-1613-4951-81C4-6312B76621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30" name="AutoShape 24" descr="https://hscvsld.hatinh.gov.vn/sold/VBdi.nsf/star_grey.png">
          <a:extLst>
            <a:ext uri="{FF2B5EF4-FFF2-40B4-BE49-F238E27FC236}">
              <a16:creationId xmlns:a16="http://schemas.microsoft.com/office/drawing/2014/main" id="{8625C76C-F315-4B78-86A1-AD47A873F8F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DE439A4-C5A6-4A07-B7E5-05A9CAD48F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CFA2270-3D78-4EF4-8740-75C08104A8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0FC4A75-44DC-4796-840C-0ACE160EF5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049696F-4C60-4222-B123-AD5ECD1C3C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4500DFB-DC63-4863-A5E2-CCDEE2C848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2343504-1FAA-4FDD-867B-43531FCFD4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112536E-01E6-47C6-8E0D-8157474BEB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938" name="AutoShape 16" descr="https://hscvsld.hatinh.gov.vn/sold/VBdi.nsf/star_grey.png">
          <a:extLst>
            <a:ext uri="{FF2B5EF4-FFF2-40B4-BE49-F238E27FC236}">
              <a16:creationId xmlns:a16="http://schemas.microsoft.com/office/drawing/2014/main" id="{A99756C3-303E-4C71-850E-AA2BEFEA79FD}"/>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3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52EA883-76B3-4CF3-872F-6A22EE5A18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C6448AC-623B-40AD-8143-61462F55A6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EDD8122-CCF4-4670-BFD1-4C1160C6B2F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42" name="AutoShape 20" descr="https://hscvsld.hatinh.gov.vn/sold/VBdi.nsf/star_grey.png">
          <a:extLst>
            <a:ext uri="{FF2B5EF4-FFF2-40B4-BE49-F238E27FC236}">
              <a16:creationId xmlns:a16="http://schemas.microsoft.com/office/drawing/2014/main" id="{EE553A35-3F47-4165-A33B-D6B4B1DBEE5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76EB242-1905-4CAC-9954-5FCF7AE62C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AF8A509-D13A-437B-B48A-1F35C56AB5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5604679-3382-4497-893C-5CFBB3F9AE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46" name="AutoShape 24" descr="https://hscvsld.hatinh.gov.vn/sold/VBdi.nsf/star_grey.png">
          <a:extLst>
            <a:ext uri="{FF2B5EF4-FFF2-40B4-BE49-F238E27FC236}">
              <a16:creationId xmlns:a16="http://schemas.microsoft.com/office/drawing/2014/main" id="{7E6C9D15-86C2-4052-A48A-B80243A3065F}"/>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AC993B6-342B-4502-BA10-50AB2A7590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A71FAFD-19B3-4386-8316-9C33B2CC7B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4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FE2092C-F030-4140-990A-6A9093655F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AE65FFE-D2BF-4526-99D7-B6CC1261AF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4746A7E-A3C8-45CE-9E5C-37CDB15F18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6B0D516-F80D-4E57-A8B2-9C939037BF9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9DFD543-2C5A-4D10-8577-64C9FD54B3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E83E534-4DA9-4F4A-9B2C-36DBC3EDD1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6A2FEA7-C489-4229-91B1-D559128F7F1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513C2F9-9AB5-410C-BDA9-97A140F72D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EEDD865-2902-4959-A4F1-E687A16F93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1B20204-4D96-446F-BCA9-A869166D1F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5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0C1A2FA-CCB4-4E3D-A70F-BF6B2964D4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60" name="AutoShape 24" descr="https://hscvsld.hatinh.gov.vn/sold/VBdi.nsf/star_grey.png">
          <a:extLst>
            <a:ext uri="{FF2B5EF4-FFF2-40B4-BE49-F238E27FC236}">
              <a16:creationId xmlns:a16="http://schemas.microsoft.com/office/drawing/2014/main" id="{81475ECA-0832-4B5C-A6A2-2915C4C5130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81CB949-F6AD-4E69-8DD1-2BAFE43405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9D9AE38-AE3D-4AB9-9EB6-8235935155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57EE61E-51D7-4BCE-9726-2CEA14A4F1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C6D30FC-6CC1-42DE-89EB-4F3E79427B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EE9AF8B-7D24-4648-A72F-59EACCD38C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8726BE0-AD2D-4821-9945-24C46C5CEF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F7674C9-7FE1-42D7-87D8-F89E121C650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968" name="AutoShape 16" descr="https://hscvsld.hatinh.gov.vn/sold/VBdi.nsf/star_grey.png">
          <a:extLst>
            <a:ext uri="{FF2B5EF4-FFF2-40B4-BE49-F238E27FC236}">
              <a16:creationId xmlns:a16="http://schemas.microsoft.com/office/drawing/2014/main" id="{1B8B8F62-24A1-437C-B945-E2B549511377}"/>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6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82AE351-7E8B-464E-BD8D-401047F86C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BC78CF3-3327-4A38-8553-CF89202A6C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E719DA5-1373-463D-9840-ADC0EEA9A50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72" name="AutoShape 20" descr="https://hscvsld.hatinh.gov.vn/sold/VBdi.nsf/star_grey.png">
          <a:extLst>
            <a:ext uri="{FF2B5EF4-FFF2-40B4-BE49-F238E27FC236}">
              <a16:creationId xmlns:a16="http://schemas.microsoft.com/office/drawing/2014/main" id="{0600AA20-5FF4-495D-8E30-12A8EEB2A47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DFC0866-F076-470F-9068-C40ECBC980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9689342-9CD4-4F82-9D79-FDBF18D7B5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B583C31-7A40-44CA-988E-3FBA6B065F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76" name="AutoShape 24" descr="https://hscvsld.hatinh.gov.vn/sold/VBdi.nsf/star_grey.png">
          <a:extLst>
            <a:ext uri="{FF2B5EF4-FFF2-40B4-BE49-F238E27FC236}">
              <a16:creationId xmlns:a16="http://schemas.microsoft.com/office/drawing/2014/main" id="{73F01699-70FB-4E62-B9E3-60841DFAA2F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1BAB801-FA20-497B-B3EE-F72EEB48E9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3453024-680F-4876-B112-C2002E7888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7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F66BA04-7747-47FE-B00A-86CAEAAF93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8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D2F0769-8B8C-438A-A1DF-76767BBF6B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8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5087C77-BD57-45A4-AEAA-29E80499D7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82" name="AutoShape 24" descr="https://hscvsld.hatinh.gov.vn/sold/VBdi.nsf/star_grey.png">
          <a:extLst>
            <a:ext uri="{FF2B5EF4-FFF2-40B4-BE49-F238E27FC236}">
              <a16:creationId xmlns:a16="http://schemas.microsoft.com/office/drawing/2014/main" id="{032CC3F0-D6B9-462C-A3BA-E76B1DBB7D4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983" name="AutoShape 16" descr="https://hscvsld.hatinh.gov.vn/sold/VBdi.nsf/star_grey.png">
          <a:extLst>
            <a:ext uri="{FF2B5EF4-FFF2-40B4-BE49-F238E27FC236}">
              <a16:creationId xmlns:a16="http://schemas.microsoft.com/office/drawing/2014/main" id="{5DB77D87-B9C7-4A93-8CA3-4F52F8667B64}"/>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84" name="AutoShape 20" descr="https://hscvsld.hatinh.gov.vn/sold/VBdi.nsf/star_grey.png">
          <a:extLst>
            <a:ext uri="{FF2B5EF4-FFF2-40B4-BE49-F238E27FC236}">
              <a16:creationId xmlns:a16="http://schemas.microsoft.com/office/drawing/2014/main" id="{778BADDA-A8AF-4F84-A42E-F6042DDE654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85" name="AutoShape 24" descr="https://hscvsld.hatinh.gov.vn/sold/VBdi.nsf/star_grey.png">
          <a:extLst>
            <a:ext uri="{FF2B5EF4-FFF2-40B4-BE49-F238E27FC236}">
              <a16:creationId xmlns:a16="http://schemas.microsoft.com/office/drawing/2014/main" id="{2EF6ED7A-EC2C-4C54-8B11-FCACFFEFF69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86" name="AutoShape 24" descr="https://hscvsld.hatinh.gov.vn/sold/VBdi.nsf/star_grey.png">
          <a:extLst>
            <a:ext uri="{FF2B5EF4-FFF2-40B4-BE49-F238E27FC236}">
              <a16:creationId xmlns:a16="http://schemas.microsoft.com/office/drawing/2014/main" id="{6C659281-CDCF-4B81-8F20-CA443A8B34D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1987" name="AutoShape 16" descr="https://hscvsld.hatinh.gov.vn/sold/VBdi.nsf/star_grey.png">
          <a:extLst>
            <a:ext uri="{FF2B5EF4-FFF2-40B4-BE49-F238E27FC236}">
              <a16:creationId xmlns:a16="http://schemas.microsoft.com/office/drawing/2014/main" id="{63901BCD-D957-48D0-A75C-E2CAFC63ACB0}"/>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88" name="AutoShape 20" descr="https://hscvsld.hatinh.gov.vn/sold/VBdi.nsf/star_grey.png">
          <a:extLst>
            <a:ext uri="{FF2B5EF4-FFF2-40B4-BE49-F238E27FC236}">
              <a16:creationId xmlns:a16="http://schemas.microsoft.com/office/drawing/2014/main" id="{915B2EA3-653D-4E34-B3D3-692996439E5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89" name="AutoShape 24" descr="https://hscvsld.hatinh.gov.vn/sold/VBdi.nsf/star_grey.png">
          <a:extLst>
            <a:ext uri="{FF2B5EF4-FFF2-40B4-BE49-F238E27FC236}">
              <a16:creationId xmlns:a16="http://schemas.microsoft.com/office/drawing/2014/main" id="{954379C5-1E88-485E-82CB-70591D114C0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5B50D41-2F4A-4826-8730-06DFB82749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FAC8F30-EF98-4DB8-BF54-72517FBC81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4D8877-34D2-4715-A028-F665F90A23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5B1620E-3933-40A6-9770-044F92843F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EF2F993-E56D-4C72-AF5B-5F2C6F28E4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878B15A-E4BB-4170-BA3E-545D18E9A4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D60AE06-B38E-4785-A1F1-8A3A95D0B4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F30A77B-F51C-4F86-AF74-1E1B982274D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1998" name="AutoShape 24" descr="https://hscvsld.hatinh.gov.vn/sold/VBdi.nsf/star_grey.png">
          <a:extLst>
            <a:ext uri="{FF2B5EF4-FFF2-40B4-BE49-F238E27FC236}">
              <a16:creationId xmlns:a16="http://schemas.microsoft.com/office/drawing/2014/main" id="{7982B3DC-B51B-4C54-BD3E-87D098208E8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199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5B43AEA-9B9B-426A-8FB5-02FB3AAABFC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34AC97C-2F7E-43FD-A750-B770DE66EB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2FC9059-5B23-4F4D-8521-D5047C815F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FD83D91-56C2-4FE0-9EB2-3D49B501B1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C5757A4-AE9E-4C9C-A636-A2ACFF2367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838AA2A-D906-4E30-BB5F-3C17C82685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718DBA5-8E43-441E-9E16-DC3B1A2FB7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006" name="AutoShape 16" descr="https://hscvsld.hatinh.gov.vn/sold/VBdi.nsf/star_grey.png">
          <a:extLst>
            <a:ext uri="{FF2B5EF4-FFF2-40B4-BE49-F238E27FC236}">
              <a16:creationId xmlns:a16="http://schemas.microsoft.com/office/drawing/2014/main" id="{47283A68-0A82-4D23-8235-36D1E484FE20}"/>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2A15F7E-EC55-492D-8193-B48D9A3F4E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F7087EC-8F63-48BB-9A1A-CD6B6D03DA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0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FBBF288-5F5A-40C6-B058-E344484AD4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10" name="AutoShape 20" descr="https://hscvsld.hatinh.gov.vn/sold/VBdi.nsf/star_grey.png">
          <a:extLst>
            <a:ext uri="{FF2B5EF4-FFF2-40B4-BE49-F238E27FC236}">
              <a16:creationId xmlns:a16="http://schemas.microsoft.com/office/drawing/2014/main" id="{C8238CDE-A426-475D-A088-F904292220F3}"/>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A5B943C-5816-412D-B09E-F5D2C7D748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9689AE1-777E-47AF-984E-7D033580F77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CD9E8AA-3BCB-4042-9C21-EAB7F63808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14" name="AutoShape 24" descr="https://hscvsld.hatinh.gov.vn/sold/VBdi.nsf/star_grey.png">
          <a:extLst>
            <a:ext uri="{FF2B5EF4-FFF2-40B4-BE49-F238E27FC236}">
              <a16:creationId xmlns:a16="http://schemas.microsoft.com/office/drawing/2014/main" id="{35FC66EC-750D-4676-97BF-350154FD8B5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49D86A8-93D1-4457-94A9-8B6885C51C9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493C2B6-1CE9-48BD-BF9E-BCFEB0A39F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A07792D-5297-44D3-A45C-0222CFDB56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A747E07-3208-4AFA-AD4E-9018098730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1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A5A65C2-3E5C-4BE7-840C-E3562820C7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7B0D7CC-DB74-4FEA-BB76-A23EFDFA49B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BF810F1-AE2F-401B-8607-0DF31271EA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1BCB43C-B8DD-49A1-B3F4-84FDAC15C6E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C97748C-24EF-4DF6-9F2E-8A5635C987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3AFB441-89F4-44B4-B923-17A39983AAD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EE49110-82CD-41BB-A9DB-B8AD850B52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5585154-73AF-423F-A45A-20823A025B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0595DB8-FDFF-4B44-9D43-6BBDC28883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28" name="AutoShape 24" descr="https://hscvsld.hatinh.gov.vn/sold/VBdi.nsf/star_grey.png">
          <a:extLst>
            <a:ext uri="{FF2B5EF4-FFF2-40B4-BE49-F238E27FC236}">
              <a16:creationId xmlns:a16="http://schemas.microsoft.com/office/drawing/2014/main" id="{5DE980D9-02D3-4C7B-A369-8FC6CC8D387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2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3894BE0-9EE3-43CD-BDDB-16F127AA2B2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953244E-2493-44EA-9F29-761B810611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B1C1DE1-3D41-494F-8A68-5943A45B47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C29E820-173C-4EA2-8B80-DA2A7EE6FE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998884D-C688-453B-BEC5-A4B3485D32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2B760F8-A121-4C04-8FB5-9244146916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20D00AC-70EE-43D5-948E-7B4ACEDAF5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036" name="AutoShape 16" descr="https://hscvsld.hatinh.gov.vn/sold/VBdi.nsf/star_grey.png">
          <a:extLst>
            <a:ext uri="{FF2B5EF4-FFF2-40B4-BE49-F238E27FC236}">
              <a16:creationId xmlns:a16="http://schemas.microsoft.com/office/drawing/2014/main" id="{EDD6145A-85D2-4A37-9B5F-E483E588CFEF}"/>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216E398-74D1-4A55-995F-40B85C4D05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C3E6099-05A9-480C-9961-23B385FB329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3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F506DD2-DB13-4F23-8813-B5E31156F0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40" name="AutoShape 20" descr="https://hscvsld.hatinh.gov.vn/sold/VBdi.nsf/star_grey.png">
          <a:extLst>
            <a:ext uri="{FF2B5EF4-FFF2-40B4-BE49-F238E27FC236}">
              <a16:creationId xmlns:a16="http://schemas.microsoft.com/office/drawing/2014/main" id="{58A6CFBD-DD69-4649-9D33-557AE8F1771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D903A45-4FD9-45CB-9E22-778C620E43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13F5CB7-A470-4C61-BDC1-F876F11D7B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CC04985-5643-4F5E-97F6-2336733A89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44" name="AutoShape 24" descr="https://hscvsld.hatinh.gov.vn/sold/VBdi.nsf/star_grey.png">
          <a:extLst>
            <a:ext uri="{FF2B5EF4-FFF2-40B4-BE49-F238E27FC236}">
              <a16:creationId xmlns:a16="http://schemas.microsoft.com/office/drawing/2014/main" id="{390F0A56-542F-4ACC-8F1E-C49CCF3E9B0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D04A10B-D3D3-491A-B2B4-7B4AED9FAB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5FFBBE2-A82C-4DB8-8E2B-F5D859A35E3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D89950E-7EBD-414F-A66D-62C7E38C9AB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DAB7A81-4BB7-477F-85CD-57EC4C3004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4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8A68A05-90FE-46C9-AA5E-7B0F681DB4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73382D9-F567-4006-97B6-6BD8120087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ECFCD6B-4532-47CA-88AF-995DC7592E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54837F1-C6BB-40DB-9187-8528DA87EA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4B70FC8-11AE-4025-999C-D3BB51982D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5F066B1-BF7E-4C61-BA19-0A7A1CA6DF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917B69F-324A-4945-A7DC-A8549C16CA8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D7703D4-326E-4F56-9E62-1DCA47AC0D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EDF2A81-ECDC-4F7F-86AF-3298DAB23C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58" name="AutoShape 24" descr="https://hscvsld.hatinh.gov.vn/sold/VBdi.nsf/star_grey.png">
          <a:extLst>
            <a:ext uri="{FF2B5EF4-FFF2-40B4-BE49-F238E27FC236}">
              <a16:creationId xmlns:a16="http://schemas.microsoft.com/office/drawing/2014/main" id="{8ACA0242-6F6E-4177-8121-B709EB1F48E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5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F20A45F-4776-42B2-AE63-26A97B526C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CCD7116-51D1-4052-93BB-4677CA593D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CCD10BE-FBE8-43E0-8E6E-8762E8A92DB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D633248-37F0-4BF5-ACD2-0AEB7972C0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88AF146-8D92-4A8B-8381-D939955EC8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E627266-100A-4775-9FB4-58DC6C446E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014B4EB-5ACD-4BA8-9CEA-C49A964A31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066" name="AutoShape 16" descr="https://hscvsld.hatinh.gov.vn/sold/VBdi.nsf/star_grey.png">
          <a:extLst>
            <a:ext uri="{FF2B5EF4-FFF2-40B4-BE49-F238E27FC236}">
              <a16:creationId xmlns:a16="http://schemas.microsoft.com/office/drawing/2014/main" id="{EB653E3B-DEE5-4A36-8051-255549F425AD}"/>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FF62E3E-EEF7-446E-B23B-1D832AD89D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6DC98CB-E133-41B5-96C7-7898ED1862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6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0CCB520-ADC2-4DCE-AB4B-65168F10BAB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70" name="AutoShape 20" descr="https://hscvsld.hatinh.gov.vn/sold/VBdi.nsf/star_grey.png">
          <a:extLst>
            <a:ext uri="{FF2B5EF4-FFF2-40B4-BE49-F238E27FC236}">
              <a16:creationId xmlns:a16="http://schemas.microsoft.com/office/drawing/2014/main" id="{F1694CD2-AE80-48DC-B076-D3B2E5A4BAE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D3FA3C5-B569-4339-A594-70BB3A3823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13257FA-1030-49D2-BCDA-710DCD19A5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A03FF09-2325-449E-B101-82207D15EF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74" name="AutoShape 24" descr="https://hscvsld.hatinh.gov.vn/sold/VBdi.nsf/star_grey.png">
          <a:extLst>
            <a:ext uri="{FF2B5EF4-FFF2-40B4-BE49-F238E27FC236}">
              <a16:creationId xmlns:a16="http://schemas.microsoft.com/office/drawing/2014/main" id="{9D6BFA65-74A1-436F-A34C-EB3F352DFC3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4BFA2E3-84C8-4C2C-B3F6-5433FE8977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3AC4C8E-5AF8-4FCF-A7DD-EFCAB8E23A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45A48C2-5D2A-485E-8355-7485457A6BB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95C0977-4970-4A50-8923-217324701F6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084D208-67A6-40F7-9A42-8EFE27C92CB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45C377D-8AC4-44DF-9C13-6A4ABC4D6B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C273BD9-46F9-434C-B5C3-F91D8D7D1B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8A77B4C-3465-4A70-B891-CD559D4CC4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85E123D-95AE-42D7-8D07-D47313B56D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2706136-C1E4-4AC0-AA4F-99DADFD8A83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EF0BA26-65F0-4E38-A412-7E89AD924A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75629B4-B4FA-4BCE-8E85-C4C5339373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C8B9039-43DB-43E7-BEA3-DB2F5C9D7D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088" name="AutoShape 24" descr="https://hscvsld.hatinh.gov.vn/sold/VBdi.nsf/star_grey.png">
          <a:extLst>
            <a:ext uri="{FF2B5EF4-FFF2-40B4-BE49-F238E27FC236}">
              <a16:creationId xmlns:a16="http://schemas.microsoft.com/office/drawing/2014/main" id="{0E31B298-C535-43B0-A82C-7E6D1DF6050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8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D449EE2-34A3-47DC-A475-69637B5FCB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4194C8E-BFA5-45B1-9D2D-61066ED6F94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66389B7-28D5-4286-AC01-A3B3506545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5BFB079-DF48-494E-B0C0-A4E0EE3A4B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469873E-038D-4C05-8014-2BD7B362045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87C6A0F-A54F-46B1-943D-FE245C0E91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8451D6E-A808-4417-AD48-66D8165454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096" name="AutoShape 16" descr="https://hscvsld.hatinh.gov.vn/sold/VBdi.nsf/star_grey.png">
          <a:extLst>
            <a:ext uri="{FF2B5EF4-FFF2-40B4-BE49-F238E27FC236}">
              <a16:creationId xmlns:a16="http://schemas.microsoft.com/office/drawing/2014/main" id="{43B5737D-06E4-449D-9D65-EEF9FD2DBC52}"/>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A0A6A68-988E-4DC2-83BA-D26E1D2180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33BCF0D-7122-4E37-AAE2-87F55730062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09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83CAB64-9816-426F-80CB-5790A5DA0DA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00" name="AutoShape 20" descr="https://hscvsld.hatinh.gov.vn/sold/VBdi.nsf/star_grey.png">
          <a:extLst>
            <a:ext uri="{FF2B5EF4-FFF2-40B4-BE49-F238E27FC236}">
              <a16:creationId xmlns:a16="http://schemas.microsoft.com/office/drawing/2014/main" id="{48A4C4D6-AAC5-4F17-B6D5-78B5518629A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73D40AF-D3DA-44A4-9BDC-A8A3DA31D26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DD30098-71EF-4761-BE39-F683EF4244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668DED4-FB8D-409B-B656-DB873E61AA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04" name="AutoShape 24" descr="https://hscvsld.hatinh.gov.vn/sold/VBdi.nsf/star_grey.png">
          <a:extLst>
            <a:ext uri="{FF2B5EF4-FFF2-40B4-BE49-F238E27FC236}">
              <a16:creationId xmlns:a16="http://schemas.microsoft.com/office/drawing/2014/main" id="{1C705877-ED39-41C3-A21F-E2B4C7BCB43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1ECC824-762B-4C6A-86B6-763410F219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EB46B05-E4B1-4E64-AF7E-41A881700C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38569AA-76F3-4EDC-8BA1-B275E602B02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7DBB6CF-EC77-4BA9-918D-361AAE84842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0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86335CC-D2FA-4F7F-BC2D-B71A76E8318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4D2474B-1A20-4055-ADDB-8B073EC232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18B045B-1FDC-47BE-8B26-89F1663B8B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9BF866-7ACA-4B6F-93C3-D9700CE701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ED9339A-C916-45A2-9CBF-FB611AD0729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4C4411C-3C90-4D47-AAD5-D41DCFF9F2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1078038-BD7D-4C63-8529-6BF3F0EE2D3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318A6B9-58D0-4448-9687-53EDB4B666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AE69CC3-3CD5-44BD-A262-D8B06D98D1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18" name="AutoShape 24" descr="https://hscvsld.hatinh.gov.vn/sold/VBdi.nsf/star_grey.png">
          <a:extLst>
            <a:ext uri="{FF2B5EF4-FFF2-40B4-BE49-F238E27FC236}">
              <a16:creationId xmlns:a16="http://schemas.microsoft.com/office/drawing/2014/main" id="{A0FD7762-CAED-4202-9C5F-042F2984C132}"/>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1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A223604-5A7C-40FB-BAC9-F20BF351E4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2DD2740-8AC7-40B9-85DE-779A11A15F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5B26127-6B55-457E-8F05-FD5C7A3224D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B72A102-90B7-4E29-ABBD-8C9BAF7F91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50F69AA-8F70-4F18-815C-AB2B0C99BE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3BD1085-288A-4D63-B98B-B2E9FA3FA9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7A68D41-0E60-4AB7-BF43-E43BBCB480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126" name="AutoShape 16" descr="https://hscvsld.hatinh.gov.vn/sold/VBdi.nsf/star_grey.png">
          <a:extLst>
            <a:ext uri="{FF2B5EF4-FFF2-40B4-BE49-F238E27FC236}">
              <a16:creationId xmlns:a16="http://schemas.microsoft.com/office/drawing/2014/main" id="{C1F41382-2317-41AE-86B5-514382970EF2}"/>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C551E4D-DCB4-4E27-AF0C-022C8FD819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DCD4466-255B-48F7-92F2-DD79D0AD37D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2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A20EA73-A169-473D-B518-E6C78E7316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30" name="AutoShape 20" descr="https://hscvsld.hatinh.gov.vn/sold/VBdi.nsf/star_grey.png">
          <a:extLst>
            <a:ext uri="{FF2B5EF4-FFF2-40B4-BE49-F238E27FC236}">
              <a16:creationId xmlns:a16="http://schemas.microsoft.com/office/drawing/2014/main" id="{B3229609-1FC9-4563-8D43-DED6C5F5F3A0}"/>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D80A2D7-A449-4006-B2FF-67A8E334D68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9371D07-7B2D-4095-843C-2BC4146B8D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EB360A3-DACB-4155-9569-B2972E09DE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34" name="AutoShape 24" descr="https://hscvsld.hatinh.gov.vn/sold/VBdi.nsf/star_grey.png">
          <a:extLst>
            <a:ext uri="{FF2B5EF4-FFF2-40B4-BE49-F238E27FC236}">
              <a16:creationId xmlns:a16="http://schemas.microsoft.com/office/drawing/2014/main" id="{89D91239-6A95-471E-A596-1518E61B847F}"/>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30C5F43-C997-41AB-917E-483772448EB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C60F7E1-8D30-4D61-91C8-12857410F4A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993F8B8-E284-466D-944C-AD6C89A7E8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A7043EB-B8CA-4DD2-AA76-A399A20E4CB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6D1EE6C-8B48-4F3A-BD92-1F43B78E0F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0488F65-6CCB-4BEC-A94F-70F14DA4A65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B38835F-F45C-42D9-A90E-F2129CF56B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A334248-322A-4E65-812F-19057E82FA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58F2292-A665-4EE9-96FF-29EEB9EE02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0D34793-187B-4F41-85C2-020D15A378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5EA2158-8F55-4FDE-AFB2-4FA651B1D7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B9FB27C-47A8-44BB-AC65-11E3975DE7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14878D2-83E5-4317-A296-36A9491F64B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48" name="AutoShape 24" descr="https://hscvsld.hatinh.gov.vn/sold/VBdi.nsf/star_grey.png">
          <a:extLst>
            <a:ext uri="{FF2B5EF4-FFF2-40B4-BE49-F238E27FC236}">
              <a16:creationId xmlns:a16="http://schemas.microsoft.com/office/drawing/2014/main" id="{745B9984-8ED0-45E3-B11C-075CEC33B70B}"/>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C3BC97C-C7C3-4E89-9771-DE936133C42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2DDC6A5-0197-40C7-A0B1-1FA6093AEC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50CED45-6BFE-4999-9B5E-17FEE7C360D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1A203D1-6085-4D59-8216-4D77D14326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10CFD2E-8240-4861-B01E-CEABB297C8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26117BC-96FA-4341-A730-14CA528858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D3256C6-BF77-47CB-AC8E-61CD4A23C3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156" name="AutoShape 16" descr="https://hscvsld.hatinh.gov.vn/sold/VBdi.nsf/star_grey.png">
          <a:extLst>
            <a:ext uri="{FF2B5EF4-FFF2-40B4-BE49-F238E27FC236}">
              <a16:creationId xmlns:a16="http://schemas.microsoft.com/office/drawing/2014/main" id="{BB3C9699-19E3-4AF8-85ED-4E864864969F}"/>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2E1C2C7-A929-425C-8BB3-4AC54F2864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793DBDF-88D0-49D5-9A5A-10D70DAE8C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5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C4CFBB1-F9A2-435A-99BD-A8F25EA9A4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60" name="AutoShape 20" descr="https://hscvsld.hatinh.gov.vn/sold/VBdi.nsf/star_grey.png">
          <a:extLst>
            <a:ext uri="{FF2B5EF4-FFF2-40B4-BE49-F238E27FC236}">
              <a16:creationId xmlns:a16="http://schemas.microsoft.com/office/drawing/2014/main" id="{0F0E2ABE-3B08-4A20-ABBE-5E6615DCE37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E544DEB-BB1F-4CEF-BFA8-1530034357D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059D4E3-56FC-49EB-9FFF-F91712CC23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0FE03E0-A3B0-45D8-BFF1-99D70BEC1E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64" name="AutoShape 24" descr="https://hscvsld.hatinh.gov.vn/sold/VBdi.nsf/star_grey.png">
          <a:extLst>
            <a:ext uri="{FF2B5EF4-FFF2-40B4-BE49-F238E27FC236}">
              <a16:creationId xmlns:a16="http://schemas.microsoft.com/office/drawing/2014/main" id="{9CC2BDA5-9531-4484-B6F9-A7F9DA5E3B4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359EFB5-80AF-4A60-BF2B-34E93F9F5C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E4AF14B-0B4D-4379-AAD2-B656727D69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362A07C-675A-4682-8EE1-718AFDDDB0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52ACACF-C42F-4F8A-A94A-E756A3C6AF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6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EDCF8AD-E1B7-468E-AC76-B2F506028B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F458665-B7F0-45E8-B177-FA0A2218EC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338F576-F4EF-4953-AD82-184246DE1E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7D71300-5F4E-40D3-9570-59A24683DA7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1E4881F-9D63-4F99-9816-A4E94B6C43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EEABE77-5CF2-45AE-8F37-42FE4A5165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1C9EB7B-0DB7-446E-AFA2-CD1EFD43B1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737AAAA-6448-4A51-AC15-B1C15383F8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40C081B-D0B0-4344-9D58-1246069E02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78" name="AutoShape 24" descr="https://hscvsld.hatinh.gov.vn/sold/VBdi.nsf/star_grey.png">
          <a:extLst>
            <a:ext uri="{FF2B5EF4-FFF2-40B4-BE49-F238E27FC236}">
              <a16:creationId xmlns:a16="http://schemas.microsoft.com/office/drawing/2014/main" id="{02ED07ED-9AE0-40C1-B078-21A7BC3FAB5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7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0203F07-ACC0-4875-8B92-471010EBDA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53FACCD-BD52-4370-8DE7-39151EB30B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B686825-1F11-4362-8678-C5A915B7F6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3CFB26D-DBD9-471C-A523-AB6B690AC65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5B2BF92-47ED-4231-A602-E4BBD81ED4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B23ADE8-D122-4FBA-A7DD-91B440A0D8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1FAE8C3-7D63-4967-80CB-2895ECE123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186" name="AutoShape 16" descr="https://hscvsld.hatinh.gov.vn/sold/VBdi.nsf/star_grey.png">
          <a:extLst>
            <a:ext uri="{FF2B5EF4-FFF2-40B4-BE49-F238E27FC236}">
              <a16:creationId xmlns:a16="http://schemas.microsoft.com/office/drawing/2014/main" id="{C7623C72-F0B9-429D-87A2-40328DED7303}"/>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197FD77-4216-41D2-B092-CBFE1C285CB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BDF9E2B-39D4-4D87-92A6-01CD3EFEDD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8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8CF5960-3702-45DA-94B9-C42B6D1177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90" name="AutoShape 20" descr="https://hscvsld.hatinh.gov.vn/sold/VBdi.nsf/star_grey.png">
          <a:extLst>
            <a:ext uri="{FF2B5EF4-FFF2-40B4-BE49-F238E27FC236}">
              <a16:creationId xmlns:a16="http://schemas.microsoft.com/office/drawing/2014/main" id="{37BB5D5C-D125-4DA2-B86C-D67FD9FF7DD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95FDFF4-77EE-46FB-A59B-CCF7D091C7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D977124-B0A7-4F69-BDA2-9BC8DFEE1E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DA09615-9A29-4F38-97CC-BDC896DA37B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194" name="AutoShape 24" descr="https://hscvsld.hatinh.gov.vn/sold/VBdi.nsf/star_grey.png">
          <a:extLst>
            <a:ext uri="{FF2B5EF4-FFF2-40B4-BE49-F238E27FC236}">
              <a16:creationId xmlns:a16="http://schemas.microsoft.com/office/drawing/2014/main" id="{FC0F3EBF-D7DA-4C50-A292-83FD19137EC1}"/>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E5193D1-5188-478C-BF7C-F4101D6D80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E0AB2AA-4456-419B-945D-67F14DA652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DB1AAA5-0AFF-4871-BD9D-D7E0E676A5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9D86553-FD4C-43F6-A5E0-964A7D9EBC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1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D3076BE-9ED2-46E9-BFB0-2F450C7EBF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0443DC6-C116-46CB-ADA7-D5722761F6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BD2269F-AAEF-4C82-A087-9960718CF4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329B008-604F-4EB5-915E-1733E8549B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9D3193C-1434-4A82-86E6-143D2D2DCE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F66AC57-B7D3-4CDB-A569-7F741F68A1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ED03797-4A6D-440F-AA78-BE2FA0DBD69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79E1579-77E8-4E7D-80CA-C9AC6FC2BA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0A8C5CA-2C6D-4391-9D0A-76708F6E89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208" name="AutoShape 24" descr="https://hscvsld.hatinh.gov.vn/sold/VBdi.nsf/star_grey.png">
          <a:extLst>
            <a:ext uri="{FF2B5EF4-FFF2-40B4-BE49-F238E27FC236}">
              <a16:creationId xmlns:a16="http://schemas.microsoft.com/office/drawing/2014/main" id="{DB9F3D93-CE1F-4048-AA7B-AFBEDC02E7F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0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BBF8B6F-46A0-4E7A-8BBC-EA6A711FCC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BF46F35-D36C-426A-A0D9-C9E91C2787D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D02192F-C264-4C69-88B6-9D9C330BAB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F158E14-616F-4684-B47E-DD52D0BFD4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F1182DC-98D2-4892-8DE0-AEB71ECDEB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532AF07-5B59-4FEF-BDBA-A95E72BB71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3C8E8E8-90BD-414D-8E3E-BDDA0D5B99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2216" name="AutoShape 16" descr="https://hscvsld.hatinh.gov.vn/sold/VBdi.nsf/star_grey.png">
          <a:extLst>
            <a:ext uri="{FF2B5EF4-FFF2-40B4-BE49-F238E27FC236}">
              <a16:creationId xmlns:a16="http://schemas.microsoft.com/office/drawing/2014/main" id="{6DB66923-E7A3-4AA0-8CC3-99A3780F0B0C}"/>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D516BAD-A643-4DA9-A3E5-8DC08C3897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281E8DC-1A10-4828-B00F-4FD5A4563E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1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A42D02A-05B5-4F32-BDDE-4E63EC2094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220" name="AutoShape 20" descr="https://hscvsld.hatinh.gov.vn/sold/VBdi.nsf/star_grey.png">
          <a:extLst>
            <a:ext uri="{FF2B5EF4-FFF2-40B4-BE49-F238E27FC236}">
              <a16:creationId xmlns:a16="http://schemas.microsoft.com/office/drawing/2014/main" id="{C331B09C-654F-4552-B258-F5E1F0B2DAB6}"/>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5ADB23A-85B5-4A54-830B-F97E167642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CA2D63E-86BD-4083-B410-409C164626B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9F57D08-DE6B-44D6-A080-AF18FC69A9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2224" name="AutoShape 24" descr="https://hscvsld.hatinh.gov.vn/sold/VBdi.nsf/star_grey.png">
          <a:extLst>
            <a:ext uri="{FF2B5EF4-FFF2-40B4-BE49-F238E27FC236}">
              <a16:creationId xmlns:a16="http://schemas.microsoft.com/office/drawing/2014/main" id="{60D5493D-41E5-430C-AA6C-2EAC17B12E12}"/>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A0D971E-E560-4AF1-9811-3E15F08822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5EA8082-A5C3-425E-B48E-A03546DC72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6BBF20A-BC9A-403A-807B-660FA1F099C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961610D-2B18-4F63-BCF0-343E9FBE28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2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6AF45D6-E6DC-4F41-B47C-1A16F9CEC0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B4ACBF5-9707-46EF-A099-4EFB2845F1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CB6A939-7D09-4199-A01F-077B2B5B0B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77AF727-1562-47A2-83A9-B6430A30B39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EC1B709-DBDD-41C1-B4DC-2A93B0A9A0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811BF02-607A-4AD2-A0E1-8173F9A48F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BD6A2AE-F32B-49BB-899E-439D65A45F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5F238A6-2637-4AED-B28B-46290067FD5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B15AA3D-2CF9-419D-9662-133C43D18D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8"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97EB68B-93A3-461E-94F6-B6531B8E44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39"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4A95590-C387-427A-A88D-A2143959A9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0"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B5A4372-D4B4-4B47-80A8-AF71CB136B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1"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585ADE1-7DB8-4277-ABD6-9F1A72E254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2"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A7013BC-81C0-4123-997F-55E2F01AF5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3"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7547A42-FE17-4DDC-9B6B-489586EEBF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4"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29EB93E-303B-4663-882C-04C13B4B9C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5"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B3EB899-BE61-4B02-84E0-91992C5C08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6"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A19BF89-F2BD-4E15-ACEB-31A5ED523C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7"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79FE34F-9FC2-43C5-B847-B31559072B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8"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A9D0EB4-8EBB-415E-BF0E-60670CD1E2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49"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31931C9-9A9E-48BA-BBFB-1C56335CA8F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0"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D48020F-3F1E-499F-8A34-36515D05328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E7D20C9-8353-4ABA-88FB-2B078B2319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461076D-72FD-45B3-808D-7CF730D4C3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7589F56-6851-4157-B557-9837B1B57CF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2AAC624-A353-495C-AA94-8C33001F94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CE2E83B-8A61-48A4-B4B0-2EE25C51A8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0EB8F9-DEA9-4791-8A8B-83EF4A5661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6025244-6893-427F-9522-52A31FB3187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8E0CB2A-98F7-47DF-931C-30D06EC56D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DAFB5B0-0E91-45E3-B6C3-5A23CA7F8D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BF95635-0714-4548-B2AF-A0D9B08BD5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90A6D05-BFBB-41F8-BCEC-CD98B08234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41CDFAE-464E-40BF-86A3-04AC9420E3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C3BC520-566E-41EF-B98D-49089EAD2E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4"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54C8AE1-8685-498F-82D5-2F89EBF9A6D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5"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D935B94-19CD-4D26-B305-C7AA837FB3E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6"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0BB4476-15D6-4172-90CE-41973D6A8B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7"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11378A7-16B0-44DD-B436-28F4263BE77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8"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D177807-2DA2-4706-B8E8-ABB54B72F98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69"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37FB9CF-D633-4E71-9157-60BE980281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0"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5A85203-5FD8-403D-88F5-91E00308C7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34B60EC-CE9D-473D-AD77-7B6AB739B3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1FC66FF-FFBE-4C52-B479-31DEBB1D6B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C811B1B-FBB4-48A0-937C-8513FC4821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4"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280D272-77E2-4DE9-B8BE-55D2A17E75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5"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F9F31C4-145E-4BB2-B7AC-8CA8CBB9C5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6"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7CD0CAD-7E80-48E2-9B77-92561461A4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7"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F603410-2D1D-4734-8176-7C70B4E601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8"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E7AF32F-190F-47A9-AE24-70B3769A9A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79"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275F0C8-7C58-4408-818F-E8D7F54F02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0"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891A239-3AF6-4333-BBCF-7E1A515B07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1"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BCBFD7F-ED07-45DF-8086-84726C1476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C4929A5-62CA-4187-A6E0-4E0AFBFFCB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2DEF909-71D1-4C47-BD31-EC9D94D3339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E637E3E-D7D2-44BC-BAC3-F967CF9F74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67100E9-D3A8-4B7E-9927-D4110E2406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385D86D-AB30-4BB6-8D2C-1AAC31AA30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0C60E1A-6691-46DE-847F-9626EE0732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84051DF-3920-41DF-A1F8-EC600D69F7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B8C24B8-01B3-4C4B-B6D6-2034EE0512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89D5750-5C54-4528-989F-F5BDDCAA19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F8B5477-8CE7-40BE-B2F2-40E846EFE9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A9BB39E-1853-442D-B366-D0B72B7179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BEEFFA0-CA68-4235-A6B4-72F2C479A5A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B0156E5-63D7-4D89-82DD-E99715A4B52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E1888AB-FFBF-424E-83F1-69288C96BE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94B9769-CDED-41D0-A67E-7F5E654F32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299A7B9-8B37-48E3-8B22-822EB1A397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30FEAFF-D50B-4C0D-B979-ED46CBB6F5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29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C026B52-5C8E-4AA6-8BD7-877DD4BCE9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0"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275FC4D-7284-4986-95B1-DB70B3F6B02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1"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998F912-B171-44D9-8C35-1B4376BB03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2"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F6FF92C-B057-443E-8B6A-81C2997E87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F862207-03DE-42B4-B785-5DB05258BF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D04435D-1017-4B03-87EA-74BA4F7D85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F22A9A6-D7DB-41BB-82F2-F982A76FCBB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09B76EB-AC86-4F79-87E3-AB6B2401C2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F896A89-677D-44EC-8659-748DD9B082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ACB8777-9CD1-40D0-AC1E-8894AE3A18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0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568E165-6BA7-4B1C-BE18-6DB007D716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0"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5351D43-DCFF-4AE3-BAED-2D3C153FFA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1"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924FB8D-AEC2-4DAB-BA8B-81C493E713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2"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495E68A-373A-4409-B54E-6FDC27F67A7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7DBC899-D000-40ED-B088-C938C77034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629A763-8AAB-4E41-97FF-DD14344B7B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81C3092-D84C-43C4-8B8C-628B84669D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24A4294-2AD6-4E47-984F-00E76F79FB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1B0291A-BA6A-4A05-B666-32B58230C3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3353EB9-0B0B-4773-BF12-A96B3F4555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1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A6B2BAB-CCE5-420C-8D68-E358EA1E4F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60E7F56-6A58-45F8-A8D1-7256B46335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F99FE77-76E6-44BA-BB7A-1B8F036C54F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E403D43-FAFA-4411-AF79-35220B456A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99E60E2-9A99-44B6-B912-16D42A0A2C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FAF65F8-EA0F-4C1D-88B2-552CD7BA24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52BDBEF-1E40-4AA5-923A-77588F5988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16E712D-4571-4455-B8E1-3CEDF1401BC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DA375D0-3A7B-48EE-B2CA-399B7F40ED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E6EEFC9-9C67-43E1-89D5-C73ED99352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2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13C8546-82AA-4634-9D5B-A67CACCE7FF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9AD0C6B-CCA2-4E17-8212-119C503977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3FD3095-A073-46A0-AD56-CDE85D57DE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DB894E3-BAA7-4D5F-B9DC-816CDCEADC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E42BA1B-968C-498F-A0CA-DFBB663588B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71EB5E5-0185-4D28-ABC1-1BFE09C2DAF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26DD058-DFF3-45F3-BA54-2EBD08E368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53F9052-6EB7-42F3-AB2D-06DA1C318B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3CE07E7-83AE-4B29-8233-1D0D6E101A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4EC2CD0-1F79-4296-A5D1-0FAB2E2FFE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3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200652E-C9B4-4D08-983F-FF86EBD8A9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26843B4-A6E1-43AC-9935-EC196238BA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3F8D7D0-D612-4C3A-B583-E0EE8CECB8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42" name="AutoShape 24" descr="https://hscvsld.hatinh.gov.vn/sold/VBdi.nsf/star_grey.png">
          <a:extLst>
            <a:ext uri="{FF2B5EF4-FFF2-40B4-BE49-F238E27FC236}">
              <a16:creationId xmlns:a16="http://schemas.microsoft.com/office/drawing/2014/main" id="{A2C33172-EF7A-4CB1-878D-FF139E2F033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AF1F1CB-5D8D-45CD-8D13-8EDE22784CF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B137ED7-77DD-426F-A9B8-64CD5604FD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EC46C0A-83F7-4E2D-A3D5-47135ED12E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EA484CB-8AFA-4883-BF5E-946E37AB64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7041C8C-5D40-4293-B171-66ED8F6DD4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8963FF6-0452-450E-A901-3210711A80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4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3F04316-93E4-4C3A-B397-C964B4D4D6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50" name="AutoShape 16" descr="https://hscvsld.hatinh.gov.vn/sold/VBdi.nsf/star_grey.png">
          <a:extLst>
            <a:ext uri="{FF2B5EF4-FFF2-40B4-BE49-F238E27FC236}">
              <a16:creationId xmlns:a16="http://schemas.microsoft.com/office/drawing/2014/main" id="{8023FC7D-7F40-48CE-870F-0834C914D87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B2380E8-66B0-4D20-BA30-B9FA8EFD59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B0C0BA0-65C0-43E2-B58E-0A711C8307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A4E276D-6C7A-4567-840A-EBFB973036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54" name="AutoShape 20" descr="https://hscvsld.hatinh.gov.vn/sold/VBdi.nsf/star_grey.png">
          <a:extLst>
            <a:ext uri="{FF2B5EF4-FFF2-40B4-BE49-F238E27FC236}">
              <a16:creationId xmlns:a16="http://schemas.microsoft.com/office/drawing/2014/main" id="{076E8602-1319-44D3-BC22-32FFF547685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83E47DF-91D9-45E4-8699-5D7482292C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8A7F108-DBF3-48EE-98C4-7392BCAC4B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D2C7968-D87C-4515-A783-6478568690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58" name="AutoShape 24" descr="https://hscvsld.hatinh.gov.vn/sold/VBdi.nsf/star_grey.png">
          <a:extLst>
            <a:ext uri="{FF2B5EF4-FFF2-40B4-BE49-F238E27FC236}">
              <a16:creationId xmlns:a16="http://schemas.microsoft.com/office/drawing/2014/main" id="{F8ADD287-5F10-4BA0-B81C-67989C09CD6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5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72A1AB9-E149-41F3-86DC-186BF35E90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A31B095-9B32-4A7B-89C5-A06A754CDD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290162C-5E7A-4EFC-8264-12AA4479AE9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F6AE279-621D-44C6-B79B-88EE4D026F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F9AEEE5-11D0-4FA0-931D-6BCC2063B8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CB331F8-F1E1-46CD-8550-3AB64E6CE1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B7C9AC3-0715-4ECE-B365-DA4D6208FA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D9F949E-1000-4753-9D98-8421858EC9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9987BB5-212B-4760-9A0F-CE3D47BC70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F3BE56D-10A9-4BE6-B3E4-7E414C25BD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6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7E666DD-4107-402F-A3D1-62B79CB27FB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48D9A01-BEAB-48F9-9520-DE43B8A2E3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48F9476-3238-4207-9FBB-F807D839691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72" name="AutoShape 24" descr="https://hscvsld.hatinh.gov.vn/sold/VBdi.nsf/star_grey.png">
          <a:extLst>
            <a:ext uri="{FF2B5EF4-FFF2-40B4-BE49-F238E27FC236}">
              <a16:creationId xmlns:a16="http://schemas.microsoft.com/office/drawing/2014/main" id="{08EC2AEE-A130-4A03-B2CB-570C713AB5D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0DD3378-4D09-4189-8542-CBECBBA3BF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BEA2C48-565D-45D7-8611-F45595A7A6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A50C7BC-75E6-4CBD-BD32-5EF9FA8370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1ABF325-E344-473B-86CC-8E71854CAC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E632635-B0E1-4343-B5B1-220D1A3D1F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20C1507-3B2D-4DB5-ABC7-6960960ACF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7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549BE57-BA08-41E1-AD1B-632A6AE2DB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80" name="AutoShape 16" descr="https://hscvsld.hatinh.gov.vn/sold/VBdi.nsf/star_grey.png">
          <a:extLst>
            <a:ext uri="{FF2B5EF4-FFF2-40B4-BE49-F238E27FC236}">
              <a16:creationId xmlns:a16="http://schemas.microsoft.com/office/drawing/2014/main" id="{583B5C96-C7CF-4852-A5A9-90732FA1533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A0789FF-DEAD-4049-9C86-AF667897614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6C599B0-D86E-425A-B45B-90C0B01E49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D8725F5-9C56-4BF7-95E6-1AF1837074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84" name="AutoShape 20" descr="https://hscvsld.hatinh.gov.vn/sold/VBdi.nsf/star_grey.png">
          <a:extLst>
            <a:ext uri="{FF2B5EF4-FFF2-40B4-BE49-F238E27FC236}">
              <a16:creationId xmlns:a16="http://schemas.microsoft.com/office/drawing/2014/main" id="{5A7D4998-5EDC-4CD6-A9C3-824A6DEF0FE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E10FF1D-AD6B-437E-9995-9A8C775C80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21986C5-EFB8-45EA-9756-5AA4B2DB1B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7F7F245-C5A9-4ACB-8506-D976B5BA58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388" name="AutoShape 24" descr="https://hscvsld.hatinh.gov.vn/sold/VBdi.nsf/star_grey.png">
          <a:extLst>
            <a:ext uri="{FF2B5EF4-FFF2-40B4-BE49-F238E27FC236}">
              <a16:creationId xmlns:a16="http://schemas.microsoft.com/office/drawing/2014/main" id="{1D4621DE-14A2-46B6-9B93-CF5AF3C1A69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8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FDB1FA7-E9FE-4427-8DAC-375C891DED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BD5A5A8-1A0C-40BB-9838-D37C23E0E9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763FDBD-7826-4C06-A178-50C2954EA1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06EE035-3FC4-4826-9E4A-7799ACFED4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F7EEE01-550A-4C78-AEDD-3DEF634193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392B5DF-DFCE-4920-BA9B-AE92FFA4DB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6677D93-33A1-486E-AE5D-6AEE8EEA7D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FD2E7F2-AF88-4D92-AF7F-20043A8E8BB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9D9C0D4-6C9F-4F3D-9B6F-EC7C349C753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2620039-8239-44FE-A6DD-829144742A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39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52396A4-D7B1-4C58-857A-4513889BCE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9C17F33-9253-4E26-9A25-406610D7C1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59054AB-EAD2-40DD-952F-89BAD0A505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02" name="AutoShape 24" descr="https://hscvsld.hatinh.gov.vn/sold/VBdi.nsf/star_grey.png">
          <a:extLst>
            <a:ext uri="{FF2B5EF4-FFF2-40B4-BE49-F238E27FC236}">
              <a16:creationId xmlns:a16="http://schemas.microsoft.com/office/drawing/2014/main" id="{570E0BB0-B12D-4DB6-A57D-68778AACA25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9791AA0-BCBE-4EF3-BCA9-EB410C0B54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3280BB5-F631-4495-AC48-D4D0336ADB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4632335-3146-46C1-8519-E9AE3E5BDC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6BA2EE9-3C1C-4594-8586-705AEA02E1C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F56008F-31CB-4F58-8668-670928D4F3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FE995EE-0B74-4908-81B1-A0D5323FEF5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0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04353C1-5CEC-4275-A827-46EB71F9E7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10" name="AutoShape 16" descr="https://hscvsld.hatinh.gov.vn/sold/VBdi.nsf/star_grey.png">
          <a:extLst>
            <a:ext uri="{FF2B5EF4-FFF2-40B4-BE49-F238E27FC236}">
              <a16:creationId xmlns:a16="http://schemas.microsoft.com/office/drawing/2014/main" id="{B6F60C26-547A-47E3-8527-3F78397F745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EE10BAA-95ED-4147-9211-E4B88D6A89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1316336-DAFB-4357-86D8-6BF7F6FBCE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F4D1914-BDD1-46DC-9165-C261DF048D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14" name="AutoShape 20" descr="https://hscvsld.hatinh.gov.vn/sold/VBdi.nsf/star_grey.png">
          <a:extLst>
            <a:ext uri="{FF2B5EF4-FFF2-40B4-BE49-F238E27FC236}">
              <a16:creationId xmlns:a16="http://schemas.microsoft.com/office/drawing/2014/main" id="{D5737A8A-9F82-480D-B0CA-D65F0AF0031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84DBFB6-CC25-42AD-B7AF-11FE6A8070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B4C0A05-F98C-4F0E-8E6A-2C43B0F848E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43637F0-1879-4595-AC96-B59417E8DD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18" name="AutoShape 24" descr="https://hscvsld.hatinh.gov.vn/sold/VBdi.nsf/star_grey.png">
          <a:extLst>
            <a:ext uri="{FF2B5EF4-FFF2-40B4-BE49-F238E27FC236}">
              <a16:creationId xmlns:a16="http://schemas.microsoft.com/office/drawing/2014/main" id="{246CBDB0-CBE7-42D8-9257-8193BEDE510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1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CC0780B-98D9-4FF2-A098-D7D7C2C97C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2290738-C494-4751-B53F-3916CE6B58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F5DB2ED-F3C6-4CCC-8CBC-8F9E6E78061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C851AFF-490D-48C4-A32D-2A62392DA2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81C7933-BCB9-4922-A88C-E5FEC29807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4DF3862-B602-406F-AEF0-69E3603D19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8B42940-3C9B-4E1D-A427-BA1C5D67B4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C382353-8659-47D4-9C94-4B71E01922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2F7275D-ADD5-48B1-B4EE-6823898FD8A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FD12DF6-21C2-46D4-94C5-A13DE92E80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2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20CF365-D131-45A2-9FFE-1A07E203E5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B6DDF83-967F-4246-8F47-774FE24315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C532E2C-CAA3-4E8E-816A-D271E80A5F5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32" name="AutoShape 24" descr="https://hscvsld.hatinh.gov.vn/sold/VBdi.nsf/star_grey.png">
          <a:extLst>
            <a:ext uri="{FF2B5EF4-FFF2-40B4-BE49-F238E27FC236}">
              <a16:creationId xmlns:a16="http://schemas.microsoft.com/office/drawing/2014/main" id="{96107F85-F180-4524-A306-6545DEFDD79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7C3BEBF-EC0F-41A1-B37D-170817659F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4619202-1ABB-411E-9203-DE5AD3EF39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9A82CE0-7BFE-4831-A3BF-37303C1A07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ED52013-C323-46B0-83CA-96ECBDDB21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44E9051-8BFF-475F-B258-604E2073FE8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27B7EB5-22D6-453F-BB73-C6377EE805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3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0BDD80F-1287-420B-8E94-2D4A2E1D56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40" name="AutoShape 16" descr="https://hscvsld.hatinh.gov.vn/sold/VBdi.nsf/star_grey.png">
          <a:extLst>
            <a:ext uri="{FF2B5EF4-FFF2-40B4-BE49-F238E27FC236}">
              <a16:creationId xmlns:a16="http://schemas.microsoft.com/office/drawing/2014/main" id="{C825DED9-8828-44C5-A10C-E9333ABF218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F4F38F8-8C42-4DD3-9161-7920D8FDBE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99F3247-32A6-4C50-82A9-76D0BA4564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BF0C654-C68C-47A3-878E-71C90297DC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44" name="AutoShape 20" descr="https://hscvsld.hatinh.gov.vn/sold/VBdi.nsf/star_grey.png">
          <a:extLst>
            <a:ext uri="{FF2B5EF4-FFF2-40B4-BE49-F238E27FC236}">
              <a16:creationId xmlns:a16="http://schemas.microsoft.com/office/drawing/2014/main" id="{782CAC14-95EC-49C1-AE60-9309937A4B7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FC29B6C-A33B-403A-BDCD-9E24B5B4F0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EE21F7E-73EB-4BC0-87BF-F1240DA62EB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D7E0C73-48F6-41DF-A999-6BC181061B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48" name="AutoShape 24" descr="https://hscvsld.hatinh.gov.vn/sold/VBdi.nsf/star_grey.png">
          <a:extLst>
            <a:ext uri="{FF2B5EF4-FFF2-40B4-BE49-F238E27FC236}">
              <a16:creationId xmlns:a16="http://schemas.microsoft.com/office/drawing/2014/main" id="{B48AAAA3-FDB1-49C7-9125-1A6F4B2D98B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6E8BB65-DEDE-476B-A14F-4298C472B1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E2830AB-034E-42D6-AC62-71CCA09B25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F7D243E-4316-40CF-9A46-FC6DA5F05F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ADE7EED-BA22-4FF6-97C1-E7C3D8464BB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6B62076-A99E-4C86-B9F1-68EB5C530F3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7D5250A-98B9-4CED-A87F-E6369F158A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0CD4EAC-4A9D-4E12-A4A4-EAD15EEC2C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6BEBE06-7FA9-410F-A292-6B55D67D35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4A8CF53-4AFC-4C56-AF43-1EC07BFFCD2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EB32FBD-D273-4E60-9C49-949871A25F2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5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C7B933A-FE94-48F6-81A6-2007CAF769B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3DEAF16-0D0C-4235-8BC3-64E70D4573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3E3D88B-FD35-4E46-94A9-67D5A4C583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62" name="AutoShape 24" descr="https://hscvsld.hatinh.gov.vn/sold/VBdi.nsf/star_grey.png">
          <a:extLst>
            <a:ext uri="{FF2B5EF4-FFF2-40B4-BE49-F238E27FC236}">
              <a16:creationId xmlns:a16="http://schemas.microsoft.com/office/drawing/2014/main" id="{003E6F2E-E56A-48D7-8255-A573CE1825E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A0B4BC2-287C-413A-BA13-F04951D4495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4F2A3E2-6536-4632-85CD-C58471D511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0C6CEE9-8DCC-42B8-988B-8464D79B1F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AB9A000-4262-48AA-B646-A2D3234128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3727020-8460-4B89-9E4A-3F07F13B93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88357F1-41A2-4DEE-8975-25E7163ABFC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6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035B9B1-A6B8-43E5-805E-5715AACC70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70" name="AutoShape 16" descr="https://hscvsld.hatinh.gov.vn/sold/VBdi.nsf/star_grey.png">
          <a:extLst>
            <a:ext uri="{FF2B5EF4-FFF2-40B4-BE49-F238E27FC236}">
              <a16:creationId xmlns:a16="http://schemas.microsoft.com/office/drawing/2014/main" id="{8CDF0310-BA8B-4C1C-8164-7137CD7F34E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51D312A-84DC-40CF-A732-191A17075D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2F0BCC6-978A-4720-AAE8-4FB0E1351ED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6AD71F5-BE93-460C-8779-EDDA9F07AE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74" name="AutoShape 20" descr="https://hscvsld.hatinh.gov.vn/sold/VBdi.nsf/star_grey.png">
          <a:extLst>
            <a:ext uri="{FF2B5EF4-FFF2-40B4-BE49-F238E27FC236}">
              <a16:creationId xmlns:a16="http://schemas.microsoft.com/office/drawing/2014/main" id="{4A8FE5C9-7851-46A2-BDA3-C46FA39EB73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84D33A6-9A94-4133-873A-A1067B0912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A6C10B7-4E14-4D9C-BC3E-769CECD038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F401DDC-FAB9-4985-AB25-78CB776CCF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78" name="AutoShape 24" descr="https://hscvsld.hatinh.gov.vn/sold/VBdi.nsf/star_grey.png">
          <a:extLst>
            <a:ext uri="{FF2B5EF4-FFF2-40B4-BE49-F238E27FC236}">
              <a16:creationId xmlns:a16="http://schemas.microsoft.com/office/drawing/2014/main" id="{0B85D0E7-F20D-4B5D-A501-30E4733DEE9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7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4489AAB-9A99-46D5-B154-87EDAABC7D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60F8A1F-5464-4177-97B0-AE2937918A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B9A24DD-341D-415E-ABB5-4FE4A81D28A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390EE40-652D-420C-9FC7-0B7BFEE292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7F87737-F90C-49F7-9477-FD8EFD63C9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E44A2C2-CBA5-4CA8-BEDF-ECF285906A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8A50B27-6217-434A-830C-AF5592A3EE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BC5AAB8-9084-4DFB-9280-D86505EC4D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A1985F3-E5A1-4C78-877C-8FF38AEFC2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B87EFE7-6EBD-4BE9-ABA1-E66B588305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8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DBF3C33-0298-415B-83F1-33936794DB7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C39227C-B5CE-4DAB-95C2-9E9C678159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BC49A69-8E67-4FBD-A04B-A5231C1501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492" name="AutoShape 24" descr="https://hscvsld.hatinh.gov.vn/sold/VBdi.nsf/star_grey.png">
          <a:extLst>
            <a:ext uri="{FF2B5EF4-FFF2-40B4-BE49-F238E27FC236}">
              <a16:creationId xmlns:a16="http://schemas.microsoft.com/office/drawing/2014/main" id="{7710EA77-86AC-4C15-B474-260CE719620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F974EC5-9183-409E-821A-AD24F14A88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2AE9D8D-1B45-4DDD-B30F-F792CB0EAE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BF507D9-76B7-435E-965D-B79424A96A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F172826-3A24-4E5D-838B-06C674419A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C29EF0A-E6C7-40C5-A6F0-DCCC0CC3DA7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A5DDB57-2A3B-4711-B6E7-048638A292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49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C32933F-3A26-4B84-8FC1-6222A67A39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00" name="AutoShape 16" descr="https://hscvsld.hatinh.gov.vn/sold/VBdi.nsf/star_grey.png">
          <a:extLst>
            <a:ext uri="{FF2B5EF4-FFF2-40B4-BE49-F238E27FC236}">
              <a16:creationId xmlns:a16="http://schemas.microsoft.com/office/drawing/2014/main" id="{83D492E3-DFC9-4637-ABD5-E1DA22FE528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0932E05-3063-417D-ACA2-8B6D8455D48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3DC8A7E-8DA6-4900-88C6-6D7F2E8C85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2269BA4-AAD9-4CAE-9ACA-BC2F01D91B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04" name="AutoShape 20" descr="https://hscvsld.hatinh.gov.vn/sold/VBdi.nsf/star_grey.png">
          <a:extLst>
            <a:ext uri="{FF2B5EF4-FFF2-40B4-BE49-F238E27FC236}">
              <a16:creationId xmlns:a16="http://schemas.microsoft.com/office/drawing/2014/main" id="{67B7B806-1AA0-4C43-A0FB-6FE3D301BEB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3853DD8-2C29-4508-9332-22968A22A3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CA77B45-4100-416B-97CF-1DA1C28E16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EA239D6-6070-4C0D-A8A2-E96D4D43BB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08" name="AutoShape 24" descr="https://hscvsld.hatinh.gov.vn/sold/VBdi.nsf/star_grey.png">
          <a:extLst>
            <a:ext uri="{FF2B5EF4-FFF2-40B4-BE49-F238E27FC236}">
              <a16:creationId xmlns:a16="http://schemas.microsoft.com/office/drawing/2014/main" id="{66AB79DD-C8DC-40E8-80EB-62A17B2B96B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0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18648F2-862E-4ADA-868D-52E6FB3587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DD05480-5ACC-4A93-A4FA-D771F46CCD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DA9D876-0FCC-4159-925A-1F43B331FAC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BC8DE10-0336-4BF3-95E5-AE619CA4F4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B3C8B05-CF59-4768-8435-11865ADC3DE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4B068C4-7C57-41E1-801C-7B949A4BCE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4E7D41E-9B0D-40CD-9831-7B7B774AFB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924BA6C-3A5E-437A-AED2-01BC2190CB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D7B4C28-70C2-43EE-80AE-D56FDA1885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E52F720-7FFB-4FE4-89AA-BC9D522BCF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1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7870B55-CE16-4FA7-9AC3-D2BA9A9E9C9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9C00521-4D3C-4E4C-B0BA-1B6F4FC307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4D1F006-8579-4EE3-8195-3780350D172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22" name="AutoShape 24" descr="https://hscvsld.hatinh.gov.vn/sold/VBdi.nsf/star_grey.png">
          <a:extLst>
            <a:ext uri="{FF2B5EF4-FFF2-40B4-BE49-F238E27FC236}">
              <a16:creationId xmlns:a16="http://schemas.microsoft.com/office/drawing/2014/main" id="{3371A558-BA1D-471E-BFB2-D20A3553054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2D2B9E8-821B-4C5F-AD04-19B813119D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3A77F0D-488E-4F87-86A4-1D1738B02B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ADC8375-1F6A-4DC0-B220-7553B0FF4E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15CB058-4C5B-4C27-9B0F-F817812B3B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BDE949A-0F2D-40B6-91A8-6C2B1C2552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9B3D317-3623-4497-AADD-94058D2E52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2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54DFF30-DF71-4958-A025-3C3C0E0434E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30" name="AutoShape 16" descr="https://hscvsld.hatinh.gov.vn/sold/VBdi.nsf/star_grey.png">
          <a:extLst>
            <a:ext uri="{FF2B5EF4-FFF2-40B4-BE49-F238E27FC236}">
              <a16:creationId xmlns:a16="http://schemas.microsoft.com/office/drawing/2014/main" id="{CC538B07-1A71-495D-ADBC-C4A49ACB4AE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C34B40A-58D2-471C-B24F-59E1C1B2E3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5C224A1-E6AE-4D50-BBA5-1124B9B785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ABBC64C-BAB1-42BE-BBE6-77F8945CD7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34" name="AutoShape 20" descr="https://hscvsld.hatinh.gov.vn/sold/VBdi.nsf/star_grey.png">
          <a:extLst>
            <a:ext uri="{FF2B5EF4-FFF2-40B4-BE49-F238E27FC236}">
              <a16:creationId xmlns:a16="http://schemas.microsoft.com/office/drawing/2014/main" id="{2413B30B-940D-4032-876E-F4DBEA70DCD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FA4158F-3B72-4691-9A7D-027C2A45AD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0DD0298-E2B2-445D-9413-DBDD45432B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8AE434A-DBFA-4171-B176-7EC716C77C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38" name="AutoShape 24" descr="https://hscvsld.hatinh.gov.vn/sold/VBdi.nsf/star_grey.png">
          <a:extLst>
            <a:ext uri="{FF2B5EF4-FFF2-40B4-BE49-F238E27FC236}">
              <a16:creationId xmlns:a16="http://schemas.microsoft.com/office/drawing/2014/main" id="{4B8F2CFC-49B3-4E01-8895-368F00CCBB9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3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A7FBDD1-2147-4876-8F37-0FF26072F19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63FAEF2-4189-4D20-A86C-7C697D8217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1F0811A-6AE9-4BF6-8AE6-245588108F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25E4CA7-078A-4874-B6A2-890A787EF9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501EEB4-2D3D-4B30-A236-3FCC0997B3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AADACFA-A14D-4034-9FBB-4A76938B3C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C2675DF-49AD-4482-B433-8EA858707B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3FB1944-4E98-4301-A5F7-F9C5FCF9FE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184186E-5A10-4383-8171-18D482B243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025FD4E-F881-43A3-817A-04F9F3FA72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4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3E520FD-A4DE-4026-9740-2B11B408B0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7C736CA-B7A3-4B12-ACC1-7D43B75DBC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82A6D47-7D75-458F-B2E2-73A0AE3A9B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52" name="AutoShape 24" descr="https://hscvsld.hatinh.gov.vn/sold/VBdi.nsf/star_grey.png">
          <a:extLst>
            <a:ext uri="{FF2B5EF4-FFF2-40B4-BE49-F238E27FC236}">
              <a16:creationId xmlns:a16="http://schemas.microsoft.com/office/drawing/2014/main" id="{E2DFE982-C9E4-4396-A0CF-826887F4E0A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9C246FD-66EB-4801-AD00-FECCB16FFD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11497DB-BCB4-4F41-8830-A0AF6D2F90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85AB5D7-2E70-4BC7-B60A-380118E151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4F06134-D8C8-450A-A702-80B2463943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42748FF-6C3C-4B6E-BDC7-4FF3BCC3E5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23EE2A0-21A9-47C6-8AB1-9C744B131E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5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19D3EE5-51CE-4E6A-86A4-B3F98072E5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60" name="AutoShape 16" descr="https://hscvsld.hatinh.gov.vn/sold/VBdi.nsf/star_grey.png">
          <a:extLst>
            <a:ext uri="{FF2B5EF4-FFF2-40B4-BE49-F238E27FC236}">
              <a16:creationId xmlns:a16="http://schemas.microsoft.com/office/drawing/2014/main" id="{ACE0DE9F-B3FF-4C2E-B70C-03D5FF156D5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61FC6E8-F0D6-4D86-80B8-65B01DF440F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BD4F8BF-C53C-4A29-AE1B-5B74CFB752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3A717A0-2F03-4D0B-84F2-1C02143169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64" name="AutoShape 20" descr="https://hscvsld.hatinh.gov.vn/sold/VBdi.nsf/star_grey.png">
          <a:extLst>
            <a:ext uri="{FF2B5EF4-FFF2-40B4-BE49-F238E27FC236}">
              <a16:creationId xmlns:a16="http://schemas.microsoft.com/office/drawing/2014/main" id="{B5E61828-ED10-4C81-9334-2AA2356E06B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580422A-E460-4783-855C-EAF7038EE8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0B5EAE1-EA7A-42B6-9F77-7C79705D15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409D216-A06A-4D35-BAE7-428C7EDF79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68" name="AutoShape 24" descr="https://hscvsld.hatinh.gov.vn/sold/VBdi.nsf/star_grey.png">
          <a:extLst>
            <a:ext uri="{FF2B5EF4-FFF2-40B4-BE49-F238E27FC236}">
              <a16:creationId xmlns:a16="http://schemas.microsoft.com/office/drawing/2014/main" id="{6B0A65E7-5072-4BAD-9508-BEF01DEF383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6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C72150C-9CDC-48F3-8928-7575971D0B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8350E6D-A5DC-4419-AD7E-76593C57688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ED1F6CF-0373-4548-AC5E-72137B17CED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01C7A32-B460-41BF-AC2A-C1D3B0105E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78D1431-A8D2-418E-A8D8-D6EEAB7E05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02010E7-2925-410F-9286-409B8E0E21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DCE7708-AD5E-4D5E-8883-F0CDCFABBE0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479A694-5DF2-4BD3-8815-C5C997ED58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62E11C4-B42B-40D1-B348-26082308CD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58A5EDB-08F6-4A3B-938A-E9D77877B6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7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75F91DA-2680-499E-A1F5-17398AD3AC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9DBB21F-3328-45F4-A4AA-30ABDC8A1F9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836C8DD-4309-454E-B649-0EBD80BD2C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82" name="AutoShape 24" descr="https://hscvsld.hatinh.gov.vn/sold/VBdi.nsf/star_grey.png">
          <a:extLst>
            <a:ext uri="{FF2B5EF4-FFF2-40B4-BE49-F238E27FC236}">
              <a16:creationId xmlns:a16="http://schemas.microsoft.com/office/drawing/2014/main" id="{9E2253B4-98B7-4F01-B63B-6E85FFD8BE8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0BF5608-330B-43B8-965D-84553569687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22D400A-05E3-4F39-9AE8-B2E852D674F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CD38C51-A867-4DB6-9901-BAA1FEF213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2AD1D9F-A466-4C42-96EB-E6FDBFC902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1D03A9B-91D1-4134-96C7-9EF1EC5338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BBDCCFE-6A40-44A4-9837-F8785F2D58B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8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9B2FA1B-F083-4971-B1CD-16C8E99722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90" name="AutoShape 16" descr="https://hscvsld.hatinh.gov.vn/sold/VBdi.nsf/star_grey.png">
          <a:extLst>
            <a:ext uri="{FF2B5EF4-FFF2-40B4-BE49-F238E27FC236}">
              <a16:creationId xmlns:a16="http://schemas.microsoft.com/office/drawing/2014/main" id="{4EF36AC3-E495-4958-91A2-6F2BD00819E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C5D28CA-41EA-40AC-B60F-55E0687BA8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CAE2542-A761-487D-8249-716383CBC9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B4AC170-56E1-4011-81B1-50FD7BEDDF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94" name="AutoShape 20" descr="https://hscvsld.hatinh.gov.vn/sold/VBdi.nsf/star_grey.png">
          <a:extLst>
            <a:ext uri="{FF2B5EF4-FFF2-40B4-BE49-F238E27FC236}">
              <a16:creationId xmlns:a16="http://schemas.microsoft.com/office/drawing/2014/main" id="{B1AF050A-B78C-46CD-8A46-9529C66A819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7976BED-0DDA-4DF0-BD96-6329193B4D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2BDA9D2-BE06-4027-9074-811A3589945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2836772-5734-456B-88F8-87E9B8DE3D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598" name="AutoShape 24" descr="https://hscvsld.hatinh.gov.vn/sold/VBdi.nsf/star_grey.png">
          <a:extLst>
            <a:ext uri="{FF2B5EF4-FFF2-40B4-BE49-F238E27FC236}">
              <a16:creationId xmlns:a16="http://schemas.microsoft.com/office/drawing/2014/main" id="{65225860-7263-41D2-AF58-C68E0B30215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59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5DE5A32-B607-4E55-9949-0A9E66689D7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DAED652-860A-4CBE-90AC-295E8132A1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03B1849-C93E-44DE-ADCA-AF8B2CBCCB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6E9EB74-C92F-4C5D-857D-A1D73B6D92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0B70391-793F-4457-9AE3-E7BC6AFDA3E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B4519E5-C628-47DD-9563-CAE4BB14FF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892771F-F0D6-433C-915D-81F49E3D6E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57D47C7-7D8B-469A-ABBB-7CF670E509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D5E2EB0-9D8E-41CB-A8FC-B536B7575A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D19998D-CEE5-4511-8385-A28DEE25DA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0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D9F819B-B9B5-4427-8979-378CE4437B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11D480B-C54D-47A0-B387-8F914E5D0C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727704F-6F7E-47F2-96C8-53C9F8D2D7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12" name="AutoShape 24" descr="https://hscvsld.hatinh.gov.vn/sold/VBdi.nsf/star_grey.png">
          <a:extLst>
            <a:ext uri="{FF2B5EF4-FFF2-40B4-BE49-F238E27FC236}">
              <a16:creationId xmlns:a16="http://schemas.microsoft.com/office/drawing/2014/main" id="{C2326B2F-6948-4236-B996-79394645A16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41C2BCC-304F-4636-8F8E-AB19A44ACC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FE3D740-3B9E-4EC7-B2A8-3EDEBBA8799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C03DBEC-D121-4856-A605-B628C489E13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9CBE84F-01B9-401D-89B6-8F52E287A2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36E2F47-26B4-4322-9B31-D962183781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050F228-F4F4-4E7E-B5E0-C8A51299A3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1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64B4C52-1242-46AC-8E71-AAF0F027D3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20" name="AutoShape 16" descr="https://hscvsld.hatinh.gov.vn/sold/VBdi.nsf/star_grey.png">
          <a:extLst>
            <a:ext uri="{FF2B5EF4-FFF2-40B4-BE49-F238E27FC236}">
              <a16:creationId xmlns:a16="http://schemas.microsoft.com/office/drawing/2014/main" id="{02ADD3DE-20C8-4351-9267-966CB9DB945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8BCCAF5-971E-4DCA-A167-79D3C17999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041F820-1C5B-4097-977A-66E6155AB4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BC98D26-69BD-4F47-BD93-23832D674C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24" name="AutoShape 20" descr="https://hscvsld.hatinh.gov.vn/sold/VBdi.nsf/star_grey.png">
          <a:extLst>
            <a:ext uri="{FF2B5EF4-FFF2-40B4-BE49-F238E27FC236}">
              <a16:creationId xmlns:a16="http://schemas.microsoft.com/office/drawing/2014/main" id="{4E129F17-5D49-47B0-A690-2F1B1B381A4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E719E11-8ABA-4AA2-BE2D-AE71244E45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40D3B05-D7AC-435C-B15C-B48D0E722F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7782159-1596-4409-B91C-0067AC0A22C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28" name="AutoShape 24" descr="https://hscvsld.hatinh.gov.vn/sold/VBdi.nsf/star_grey.png">
          <a:extLst>
            <a:ext uri="{FF2B5EF4-FFF2-40B4-BE49-F238E27FC236}">
              <a16:creationId xmlns:a16="http://schemas.microsoft.com/office/drawing/2014/main" id="{63983BAC-4294-4A37-BF28-A711DC640AB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2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AAF3275-717A-441D-AB44-4665A035F5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FED62CA-5ADC-49CC-900B-73B1FFE45B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D766D2D-8F9A-42F9-BD3D-A23262F1416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6811E9D-6757-4A6B-87F9-EFDDC96164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A0F7D80-032C-416C-A66B-144DE0F9D1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F32DCCE-FDE3-4414-ADE9-4955251AAD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ABA3338-DDAB-460B-B4E3-873594047C5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C40702C-8C03-47BE-B4FD-C9604A5BB6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B9BCB7D-61E4-4EFB-947F-D3F8CCFD6F6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0808EE0-CE70-4598-AE9B-4300BFB9F1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3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C32BBDE-BEA8-450A-B26E-508B1461A2E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82E90D6-303B-46E4-ADFF-D45EB4BFC49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AE72F73-EA1F-4F66-BE6F-7FE1C587A6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42" name="AutoShape 24" descr="https://hscvsld.hatinh.gov.vn/sold/VBdi.nsf/star_grey.png">
          <a:extLst>
            <a:ext uri="{FF2B5EF4-FFF2-40B4-BE49-F238E27FC236}">
              <a16:creationId xmlns:a16="http://schemas.microsoft.com/office/drawing/2014/main" id="{271137BE-49D0-4E7E-84BF-9F41DA574F5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7C50E86-94C5-40A9-B8BF-EDE3F3BA4D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DBAD115-C30D-4EE1-B27A-5073DBEEA65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B477F24-6666-43D7-96C8-C45B7DF493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18CCAB4-C8EE-4FAF-9D22-A3878A5FFBC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6286227-8F03-4821-B42B-2968CDF445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7796F73-A971-4C93-A4FC-01003C327CD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4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2CEAA9B-B996-4088-AD55-3CD47470FF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50" name="AutoShape 16" descr="https://hscvsld.hatinh.gov.vn/sold/VBdi.nsf/star_grey.png">
          <a:extLst>
            <a:ext uri="{FF2B5EF4-FFF2-40B4-BE49-F238E27FC236}">
              <a16:creationId xmlns:a16="http://schemas.microsoft.com/office/drawing/2014/main" id="{9FB1B764-34E9-454F-8F06-12E15FDBB49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2901889-553C-4314-BC14-6581B082D6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EE5FFFC-D5D6-4A3C-A509-3C7C92E4EE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8B4E5AA-2887-4DD4-BD17-A85BAA4547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54" name="AutoShape 20" descr="https://hscvsld.hatinh.gov.vn/sold/VBdi.nsf/star_grey.png">
          <a:extLst>
            <a:ext uri="{FF2B5EF4-FFF2-40B4-BE49-F238E27FC236}">
              <a16:creationId xmlns:a16="http://schemas.microsoft.com/office/drawing/2014/main" id="{913BD92C-18A4-4D5F-9F6D-D38CCD379DA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082046F-3E9E-475A-B035-1CCBF7C038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5AE5221-6D4B-4E21-886E-89F1403CF2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6C3FAB5-C55E-4EE1-B156-C2F0D2BDF6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58" name="AutoShape 24" descr="https://hscvsld.hatinh.gov.vn/sold/VBdi.nsf/star_grey.png">
          <a:extLst>
            <a:ext uri="{FF2B5EF4-FFF2-40B4-BE49-F238E27FC236}">
              <a16:creationId xmlns:a16="http://schemas.microsoft.com/office/drawing/2014/main" id="{354F5E8A-0721-441A-88D1-5184EFC9757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5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BD7F2DB-43B5-4867-9E07-C5876E83C7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6EA4F4F-6189-4057-A6B8-7A61939705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B9ED56A-C136-49D1-B5B0-B79867BC522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CA1AA38-B824-4CC5-B132-A6072C98F6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5CC059B-CC37-4945-BB09-93FE792978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C1BDA95-6C7F-407B-9378-6D2FB43391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AEDBD85-01B7-4077-AA40-2B1D4E1756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298B39F-05E3-487A-ACD6-1014766293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32D5CD9-5611-4429-85BF-C27CEAF6B3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CDBC66E-6B24-49A2-8210-9502B7074CE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6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8284FA1-117D-48F8-BCEC-EBE5DEB80F9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39FBEDC-47B8-4856-A08F-95225B5029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DD36C95-BD1D-4409-92B5-E30FE92EE1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72" name="AutoShape 24" descr="https://hscvsld.hatinh.gov.vn/sold/VBdi.nsf/star_grey.png">
          <a:extLst>
            <a:ext uri="{FF2B5EF4-FFF2-40B4-BE49-F238E27FC236}">
              <a16:creationId xmlns:a16="http://schemas.microsoft.com/office/drawing/2014/main" id="{4DBDC516-EFDF-4E83-AAC0-8975A82EBF3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57B7FE2-402F-4CB6-BAE1-55538DA05A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FDBEF9F-7236-4FA8-8D74-8314AFFD784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C259580-457F-4ACA-8EEF-ED19A17001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BE4E989-6770-4D68-B0D8-7FA7ED1543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BAB2A2B-2941-4D71-AD8C-6A58B46EE7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4DDCD27-A3C7-4994-A8BF-7A1072D6AE4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7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9321C61-DD0D-4B9E-8913-965BF10A26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80" name="AutoShape 16" descr="https://hscvsld.hatinh.gov.vn/sold/VBdi.nsf/star_grey.png">
          <a:extLst>
            <a:ext uri="{FF2B5EF4-FFF2-40B4-BE49-F238E27FC236}">
              <a16:creationId xmlns:a16="http://schemas.microsoft.com/office/drawing/2014/main" id="{FBEE4381-F9DA-42FC-8656-93C164B2B3F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2AD28BD-6A23-41C7-887C-D00B1153D1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99E9AAC-8840-4725-A6B2-07A687A913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FFC7C81-638C-44C0-92FE-AACFF0C2AA5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84" name="AutoShape 20" descr="https://hscvsld.hatinh.gov.vn/sold/VBdi.nsf/star_grey.png">
          <a:extLst>
            <a:ext uri="{FF2B5EF4-FFF2-40B4-BE49-F238E27FC236}">
              <a16:creationId xmlns:a16="http://schemas.microsoft.com/office/drawing/2014/main" id="{016E75CA-53D9-4FAA-8E43-C87D2A335695}"/>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1A99620-3732-4944-A003-C0D7104DA4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9BF3838-E9E9-46ED-81D6-36B0CDD228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265B91C-4A87-4057-81C5-99298DED5E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688" name="AutoShape 24" descr="https://hscvsld.hatinh.gov.vn/sold/VBdi.nsf/star_grey.png">
          <a:extLst>
            <a:ext uri="{FF2B5EF4-FFF2-40B4-BE49-F238E27FC236}">
              <a16:creationId xmlns:a16="http://schemas.microsoft.com/office/drawing/2014/main" id="{EBE09B3F-5427-483A-9C29-CDBAD343267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8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F45648C-13E4-464B-B992-9DE9C7A1582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D9DDDB8-4168-4B35-852C-241B79BC8E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B93C6B6-1871-41E7-AEDA-3B0A6A6CFB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5951653-EA21-4F8C-B3F2-B2ED78FBDF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7BBCA85-C7C4-4FFA-82D0-6AFCC26C246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03706A-6184-4CDA-8E9B-94B837E007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8C83E13-C6B9-4F36-8C02-4B2C1A557F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B6B0747-A109-4175-9C1F-2DA369840D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43B33A5-5A25-4F61-86D7-63D1AA9D72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675CDDC-68CE-4406-B610-CFB3DCDF59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69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1361F7A-9A0B-4E1C-A64A-BCE938C843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55EE710-3484-458B-9668-D0DA27E52EA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03EBE88-57D1-4155-B56E-1CC46E8FF12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02" name="AutoShape 24" descr="https://hscvsld.hatinh.gov.vn/sold/VBdi.nsf/star_grey.png">
          <a:extLst>
            <a:ext uri="{FF2B5EF4-FFF2-40B4-BE49-F238E27FC236}">
              <a16:creationId xmlns:a16="http://schemas.microsoft.com/office/drawing/2014/main" id="{83C7B366-2790-4798-9364-6D3DF792F4C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FCCD6AF-9625-4BD3-96C2-16E8EEA699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1CD20E8-897C-41DE-8F87-9E58AB9674B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55FE9CF-D4A4-4BB4-B494-95AAD11DAB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CBA4837-5741-4AD3-8BA5-CA462908F8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51A41E3-4209-46A7-96C4-28FAAC597C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1F9BBAD-608C-4BD3-9150-F2C37DF5AF7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0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4EB7007-0DB5-485A-AA0F-87F3A1B1D1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10" name="AutoShape 16" descr="https://hscvsld.hatinh.gov.vn/sold/VBdi.nsf/star_grey.png">
          <a:extLst>
            <a:ext uri="{FF2B5EF4-FFF2-40B4-BE49-F238E27FC236}">
              <a16:creationId xmlns:a16="http://schemas.microsoft.com/office/drawing/2014/main" id="{8B5AE6D7-A75D-4EA4-A112-EC8C5C316AB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34484DA-345A-4B5B-BE53-292F7363B6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0D4DD9B-8E29-4A24-8D09-FFE8F414EB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C7F2F4F-6634-421B-BB0F-9C66B8966B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14" name="AutoShape 20" descr="https://hscvsld.hatinh.gov.vn/sold/VBdi.nsf/star_grey.png">
          <a:extLst>
            <a:ext uri="{FF2B5EF4-FFF2-40B4-BE49-F238E27FC236}">
              <a16:creationId xmlns:a16="http://schemas.microsoft.com/office/drawing/2014/main" id="{B3DB3E8D-162F-4C9E-868D-B061352EE71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FCB49E8-58BC-441C-8CA5-AEA12FB13D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87C62DC-732B-4647-A3F7-2F69FBC600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DAE99AE-62F9-4267-9F55-BF238DDF44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18" name="AutoShape 24" descr="https://hscvsld.hatinh.gov.vn/sold/VBdi.nsf/star_grey.png">
          <a:extLst>
            <a:ext uri="{FF2B5EF4-FFF2-40B4-BE49-F238E27FC236}">
              <a16:creationId xmlns:a16="http://schemas.microsoft.com/office/drawing/2014/main" id="{DB53F335-6861-4AA0-8823-DE666E6A020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1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36CC43E-BB08-49DD-806B-7D9F93643D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D972706-1835-4285-81FE-57E998AF43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20EF3FA-1BEE-4986-BDCB-1A00F35948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68CF257-A9A7-451D-A036-3FC38AB258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63B4271-314C-448B-BEBF-36206174EA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0F3837D-E41D-4063-888E-2C3BC7570F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C9B3A10-11C3-48AF-8462-A1BE224A28A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71B3966-2774-47C7-9014-77C1D97C7BA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479F354-A5F4-43D7-92ED-9E33AE2782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731DA9C-DD64-4B1D-83D1-698EEA4315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2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4401D59-9339-433C-BC58-2F2B007AE0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F96D7B7-55AE-47EA-AD26-E410AE3308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D77D6F9-A2BB-4B87-B0B5-4B5113B9C5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32" name="AutoShape 24" descr="https://hscvsld.hatinh.gov.vn/sold/VBdi.nsf/star_grey.png">
          <a:extLst>
            <a:ext uri="{FF2B5EF4-FFF2-40B4-BE49-F238E27FC236}">
              <a16:creationId xmlns:a16="http://schemas.microsoft.com/office/drawing/2014/main" id="{4D663275-8A81-46E8-826F-43B1A1F5E58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CFB62CD-C993-4291-9CD5-AABAD95D40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9FFADE3-A81A-4A8A-9582-4B13BE5D2F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EF42A2A-1A04-4F27-B1BE-BEA39E991BE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7CAB584-5BA1-4CC3-B800-4B8BCC16A95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F2A8F2A-0270-4F2E-9803-842F4C03BE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E157A16-B09A-4DA1-8FEA-44510C70E8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3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1A244D9-9CFC-44F4-822D-8D863ACB2B9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40" name="AutoShape 16" descr="https://hscvsld.hatinh.gov.vn/sold/VBdi.nsf/star_grey.png">
          <a:extLst>
            <a:ext uri="{FF2B5EF4-FFF2-40B4-BE49-F238E27FC236}">
              <a16:creationId xmlns:a16="http://schemas.microsoft.com/office/drawing/2014/main" id="{DFD33AA6-ED15-40A1-A539-A1AE26C3450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120038F-8961-42CA-BDB7-38782EA29E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861FE03-F0F1-4093-920C-7ABE39108C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9847482-61A4-42FA-9A14-19BF25F8C0D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44" name="AutoShape 20" descr="https://hscvsld.hatinh.gov.vn/sold/VBdi.nsf/star_grey.png">
          <a:extLst>
            <a:ext uri="{FF2B5EF4-FFF2-40B4-BE49-F238E27FC236}">
              <a16:creationId xmlns:a16="http://schemas.microsoft.com/office/drawing/2014/main" id="{423D8352-905D-4D01-9BBA-AB3935AE89B5}"/>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7CFCCEA-AE97-43B2-8D27-FDAC652E7F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26FA1C6-7780-46A8-8B94-AD37028C32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6F963C2-D41B-40D0-AE3C-3EC3F8D5CC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48" name="AutoShape 24" descr="https://hscvsld.hatinh.gov.vn/sold/VBdi.nsf/star_grey.png">
          <a:extLst>
            <a:ext uri="{FF2B5EF4-FFF2-40B4-BE49-F238E27FC236}">
              <a16:creationId xmlns:a16="http://schemas.microsoft.com/office/drawing/2014/main" id="{66E79B8F-0AF5-4C18-BF24-E1B4A41476B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5F6E139-F109-4D97-802A-CE47264C8B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D666002-4291-4AED-9EB4-E574CE74F1D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B50D226-3473-4B74-BF03-7691E8E0A26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F0943C1-9153-453D-8026-53C9C79B449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58E3EFE-9DA3-4F19-9115-73842BCC23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C87791E-BAC0-443B-82D6-0029E8ABDB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8A00214-E451-48B1-A61F-D8489E6010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F1A7CF8-96D6-444F-8000-4BE202E024E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1056BF3-CE36-4DD3-B9B0-1ADEFBD8F66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C7BE0BA-74F9-4A59-847A-DDBC559CB6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5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7E4AE7A-C2A0-47C4-BCED-67953E2E39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587C964-D84C-4D83-BADA-00A99F1101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D1C90EF-A372-445C-8C11-36AB28E7A0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62" name="AutoShape 24" descr="https://hscvsld.hatinh.gov.vn/sold/VBdi.nsf/star_grey.png">
          <a:extLst>
            <a:ext uri="{FF2B5EF4-FFF2-40B4-BE49-F238E27FC236}">
              <a16:creationId xmlns:a16="http://schemas.microsoft.com/office/drawing/2014/main" id="{413A6757-1A88-41BA-8E07-1A7070A5357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1DF3B5B-CCF4-49F0-B4B0-1CD54FA966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47743E6-B749-49F5-94A5-28D1CCB67E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D379BF0-28F8-45F2-ABD7-F893ACADCF8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8DF2D4A-9A44-48EE-A2C1-BA231A186C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3740FFD-A40E-4B0F-B286-1B4B8E8AA2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6990932-ECBC-4B85-AA0A-5F9C09F354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6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567AE28-370B-487C-A385-C87B8357A7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70" name="AutoShape 16" descr="https://hscvsld.hatinh.gov.vn/sold/VBdi.nsf/star_grey.png">
          <a:extLst>
            <a:ext uri="{FF2B5EF4-FFF2-40B4-BE49-F238E27FC236}">
              <a16:creationId xmlns:a16="http://schemas.microsoft.com/office/drawing/2014/main" id="{C432AA38-9233-4E70-8FE6-9E5230C623E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E1F9395-7438-4E6C-AFA5-4BB42C6B34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B8A1D4B-ABF5-4D6B-AA9E-856DD572B2B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D07196D-8A23-48AE-993F-10A56F23D0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74" name="AutoShape 20" descr="https://hscvsld.hatinh.gov.vn/sold/VBdi.nsf/star_grey.png">
          <a:extLst>
            <a:ext uri="{FF2B5EF4-FFF2-40B4-BE49-F238E27FC236}">
              <a16:creationId xmlns:a16="http://schemas.microsoft.com/office/drawing/2014/main" id="{6D698FE7-EB6E-4327-BFBB-CC10A6984D4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01D360E-3772-49E6-9737-3043BEAFE2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7AA3B58-EBEC-4929-8B9A-32CBE97E77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86BFEBE-BAE2-4784-BEDD-CBEE6F42CD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78" name="AutoShape 24" descr="https://hscvsld.hatinh.gov.vn/sold/VBdi.nsf/star_grey.png">
          <a:extLst>
            <a:ext uri="{FF2B5EF4-FFF2-40B4-BE49-F238E27FC236}">
              <a16:creationId xmlns:a16="http://schemas.microsoft.com/office/drawing/2014/main" id="{81FFC8A0-42A8-4198-9CD7-E48459A41FD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7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3714496-FA0C-4808-86DF-3E9B38793F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E528237-FFD6-4DDC-B8E7-1F5DD8B7F3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5C2D873-9D7F-43ED-AC97-A0D2FB3BA5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52FA9BF-A9E5-46D0-907F-8DEA8D1104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5CA5F48-91F8-47B2-92DE-238826D276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60791FD-1E37-42FE-A456-39F9483CC5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96C8001-D032-4F8F-BE58-FE87B64AC4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0A00720-0041-4283-B1FF-F52BD30B71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FA2D3B3-EDF5-4559-AA66-9086C65E88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A54E9AA-AE1D-452B-B1C2-93E757D7CC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8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BDB1F89-8D04-4D03-A3C3-D076527EB3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FB4A574-4A7B-4333-8901-3D4F455A88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34360A8-95F8-45B1-A268-4C3615AD83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792" name="AutoShape 24" descr="https://hscvsld.hatinh.gov.vn/sold/VBdi.nsf/star_grey.png">
          <a:extLst>
            <a:ext uri="{FF2B5EF4-FFF2-40B4-BE49-F238E27FC236}">
              <a16:creationId xmlns:a16="http://schemas.microsoft.com/office/drawing/2014/main" id="{F8871F4F-7969-4AAD-BCAF-609EA79B25E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5205F3F-64B8-4359-A580-AFF93EAC031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C231233-2008-419A-A2FA-5276F60CB64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2C68EB5-DEB3-436A-ADFE-0324408FF2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D66A907-BC21-450E-BBB0-B71B26AED5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60770F0-A0E8-47C7-8C61-EBD516FD7D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5ACB66E-8555-4EBB-9FE6-B19709EB9DD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79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9A56288-50CD-4CD5-B9EA-341CF163D4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00" name="AutoShape 16" descr="https://hscvsld.hatinh.gov.vn/sold/VBdi.nsf/star_grey.png">
          <a:extLst>
            <a:ext uri="{FF2B5EF4-FFF2-40B4-BE49-F238E27FC236}">
              <a16:creationId xmlns:a16="http://schemas.microsoft.com/office/drawing/2014/main" id="{70C1EBE1-57E9-43F7-9417-1CD6CDEB9FB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7C55038-2453-4C82-AB09-88723C5C49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F19734C-5479-467B-83C9-13B7752A8E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DDC95AF-F38C-4F63-A381-97C96CEECE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04" name="AutoShape 20" descr="https://hscvsld.hatinh.gov.vn/sold/VBdi.nsf/star_grey.png">
          <a:extLst>
            <a:ext uri="{FF2B5EF4-FFF2-40B4-BE49-F238E27FC236}">
              <a16:creationId xmlns:a16="http://schemas.microsoft.com/office/drawing/2014/main" id="{850560AD-5120-455C-811C-F1726BC421F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4E776B0-0223-4102-8239-B986A630257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1F7848B-EAE3-4F5E-9EE8-1D5CCC4FFB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D6AC323-A46E-4021-887D-D82CA44902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08" name="AutoShape 24" descr="https://hscvsld.hatinh.gov.vn/sold/VBdi.nsf/star_grey.png">
          <a:extLst>
            <a:ext uri="{FF2B5EF4-FFF2-40B4-BE49-F238E27FC236}">
              <a16:creationId xmlns:a16="http://schemas.microsoft.com/office/drawing/2014/main" id="{4AA136B1-9FE3-431D-9ABA-6A305AF9ADB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0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FA57D1C-CADE-4250-943C-3FA073E0A3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E758D3D-9769-4C1A-B42C-34BE2B9C51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B718EC2-D3D2-4FCA-94F3-8422635849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D169A9D-CFE1-4551-BCB3-DD9F4B6FDB5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C846A19-9B18-4F65-BE51-E80F819CAC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3346904-41D3-4708-A335-43D9C6FD61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EC74CBD-3816-4CB9-8005-973A257B7C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A57FEE6-FDFB-4C4B-8A12-CF69D46E5D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346538C-A211-4F96-A7A2-98695018CAE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D6B5A1B-DB7C-4CBA-9138-B7AEEAB423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1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4BBF0E2-804B-4573-9EE7-1BBD6816A0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05B9F37-F0FD-4A8C-9E18-5DBE158C31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65DF989-AB10-42E0-8E08-91469E30AD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2"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9FC6E46-174B-44FD-A77B-3EDE94F9D8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3"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FCAAA47-F861-4805-9C28-552E5CB57E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4"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C45CFC8-819C-47B3-B67F-BBF7A4D66B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5"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EDAE59E-30B7-4D4A-AAD1-0C9B2E7A2A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6"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5B0AB68-F178-4A99-B0D6-0538F4B49E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7"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A87A650-7C12-419F-9539-C1791608AC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8"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C0974AB-FAC2-42D0-8991-A33240FC60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2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9EB109F-2B2C-4C54-B01B-F115359175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8E6A424-B505-4E2B-9B3B-C9D63BA063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4DE038E-7DA9-4E0D-B6F6-C7B208600B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EB7ED6E-29A6-4620-AF7F-3254274F73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A7D3328-81F1-4E6F-885A-0E1C2B232F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60D9FF7-9EDF-41A3-B617-BE840E9158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B7ACA00-8B36-458C-8AA9-407E5238DF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91B6473-54D2-4071-BBE4-FB42378E47A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7B5A574-0589-487F-947D-14738A3383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3311A92-8B49-42DB-ABC4-2D6A9E3DD3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FF858FC-A29E-4706-8633-6149A56920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6C6BA4F-0A08-46FC-A568-B2EA773C42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673CD2C-F227-4AB5-9931-717472D9D2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D091A3F-AA20-4B02-9833-3E19EDE4F6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105BB88-B42A-4B25-B8AC-CE681D32F8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9DB82C7-FD6C-488C-A29E-A2F9D5F14D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6CD7887-5502-4FF2-AA17-4E27FF1E84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EC1788F-9FD5-443B-8F2A-93AFA7C0A6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1486AC6-0785-4F95-83B8-4B529623D9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8"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B08ED54-2BC4-4354-9846-7B9E68EA1E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49"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C83528E-DB72-44E1-83AB-2E0213CC7C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0"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21C2E54-84D1-47BA-AF5A-8372FE00FE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1"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CF1BB01-3D5B-48D8-AF7B-653351D7B4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2"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C535D68-5253-4EDC-B50D-81854E37E2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3"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D949E27-E7F4-44C5-A791-020FB28F4C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4"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80879AB-4A2C-4A32-B23C-1265C144F6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5"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AE0839E-D080-48EB-B259-EC06A90C83E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6"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C038A0C-41B1-4A26-B2AA-0099331A0F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7"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B0B39BF-D2AA-4542-B80C-B05DBDA7D5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8"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872A0EB-E3D2-4E7F-9567-D8A22F6E0C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59"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2913D0A-8E5A-4C8E-B571-575A409594B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0"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7B3FE54-F0D1-4BAE-BA18-4FC60D574E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8BAE8AF-0CC3-4E82-8FD4-628BD76D10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EBB76E8-4FFB-4853-A44A-6DE3F2718F5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5411A88-1BD7-44D5-BFA8-8BE0E5336D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98E3943-00CD-42B5-9AD9-14F398530F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11E07BC-F995-4621-B0AA-0544E33B65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8F13BFF-0FD2-4C0A-9DC5-091157F789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0E21E58-D621-4A37-A85D-098CAA7E43D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38EE6A0-4F9A-4F8A-B988-B74F24AEADE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6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5962747-25F5-4674-91CB-A089F02BCB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976A6C9-F5B1-4F92-8E1D-1A48D55037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4346426-70EA-40FF-8BD7-52FABB3BBA5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B7683BA-A830-4564-BB77-5399DE8847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22ADE3F-0AC5-4C7C-A9A4-2F4311E870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74" name="AutoShape 24" descr="https://hscvsld.hatinh.gov.vn/sold/VBdi.nsf/star_grey.png">
          <a:extLst>
            <a:ext uri="{FF2B5EF4-FFF2-40B4-BE49-F238E27FC236}">
              <a16:creationId xmlns:a16="http://schemas.microsoft.com/office/drawing/2014/main" id="{F2C07A4C-E7E7-4AE7-AC15-688EF074AC6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C221E2A-7E16-4565-A320-4E8E1C5A6A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4BE8B85-DC21-45DB-8ADE-3F2D78B05E1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0327FD9-6023-483F-A1DC-D20C67BBD1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C03256B-F0B1-4EB1-AA29-A863C5AE0F1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E0D55CF-6F66-4043-860E-5CCA4D8AF1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80833E7-B802-42E2-B6EC-D2F8BE6DCD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953043A-E059-422E-9562-64D13112E7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82" name="AutoShape 16" descr="https://hscvsld.hatinh.gov.vn/sold/VBdi.nsf/star_grey.png">
          <a:extLst>
            <a:ext uri="{FF2B5EF4-FFF2-40B4-BE49-F238E27FC236}">
              <a16:creationId xmlns:a16="http://schemas.microsoft.com/office/drawing/2014/main" id="{6BCD8D8C-198A-4923-B67B-7FCB9FB77BA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BF1EA19-90C0-4B99-96D2-FC4D5346D8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D93B8C9-540E-465C-BC5B-C78CC9C146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A242BCD-C320-48A4-A66C-72834F0962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86" name="AutoShape 20" descr="https://hscvsld.hatinh.gov.vn/sold/VBdi.nsf/star_grey.png">
          <a:extLst>
            <a:ext uri="{FF2B5EF4-FFF2-40B4-BE49-F238E27FC236}">
              <a16:creationId xmlns:a16="http://schemas.microsoft.com/office/drawing/2014/main" id="{9F348AFE-B075-4C03-B9D2-F5D749CCA7E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8344D13-E3F4-40D3-96F3-983674658B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BFC7B96-D71E-446D-85B7-C359EA4691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F37FF71-9122-4F08-8EB5-0FB45AAC9C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890" name="AutoShape 24" descr="https://hscvsld.hatinh.gov.vn/sold/VBdi.nsf/star_grey.png">
          <a:extLst>
            <a:ext uri="{FF2B5EF4-FFF2-40B4-BE49-F238E27FC236}">
              <a16:creationId xmlns:a16="http://schemas.microsoft.com/office/drawing/2014/main" id="{3B71017A-7679-4221-BE5B-5771AEC904B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C5E95FE-CF66-434B-88B7-47928017A1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9B5ED27-DF42-4A27-907E-B717D901A8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D968AF2-50FD-4D90-A882-1B3ADFF95B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903CFBA-3649-4CCA-8C43-44FA90F90E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9AC3695-2B13-4AE5-85EC-D0BBF8FDE7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B525E50-A48C-453B-B375-07958D4093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343D0B6-5752-48D3-9927-5C1EB1E434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60A5330-EDCC-476F-AE70-702A0D15E9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89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111AA0D-98F1-4F4B-A431-BE9ED13A42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A1C7868-8B55-4135-9247-CB93498FAC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FF86B53-FB31-4F93-9C0B-FA49E1D0C5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10CD5BD-B15D-4050-8F66-70DAEB2C57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9E0DFE5-DD52-4882-A611-5E481F4D90D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04" name="AutoShape 24" descr="https://hscvsld.hatinh.gov.vn/sold/VBdi.nsf/star_grey.png">
          <a:extLst>
            <a:ext uri="{FF2B5EF4-FFF2-40B4-BE49-F238E27FC236}">
              <a16:creationId xmlns:a16="http://schemas.microsoft.com/office/drawing/2014/main" id="{96757DF6-B5D3-4B37-97FE-E501BFC5565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1DC873A-AF63-4258-A83A-FD3C4ABF76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7B70FCA-26E8-44EC-9B56-0704724B70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70411C6-53D6-4076-A0FC-263896204BC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1BD912B-8225-44D7-8785-1DE97A851D5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0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2D1D442-42B0-4695-A32C-3E18D0A7495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F47065D-124E-48B0-B79E-35DA0F8B0D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EE2A70C-BB4B-4E45-BBBF-AFCDA6EA2A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12" name="AutoShape 16" descr="https://hscvsld.hatinh.gov.vn/sold/VBdi.nsf/star_grey.png">
          <a:extLst>
            <a:ext uri="{FF2B5EF4-FFF2-40B4-BE49-F238E27FC236}">
              <a16:creationId xmlns:a16="http://schemas.microsoft.com/office/drawing/2014/main" id="{47B0A73F-B661-4CD3-8610-74650CAA426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6F8BC4D-73E4-4955-834E-74DAC3FFC6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85D808C-7E1F-430C-B49B-ACBA81A5D7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0C6E7BF-8FAA-4F16-AE35-BF09598BEF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16" name="AutoShape 20" descr="https://hscvsld.hatinh.gov.vn/sold/VBdi.nsf/star_grey.png">
          <a:extLst>
            <a:ext uri="{FF2B5EF4-FFF2-40B4-BE49-F238E27FC236}">
              <a16:creationId xmlns:a16="http://schemas.microsoft.com/office/drawing/2014/main" id="{DE9059E6-5C94-4881-A54C-EF736018CEB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D5404E4-7E1E-4931-94CD-B9C2E85678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72F43B5-5F89-47AA-915F-6B41ACEAEEC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1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C321CC4-941A-4FA1-9295-2EFBD66C19E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20" name="AutoShape 24" descr="https://hscvsld.hatinh.gov.vn/sold/VBdi.nsf/star_grey.png">
          <a:extLst>
            <a:ext uri="{FF2B5EF4-FFF2-40B4-BE49-F238E27FC236}">
              <a16:creationId xmlns:a16="http://schemas.microsoft.com/office/drawing/2014/main" id="{7B8604D6-7279-41C3-B590-28D25ADD6BA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F3FBF54-4B5B-4321-AEBD-6E9095B2C2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CA8131F-6890-4337-8E6E-40F6C60860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9C19523-A4FD-460D-9214-A6C673CB93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1416F66-2C7C-42E7-9D16-17F947F754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712BF24-66C7-4B38-94A5-6B7F9059FFD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16DCE72-2F79-4B00-BBBE-497971F1C8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2073305-C30F-4511-9F2A-099EC2A9C7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CD78811-B1D6-48A6-A0BF-C830DDCFF3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2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64176E6-8827-4827-9D11-4DCD13A5C4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FB4F684-DA83-4E52-886B-36977E5E49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F3A042F-6704-4401-91F9-4FA27554602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08545EB-79A5-4564-B654-5D6733AF75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B3460C9-B86A-44C5-B630-74AF2466F0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34" name="AutoShape 24" descr="https://hscvsld.hatinh.gov.vn/sold/VBdi.nsf/star_grey.png">
          <a:extLst>
            <a:ext uri="{FF2B5EF4-FFF2-40B4-BE49-F238E27FC236}">
              <a16:creationId xmlns:a16="http://schemas.microsoft.com/office/drawing/2014/main" id="{399816ED-DDFE-4EC7-921A-D8D5FBDEA45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807FF8E-2269-4751-B900-E0260D9E6F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0EEC0FF-5139-4E16-8037-C23159B8B6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8CFE1D3-56C1-4BF2-97C9-82A61A9C98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68AE552-16C1-4082-BA7D-816D843865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9A70294-C782-4E17-86FD-99902D990B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A78AA56-9415-4674-BA24-58B21DC632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90C99CD-13C8-4C3C-BCCE-B4FE5C6172D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42" name="AutoShape 16" descr="https://hscvsld.hatinh.gov.vn/sold/VBdi.nsf/star_grey.png">
          <a:extLst>
            <a:ext uri="{FF2B5EF4-FFF2-40B4-BE49-F238E27FC236}">
              <a16:creationId xmlns:a16="http://schemas.microsoft.com/office/drawing/2014/main" id="{F8FD03A9-7E32-420E-8BED-EDB68581E36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0899CE2-B731-4056-AED4-0D442E6C62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A0E5C6B-1ADA-41FF-A202-0245143AC0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778F00C-3666-4D39-B777-E2BC103E98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46" name="AutoShape 20" descr="https://hscvsld.hatinh.gov.vn/sold/VBdi.nsf/star_grey.png">
          <a:extLst>
            <a:ext uri="{FF2B5EF4-FFF2-40B4-BE49-F238E27FC236}">
              <a16:creationId xmlns:a16="http://schemas.microsoft.com/office/drawing/2014/main" id="{5A028E99-A112-4516-A54D-117ED6A81DF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F4A0ABC-3690-4010-A214-A74D0B5A92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C7CC6CF-273E-446F-9079-89ED86F229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4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78560D7-D86E-4561-AFEB-7C68354026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50" name="AutoShape 24" descr="https://hscvsld.hatinh.gov.vn/sold/VBdi.nsf/star_grey.png">
          <a:extLst>
            <a:ext uri="{FF2B5EF4-FFF2-40B4-BE49-F238E27FC236}">
              <a16:creationId xmlns:a16="http://schemas.microsoft.com/office/drawing/2014/main" id="{8DE21DD4-F3AD-4AB7-BE45-7DEA54E814E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3857124-9BB7-42D0-B099-10808D7BF4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D138C1B-06D9-494D-B5A9-1B90030404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F40E6CC-F33A-4C34-BA86-A46D77CC56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24AF2AE-A0C7-4CA6-87AE-F4038BC33D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DB4EE70-6388-4FB5-9612-89FE063EA64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C82F9CB-74F4-4504-A962-D87473C2ED2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70165A7-B692-45A8-8129-8D3614DA3F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CCF9DD0-AA88-4BE1-B570-A52CDBE1EE5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A09EA68-2834-4D81-A7DE-85D0D2BF5A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DF241B4-19CC-4392-90A1-F8E3182CE32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63429B4-56BD-4642-AD30-6D5C126475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5B2274F-FA30-4998-BD36-F5758E41B8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7CA16ED-A091-4A60-8596-D7DC99733E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64" name="AutoShape 24" descr="https://hscvsld.hatinh.gov.vn/sold/VBdi.nsf/star_grey.png">
          <a:extLst>
            <a:ext uri="{FF2B5EF4-FFF2-40B4-BE49-F238E27FC236}">
              <a16:creationId xmlns:a16="http://schemas.microsoft.com/office/drawing/2014/main" id="{28ACF7F5-5BA6-4546-8C54-AC90A02164A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6AA1046-7324-4130-91F0-6C46C28A3F9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156625D-5B62-4D1D-8A89-9B1815EBB3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6B0B0AD-64EB-494F-B276-09479B187A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20C94E5-929E-4103-8FC6-F45A68FBB4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6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0135D8F-DCBB-4BD4-9ED9-2B9D0A1125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C32A7A5-8C57-46EF-BD2A-BEEA45F226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96A784B-8361-425E-9435-E961817304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72" name="AutoShape 16" descr="https://hscvsld.hatinh.gov.vn/sold/VBdi.nsf/star_grey.png">
          <a:extLst>
            <a:ext uri="{FF2B5EF4-FFF2-40B4-BE49-F238E27FC236}">
              <a16:creationId xmlns:a16="http://schemas.microsoft.com/office/drawing/2014/main" id="{29C1D026-2F30-4A9C-95E6-52395E103FB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CB5EF80-9D2D-4E3B-B8DE-47C7B63EA8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5393710-5F9A-4E76-8475-A653CEB7F52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FACB87F-E679-453F-8A3B-0BE243634C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76" name="AutoShape 20" descr="https://hscvsld.hatinh.gov.vn/sold/VBdi.nsf/star_grey.png">
          <a:extLst>
            <a:ext uri="{FF2B5EF4-FFF2-40B4-BE49-F238E27FC236}">
              <a16:creationId xmlns:a16="http://schemas.microsoft.com/office/drawing/2014/main" id="{4454F82C-7727-4CCB-9FFB-DFD2E9E22F9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5277956-0C2E-46A0-B4F1-224C74DC27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8C3968F-8DD1-4740-A383-C4E14934C7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7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5273FE2-67CF-489B-BA2B-79472D02F5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80" name="AutoShape 24" descr="https://hscvsld.hatinh.gov.vn/sold/VBdi.nsf/star_grey.png">
          <a:extLst>
            <a:ext uri="{FF2B5EF4-FFF2-40B4-BE49-F238E27FC236}">
              <a16:creationId xmlns:a16="http://schemas.microsoft.com/office/drawing/2014/main" id="{5701FDA9-9F73-49BB-A2B1-CA4CF33B7BF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C7FA21A-26CF-43D8-96A0-2D987D1630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D0186C1-EFEA-457C-A1C8-311C538D381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032873F-0D2D-40E7-BAF7-B0F0B5A381D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458F763-7896-4300-91CA-755997A1D83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D8341FC-8892-47BC-9F5E-AD32EE5EBA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7C83A47-184D-4B2D-B00F-38D1C53518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099F606-26E8-43FB-8C32-0EC5E93EA0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FA98156-894F-4862-AE0D-BB1FEB8372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8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80A9C9A-ED19-43B6-9F26-3919B5E788B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1EED88B-EC7A-45B7-A2B9-E0C461D2BA2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89BF92F-7FB5-4033-A602-61A36133B4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D946EA8-6728-4191-B4CF-08780781AE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31AEE32-329A-4AA9-AA03-78B4C5412F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2994" name="AutoShape 24" descr="https://hscvsld.hatinh.gov.vn/sold/VBdi.nsf/star_grey.png">
          <a:extLst>
            <a:ext uri="{FF2B5EF4-FFF2-40B4-BE49-F238E27FC236}">
              <a16:creationId xmlns:a16="http://schemas.microsoft.com/office/drawing/2014/main" id="{9DF04643-D8DD-4920-9B39-8228D6569E3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3954BE6-B02F-4E90-9975-E7B6D5FD70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AF09CDD-32CE-4896-872A-53ADF2A8754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827A114-A310-4135-8E36-73F383AFA6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CE1C7A0-6347-41B4-B80C-BB14494C18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29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AD86E92-3E6F-457F-B76D-206B87A6C0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7BDDE0B-C91E-471B-BC3D-48E8DEDAE3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6E2E347-FEAD-45CC-940E-8D0CA36630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02" name="AutoShape 16" descr="https://hscvsld.hatinh.gov.vn/sold/VBdi.nsf/star_grey.png">
          <a:extLst>
            <a:ext uri="{FF2B5EF4-FFF2-40B4-BE49-F238E27FC236}">
              <a16:creationId xmlns:a16="http://schemas.microsoft.com/office/drawing/2014/main" id="{CAC78EA2-C18D-4AEC-A851-9AFB036C7EF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23FF65E-1EC9-4864-80F7-5A5A3972C8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4F68EFA-F909-46A0-9664-2EAC3D0945E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1A2F902-63EC-4DBC-8732-3C396BB700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06" name="AutoShape 20" descr="https://hscvsld.hatinh.gov.vn/sold/VBdi.nsf/star_grey.png">
          <a:extLst>
            <a:ext uri="{FF2B5EF4-FFF2-40B4-BE49-F238E27FC236}">
              <a16:creationId xmlns:a16="http://schemas.microsoft.com/office/drawing/2014/main" id="{130E5BC8-F174-46C0-9FCA-7904A4729F4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A6B921C-DE14-4F98-A43D-3B03323969D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E0A8911-0DFB-401D-901B-713280DBD00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0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F4C7D40-7377-46A2-916F-DC3243C5D6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10" name="AutoShape 24" descr="https://hscvsld.hatinh.gov.vn/sold/VBdi.nsf/star_grey.png">
          <a:extLst>
            <a:ext uri="{FF2B5EF4-FFF2-40B4-BE49-F238E27FC236}">
              <a16:creationId xmlns:a16="http://schemas.microsoft.com/office/drawing/2014/main" id="{2358D57A-61C4-4E5B-B36D-2E7A76BB177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ECEE2F4-3527-47E0-AC26-1DADEF7C5E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F1D7355-0C80-4B6B-AC1B-E2F4E4CE75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80697F9-2B10-4F3F-9779-25CCB2986A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DD9990A-D306-4AA9-B11A-2BEE54F08A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E934301-E561-4532-912E-FC86D008823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0CCC653-C895-46FF-932B-F4A49DA6BC2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D4EF1CF-5BB9-49A2-81EC-59F64DD6D9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E61F67D-6655-4C62-94E6-AC14C77A6E4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D3F3618-CA2F-4E7B-9A07-4F4643C8B9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A85EEE5-AF4C-49DB-BFB5-5A625581D6A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DC80774-375D-4F4E-9D85-4EB8EA32C3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282F9D2-70D1-4B12-83DA-90971B69A8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EA0208D-F4CB-479A-A8F0-830769F62F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24" name="AutoShape 24" descr="https://hscvsld.hatinh.gov.vn/sold/VBdi.nsf/star_grey.png">
          <a:extLst>
            <a:ext uri="{FF2B5EF4-FFF2-40B4-BE49-F238E27FC236}">
              <a16:creationId xmlns:a16="http://schemas.microsoft.com/office/drawing/2014/main" id="{28E262D1-88C4-4871-99A1-D8CBB3E9BCE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84E33C8-FA62-4007-B34C-B09B6C55D8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BA02521-5EFB-439F-B055-2EC080D7EB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132FF25-2E74-490B-8767-638E486977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26A9C46-CAC3-4F7F-A450-BF7DFE5B45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2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04DFEE8-CCAD-43B1-8B37-B4F2E63AA5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9307A60-C1A0-45BB-8CA0-A55D3917E4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EE5942E-A790-4A89-9ACC-66DE046777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32" name="AutoShape 16" descr="https://hscvsld.hatinh.gov.vn/sold/VBdi.nsf/star_grey.png">
          <a:extLst>
            <a:ext uri="{FF2B5EF4-FFF2-40B4-BE49-F238E27FC236}">
              <a16:creationId xmlns:a16="http://schemas.microsoft.com/office/drawing/2014/main" id="{39BD2E22-D97C-4805-ADC3-AA3263F1745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C9BE70E-6EC6-4746-8D3E-6E7AB45DA3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87503C8-9CEC-436F-9EBB-68395F5A1F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C25A586-F458-45CA-97FA-0F21C91B30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36" name="AutoShape 20" descr="https://hscvsld.hatinh.gov.vn/sold/VBdi.nsf/star_grey.png">
          <a:extLst>
            <a:ext uri="{FF2B5EF4-FFF2-40B4-BE49-F238E27FC236}">
              <a16:creationId xmlns:a16="http://schemas.microsoft.com/office/drawing/2014/main" id="{25DE8F54-5D70-49DA-B3AA-5CC1F8FC319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9C6D640-5F01-46F2-8EA1-484FD89CC7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58502B6-5360-43C2-AF92-C895DF0F15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3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FB0861E-2ACD-425E-A7CC-DA13B95201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40" name="AutoShape 24" descr="https://hscvsld.hatinh.gov.vn/sold/VBdi.nsf/star_grey.png">
          <a:extLst>
            <a:ext uri="{FF2B5EF4-FFF2-40B4-BE49-F238E27FC236}">
              <a16:creationId xmlns:a16="http://schemas.microsoft.com/office/drawing/2014/main" id="{6A9E63A0-850A-4FB1-A114-0F40B5B2788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C8DCB98-4FDA-439F-BB63-B9705C3920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E61D235-3329-4BFE-8E27-5AA6BD1A23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D0668B4-20F3-4139-BAA4-34D1777D41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42DD27D-A0CB-45B6-9694-C50FB9A917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BDBE7A4-B6F7-45EB-AE82-098A19E6FB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75ED964-0E9C-41A4-BF2E-F5380E9F96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70BC35D-FE14-40BD-B841-5436587B8BC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9C179CA-5952-447C-B9BC-2510117C3D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4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9B30EF4-EE22-4B3A-A8C4-E3FDFC5F187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58BBF1C-44F6-4449-AEB2-BD25A38EAB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AACA408-C0D8-4E9E-9D8E-71BDAC62CA9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0AE6057-CC80-4D65-B5D2-6679DEEE65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13AB06F-DDE2-49D1-AECB-A19C618F14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54" name="AutoShape 24" descr="https://hscvsld.hatinh.gov.vn/sold/VBdi.nsf/star_grey.png">
          <a:extLst>
            <a:ext uri="{FF2B5EF4-FFF2-40B4-BE49-F238E27FC236}">
              <a16:creationId xmlns:a16="http://schemas.microsoft.com/office/drawing/2014/main" id="{9E86F9E1-CB53-4516-A4B6-38C0DAE7F07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E9D33CE-0A87-4495-9C9B-93575E3AA5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A45953A-D718-4715-AA31-3C88B1E022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5BBD984-5604-423A-A353-BF1EB41E8A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0B138AC-789C-43F4-A625-A2094C5FAC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5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2D5642A-C907-4AAF-B63C-CE2623A9B19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56C988D-6579-4DB4-AA51-783D984E1B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020D671-57EA-4221-966E-E7E383F452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62" name="AutoShape 16" descr="https://hscvsld.hatinh.gov.vn/sold/VBdi.nsf/star_grey.png">
          <a:extLst>
            <a:ext uri="{FF2B5EF4-FFF2-40B4-BE49-F238E27FC236}">
              <a16:creationId xmlns:a16="http://schemas.microsoft.com/office/drawing/2014/main" id="{51829B4C-95D2-4624-A371-DC95EB582BA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EFAF7E0-9C5C-47FD-B112-BEF452022C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CBEC973-CCAA-493C-9241-38705CCE88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060AD01-1A17-44FB-A6A9-C564C64658C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66" name="AutoShape 20" descr="https://hscvsld.hatinh.gov.vn/sold/VBdi.nsf/star_grey.png">
          <a:extLst>
            <a:ext uri="{FF2B5EF4-FFF2-40B4-BE49-F238E27FC236}">
              <a16:creationId xmlns:a16="http://schemas.microsoft.com/office/drawing/2014/main" id="{AF421683-B5AF-404D-92AD-A2A9712E1B7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241E0C8-18ED-4F87-BBB1-D6749C82A7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1CBDB42-7C31-4FD5-8E34-5B7C385173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6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FF2382A-A5A1-4EC1-A6B1-C63D6EEB96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70" name="AutoShape 24" descr="https://hscvsld.hatinh.gov.vn/sold/VBdi.nsf/star_grey.png">
          <a:extLst>
            <a:ext uri="{FF2B5EF4-FFF2-40B4-BE49-F238E27FC236}">
              <a16:creationId xmlns:a16="http://schemas.microsoft.com/office/drawing/2014/main" id="{F545425C-2A05-4CED-90D1-A39767CA547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7F9FA16-3ACC-4572-B887-83E8C5C320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C6A571D-294E-4DA3-8CD4-366C318E96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13CE811-3F19-4436-B772-BEF4A67B7F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1EB7BBD-F62D-4043-BCA3-7FCA5C2D29A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0712613-0069-4DBA-9D24-26590AA45E9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52CDB99-D066-4036-B0F0-9494B1DB72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7B76BD4-55D4-4418-A540-8BCFEE6BF85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C587074-4A61-4CE5-B5E4-89DD5A2494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7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78FF827-3480-4F4A-9FFC-6DCAA3BF6B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B4F1015-C723-4A15-A7DE-F6E3BFBBAC5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61DD71D-C8EC-453F-906B-B746128DFE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11F5D9E-BA51-485E-98E7-14F57B09EB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E29CA01-D014-49C4-918C-094DDEFEBC8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84" name="AutoShape 24" descr="https://hscvsld.hatinh.gov.vn/sold/VBdi.nsf/star_grey.png">
          <a:extLst>
            <a:ext uri="{FF2B5EF4-FFF2-40B4-BE49-F238E27FC236}">
              <a16:creationId xmlns:a16="http://schemas.microsoft.com/office/drawing/2014/main" id="{9EB041D0-1F43-493B-96F3-8DC53D677CB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51E3A5F-56BC-4045-8C21-055FF985E4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E4A080B-8F92-4EE9-8351-1E046F57DED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2B75D6E-5E95-45F0-A5D6-4B0EC21E44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214FE86-C782-45EE-AB59-534B52A646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8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D8CA7DB-543A-4809-BEDC-F543AD50D1F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FC0532A-3211-4DC0-9AC9-00A330234A9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21CF972-F8E0-4751-809D-79B8E22809C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92" name="AutoShape 16" descr="https://hscvsld.hatinh.gov.vn/sold/VBdi.nsf/star_grey.png">
          <a:extLst>
            <a:ext uri="{FF2B5EF4-FFF2-40B4-BE49-F238E27FC236}">
              <a16:creationId xmlns:a16="http://schemas.microsoft.com/office/drawing/2014/main" id="{7AFD03EE-45B7-4FC9-BFAC-80800ACB33E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2E47AB5-DDA2-4D26-9D44-5EDBD00690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F7EF129-2DEE-41B3-BD8D-304A4BF526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62A56D2-F443-430E-B668-4FCA3201D5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096" name="AutoShape 20" descr="https://hscvsld.hatinh.gov.vn/sold/VBdi.nsf/star_grey.png">
          <a:extLst>
            <a:ext uri="{FF2B5EF4-FFF2-40B4-BE49-F238E27FC236}">
              <a16:creationId xmlns:a16="http://schemas.microsoft.com/office/drawing/2014/main" id="{E3841817-C60F-441F-9440-DE76F242EC0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71DE7B1-261D-49B1-9F6D-3F560F8FAD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F2CC943-BB33-444F-A534-DBAB126C6F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09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A667BC6-E7E1-4847-B812-B71E85FBB6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00" name="AutoShape 24" descr="https://hscvsld.hatinh.gov.vn/sold/VBdi.nsf/star_grey.png">
          <a:extLst>
            <a:ext uri="{FF2B5EF4-FFF2-40B4-BE49-F238E27FC236}">
              <a16:creationId xmlns:a16="http://schemas.microsoft.com/office/drawing/2014/main" id="{902627F0-8E85-46B3-A9B2-252CCC8E5AB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F3971C2-9FC8-4139-BB95-D6C3268FAB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C2DC093-B224-48AB-9482-BA4415FF30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1648D9F-0BF8-4DC5-A3EA-0E5EF51A6D2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E217CAF-3C0B-410A-8E0C-0DF9899D7BD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450D1F0-DB09-406B-B30F-7B0EE6DDD5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DBABD87-7C48-46BA-B643-BE8665DCBD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1C06022-8E1C-455A-B876-B9E2147E51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8228C9B-225C-4FD3-A6DD-09E4760024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0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612553A-7C9D-41A4-85F4-2406C024FFF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4823A61-DF54-4BA5-A1C6-23C41D14389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E39232A-A608-43D9-A567-F61A5C6AA2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7EBD60C-69E8-44A5-9EF2-DDBA61DB3F3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005282E-45F7-4E58-AE81-CB36FAAEE9B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14" name="AutoShape 24" descr="https://hscvsld.hatinh.gov.vn/sold/VBdi.nsf/star_grey.png">
          <a:extLst>
            <a:ext uri="{FF2B5EF4-FFF2-40B4-BE49-F238E27FC236}">
              <a16:creationId xmlns:a16="http://schemas.microsoft.com/office/drawing/2014/main" id="{13E1E72C-861E-48BA-AE3F-817F263D515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F6A986B-85F9-4CD0-AE18-0F2C008F31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D1FFC2B-06D7-455B-A196-8426CB6BF0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5AC2A95-1050-49C1-A9F1-304506B814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92378A8-9C9B-4809-B212-B61A13BF31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1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7D182BD-559A-4F36-ADEC-8D99680301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1D20C3A-93E8-49CD-B1C4-0192D79FDE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BD91514-4556-43CC-AE18-32A839D570C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22" name="AutoShape 16" descr="https://hscvsld.hatinh.gov.vn/sold/VBdi.nsf/star_grey.png">
          <a:extLst>
            <a:ext uri="{FF2B5EF4-FFF2-40B4-BE49-F238E27FC236}">
              <a16:creationId xmlns:a16="http://schemas.microsoft.com/office/drawing/2014/main" id="{F164C8D8-ED17-475B-9EAB-D2CCA9066B7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E110E8C-C922-4EDC-A0B1-A90A4D433F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DF4679C-0BBC-4AA2-8F13-5C51F272D8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22803C9-FEB9-4730-B00A-DF9948C6CBA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26" name="AutoShape 20" descr="https://hscvsld.hatinh.gov.vn/sold/VBdi.nsf/star_grey.png">
          <a:extLst>
            <a:ext uri="{FF2B5EF4-FFF2-40B4-BE49-F238E27FC236}">
              <a16:creationId xmlns:a16="http://schemas.microsoft.com/office/drawing/2014/main" id="{FAE666F3-8FF4-420E-88F4-947E49C4E84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9DCC313-EEF0-4A1C-9F09-A8E5D5BAD13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5D6946C-225F-4B88-B115-DD06F0A1CB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2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F6A9134-9451-4767-A61B-BD967E43A5F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30" name="AutoShape 24" descr="https://hscvsld.hatinh.gov.vn/sold/VBdi.nsf/star_grey.png">
          <a:extLst>
            <a:ext uri="{FF2B5EF4-FFF2-40B4-BE49-F238E27FC236}">
              <a16:creationId xmlns:a16="http://schemas.microsoft.com/office/drawing/2014/main" id="{156310AA-6C4E-4EC6-A542-7D3F91584DF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2D16E1A-D808-49DF-B57E-47621E5246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43E2E08-F295-4300-AAE7-97EB131E6B6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46BD537-662B-4CD7-8026-D045270574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351DA0A-5A5D-4D7E-8800-55A693CAF99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439B4EC-1CBD-4878-96AA-386D911C93F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BA74DC0-C639-44C8-B3D8-6E699F09EB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D9EB9E3-F83E-41D8-AD77-C0BBD10857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2E977BF-BDD9-4090-8EBE-D45F62C303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3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3276810-91B5-4920-BEB9-B051B3CF1F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0775152-8624-4F60-9ACD-D48AA8B2E6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9468F50-4153-4E77-AF63-EDF3C711760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32CAEC9-3B96-4753-8F08-3919563541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3293382-6B51-4893-A9E5-E0B6BAA4EE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44" name="AutoShape 24" descr="https://hscvsld.hatinh.gov.vn/sold/VBdi.nsf/star_grey.png">
          <a:extLst>
            <a:ext uri="{FF2B5EF4-FFF2-40B4-BE49-F238E27FC236}">
              <a16:creationId xmlns:a16="http://schemas.microsoft.com/office/drawing/2014/main" id="{55A50D69-08A7-489D-9A2B-60374731328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BD14260-24F8-4D9D-BCDF-C8B6D584A1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71018E2-89D0-4C41-A365-65D12924FB6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95552E1-D03A-479A-A762-C3841866932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6C9192D-E1F1-47BA-9437-573FC1F2329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4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165054E-726B-466A-979F-74E20171F8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AE52901-60BE-46D2-BEFC-C42ADD54A0E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C094032-A53C-44C6-B0BC-C26530036E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52" name="AutoShape 16" descr="https://hscvsld.hatinh.gov.vn/sold/VBdi.nsf/star_grey.png">
          <a:extLst>
            <a:ext uri="{FF2B5EF4-FFF2-40B4-BE49-F238E27FC236}">
              <a16:creationId xmlns:a16="http://schemas.microsoft.com/office/drawing/2014/main" id="{2944AB65-AD77-4B44-91EF-15E04680A21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0242F88-E13A-43B6-A0E2-CFD9CA64FA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4131760-8018-4308-9D84-1DCBFC8FBC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DA84EA2-4050-4A37-9DE4-824348AE307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56" name="AutoShape 20" descr="https://hscvsld.hatinh.gov.vn/sold/VBdi.nsf/star_grey.png">
          <a:extLst>
            <a:ext uri="{FF2B5EF4-FFF2-40B4-BE49-F238E27FC236}">
              <a16:creationId xmlns:a16="http://schemas.microsoft.com/office/drawing/2014/main" id="{D350093A-0BC6-4CBD-8798-D23595CC9A0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07EF338-A470-4DA0-AC87-3090E902C5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776D293-637A-45E5-A255-524D8AE25F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5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EDD49C7-D716-44D7-A931-EF38F2C9E8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60" name="AutoShape 24" descr="https://hscvsld.hatinh.gov.vn/sold/VBdi.nsf/star_grey.png">
          <a:extLst>
            <a:ext uri="{FF2B5EF4-FFF2-40B4-BE49-F238E27FC236}">
              <a16:creationId xmlns:a16="http://schemas.microsoft.com/office/drawing/2014/main" id="{68E8CEAA-881D-4DCE-8DBA-62B9614DFD95}"/>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BC5BF6F-4668-4865-9FE2-D6B2541F50C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4382A6A-7AA7-4295-89A4-B74FA2A3F3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45877AE-2EC5-4B23-8F9D-02244537FFE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036F6BE-7345-46C0-8AF9-155BFDD5D7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FA0AE7C-4199-4CF2-BA0C-834C2176C5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F112624-57B3-42FB-A1BD-E98A847FAE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A392BCF-760C-439E-813D-0E75E4CDC4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141E0AC-AC49-4B8B-9841-601E1D7EF7F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6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B3B96C7-C24C-47A9-8E39-3375C265A2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FBF44DB-EB62-4D4B-99C9-C618848DDD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70185CC-FC60-4DDA-956E-7C3EBCAA66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61008C1-038E-4E5E-9870-BB85F4E77FB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A3F1434-00F1-4617-847F-580B92ABA3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74" name="AutoShape 24" descr="https://hscvsld.hatinh.gov.vn/sold/VBdi.nsf/star_grey.png">
          <a:extLst>
            <a:ext uri="{FF2B5EF4-FFF2-40B4-BE49-F238E27FC236}">
              <a16:creationId xmlns:a16="http://schemas.microsoft.com/office/drawing/2014/main" id="{C9176D7A-F4E8-4305-95F1-B4253973421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D28D40E-B9EF-48B3-B7DC-3D8577400A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8ADFAB0-4C9A-43DD-BFC7-73FA996F89B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9C1B608-69D3-4BBD-B56B-9BA5D9124A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47B359E-1D70-4D30-8A85-6D976D5584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B5A17E5-75C0-4FFA-84C3-2301222E995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2AAB30D-FFFD-41F8-89CD-BD152791BB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A7BD9E6-F933-4D4C-8711-F70678AB4BE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82" name="AutoShape 16" descr="https://hscvsld.hatinh.gov.vn/sold/VBdi.nsf/star_grey.png">
          <a:extLst>
            <a:ext uri="{FF2B5EF4-FFF2-40B4-BE49-F238E27FC236}">
              <a16:creationId xmlns:a16="http://schemas.microsoft.com/office/drawing/2014/main" id="{9614654F-D652-49FC-A889-63BB5EF215C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4712317-A6E1-4DB4-B797-19064095693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2CEBE1F-4AD3-445F-B5D2-53DEA6325E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2E9E512-7BBD-449F-9E4C-24F661CF7F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86" name="AutoShape 20" descr="https://hscvsld.hatinh.gov.vn/sold/VBdi.nsf/star_grey.png">
          <a:extLst>
            <a:ext uri="{FF2B5EF4-FFF2-40B4-BE49-F238E27FC236}">
              <a16:creationId xmlns:a16="http://schemas.microsoft.com/office/drawing/2014/main" id="{E1ED7F5B-7327-4F19-82C1-00E32E5247A5}"/>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7EC95C6-3FA3-4BD8-93BD-051A312AF7D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55981E2-9210-47EB-8D98-037C0FEE4A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CD7485B-89D9-4718-840B-77F8B0075C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190" name="AutoShape 24" descr="https://hscvsld.hatinh.gov.vn/sold/VBdi.nsf/star_grey.png">
          <a:extLst>
            <a:ext uri="{FF2B5EF4-FFF2-40B4-BE49-F238E27FC236}">
              <a16:creationId xmlns:a16="http://schemas.microsoft.com/office/drawing/2014/main" id="{99F28D45-8618-4CC3-B91C-D297DCB850B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C765BD7-5091-4F69-95CD-6122099FA78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17F8A5F-C634-4A58-8941-375022B8F6B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27E9A86-2938-4340-BE0B-C1032DA82B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957DE77-0685-42D8-AAAD-5B0097B5CDF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4F50CAE-7A2B-4E38-AA02-773C8A59B4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08CBC41-1E4E-449A-A7C5-02E105784B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34865B7-EAC8-42A5-8642-C5B64B69BF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B6B6815-8268-4F3C-8AC0-1798D57AF68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19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275BCDB-EF79-4E2C-94E6-39BBB856F4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FE783B7-82FA-4FAE-861E-AC242C294C0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F3D9DCF-D6D2-448B-B643-E172DBA183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3F6E7F1-51C8-470C-BABB-59A8457E52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C2C9C4E-BF74-488A-B730-1C7ADB3EABF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04" name="AutoShape 24" descr="https://hscvsld.hatinh.gov.vn/sold/VBdi.nsf/star_grey.png">
          <a:extLst>
            <a:ext uri="{FF2B5EF4-FFF2-40B4-BE49-F238E27FC236}">
              <a16:creationId xmlns:a16="http://schemas.microsoft.com/office/drawing/2014/main" id="{AE1EE662-1EBE-410F-A456-6B7B9DC50FE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0B538D0-AB16-43F1-AA3A-526F169B00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CC87708-DFE1-4DA9-A878-866A691949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3426DE1-631D-4900-8313-809B43941E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F377591-BC15-410B-9629-5C76AF1F9F6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0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39CC185-5B4A-4ECC-9AF6-37308E1915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25E75B5-DC80-467D-B467-2626A710AA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3BAE4FA-8B9F-42FA-8BF3-8733AC40161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12" name="AutoShape 16" descr="https://hscvsld.hatinh.gov.vn/sold/VBdi.nsf/star_grey.png">
          <a:extLst>
            <a:ext uri="{FF2B5EF4-FFF2-40B4-BE49-F238E27FC236}">
              <a16:creationId xmlns:a16="http://schemas.microsoft.com/office/drawing/2014/main" id="{05EAAF2D-97BB-4CC0-9DC7-79919EA0047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4E0DE66-3AB8-437A-B4CA-F7403B3F89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C425007-5286-4708-BE0F-B82DC85C4D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830B8CA-894B-44F6-9742-F21BBA3A21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16" name="AutoShape 20" descr="https://hscvsld.hatinh.gov.vn/sold/VBdi.nsf/star_grey.png">
          <a:extLst>
            <a:ext uri="{FF2B5EF4-FFF2-40B4-BE49-F238E27FC236}">
              <a16:creationId xmlns:a16="http://schemas.microsoft.com/office/drawing/2014/main" id="{3C0DDD57-6786-4EF2-95A4-72D7716BB03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DA2BE4B-CED7-4FB6-A86A-6CAD65EF03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0C22399-2B01-4B13-99A5-9B264C6945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1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F6A016F-0F03-4D83-A3A9-0F07224D38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20" name="AutoShape 24" descr="https://hscvsld.hatinh.gov.vn/sold/VBdi.nsf/star_grey.png">
          <a:extLst>
            <a:ext uri="{FF2B5EF4-FFF2-40B4-BE49-F238E27FC236}">
              <a16:creationId xmlns:a16="http://schemas.microsoft.com/office/drawing/2014/main" id="{AB37DAA9-E1F1-44BA-98BC-53289B0C3FA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43E3ECC-2924-4C71-AD01-B1EA319CCB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1862302-A5AF-4696-82AF-5D969DD4D6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8E80554-2A3A-4C73-84A4-575E9A7549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2D19095-2539-4E38-AF8A-B9104CEFF9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3A840E0-4A77-47AA-83E9-DDCCA7F431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6FD5BA0-0562-4114-80EB-BD782DB5B35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06CEC3E-FB8D-4999-99B5-CA84EE4B183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898E715-C24A-4744-A1E9-32633889351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2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30340BD-9AD5-43FE-A534-ABC48307A4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E324D80-A157-45BD-BF19-558C64DB3A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67D2564-C0CA-4EAF-AFD7-E1CF0D1249C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8AB489D-C8AE-467F-A1A0-98AFB2823E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C885B4E-798D-430C-8EA1-2764D651BF5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34" name="AutoShape 24" descr="https://hscvsld.hatinh.gov.vn/sold/VBdi.nsf/star_grey.png">
          <a:extLst>
            <a:ext uri="{FF2B5EF4-FFF2-40B4-BE49-F238E27FC236}">
              <a16:creationId xmlns:a16="http://schemas.microsoft.com/office/drawing/2014/main" id="{403884D0-E1C7-416E-8803-517640463B7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301A323-A901-443B-BCC2-9AA2CC54AF6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B78ED6B-A434-4647-B051-B4E23E9485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4DA1737-44E8-46B5-ACB8-B0ADCAC5CF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851F0C5-849D-47D3-A3B2-EDF3421D06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45B3404-95A8-4EF1-A408-76851C6DAE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FC401BE-E814-4992-9345-B304957D74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C42A5C8-E3E4-4EC6-8A17-90BE814A98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42" name="AutoShape 16" descr="https://hscvsld.hatinh.gov.vn/sold/VBdi.nsf/star_grey.png">
          <a:extLst>
            <a:ext uri="{FF2B5EF4-FFF2-40B4-BE49-F238E27FC236}">
              <a16:creationId xmlns:a16="http://schemas.microsoft.com/office/drawing/2014/main" id="{56CDC076-1A04-4F0F-8E0C-1D0F71A980A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1FB969C-7300-40FB-820D-00AAE3F950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80C231D-5E04-47A4-B108-51FCC1F2942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57E4BAE-B1AB-423D-8428-ACD6D349A8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46" name="AutoShape 20" descr="https://hscvsld.hatinh.gov.vn/sold/VBdi.nsf/star_grey.png">
          <a:extLst>
            <a:ext uri="{FF2B5EF4-FFF2-40B4-BE49-F238E27FC236}">
              <a16:creationId xmlns:a16="http://schemas.microsoft.com/office/drawing/2014/main" id="{0C7C5DAD-C9E4-4846-B0A7-707DF8A4910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21E9F7F-7769-44F5-B5BB-02D0FC870F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63533CD-01EC-403D-94C0-6A6E79BF7B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4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3334A7E-593B-4EE8-A791-5AC65C92DF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50" name="AutoShape 24" descr="https://hscvsld.hatinh.gov.vn/sold/VBdi.nsf/star_grey.png">
          <a:extLst>
            <a:ext uri="{FF2B5EF4-FFF2-40B4-BE49-F238E27FC236}">
              <a16:creationId xmlns:a16="http://schemas.microsoft.com/office/drawing/2014/main" id="{785F6ECF-3B53-4726-8E6C-12D4F35863D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9302992-27B7-4B8D-98FE-1E420461FA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367FEC4-B2DD-4F2E-9595-42DA7A5D20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917A39F-99C2-428A-AB15-C6F855D797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FAE9C7A-2DAB-497A-BE0F-997FFC8A35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DD6A80E-8ED4-4C0F-B08E-9D45D41DE4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8773531-DB83-4B16-A939-E5E5C08299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E15C937-2AD1-48EE-9A77-E636DD382B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D006420-9482-49F9-89CF-B5F7F975AB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B7A9BEE-FD5A-4B8D-A904-2F85F24A43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B48554F-2873-4C0A-B83A-08D20E200D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DDCD609-A8C3-48A0-9687-61CA42B16A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6E6048A-CE2F-4C3C-9BF2-65F3AB67B3D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B4333D0-1E11-4FCC-A965-573FD1DEE7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64" name="AutoShape 24" descr="https://hscvsld.hatinh.gov.vn/sold/VBdi.nsf/star_grey.png">
          <a:extLst>
            <a:ext uri="{FF2B5EF4-FFF2-40B4-BE49-F238E27FC236}">
              <a16:creationId xmlns:a16="http://schemas.microsoft.com/office/drawing/2014/main" id="{20CC542D-E7D1-41F0-B08D-570E1A6F478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C61E181-DBDD-4A7F-BB66-BAC8F2EE78F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3A24E42-EAC6-4E3B-A516-5502FA1552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6491244-0697-4CC7-BD99-1962CD2724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6ABF30E-F267-46E0-8390-A34BC9A3C9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6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6EAA457-A30B-482E-8DC5-E18360E119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2E12442-629B-433D-89EE-FFA6FB95AE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9896F8B-CDEE-42C4-BE99-FB19D4B4DF3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72" name="AutoShape 16" descr="https://hscvsld.hatinh.gov.vn/sold/VBdi.nsf/star_grey.png">
          <a:extLst>
            <a:ext uri="{FF2B5EF4-FFF2-40B4-BE49-F238E27FC236}">
              <a16:creationId xmlns:a16="http://schemas.microsoft.com/office/drawing/2014/main" id="{2974F0E6-0B7C-43EE-A27F-8953012A3F2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31B676A-6DBB-4731-9A0E-DB6C19A1E2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3261062-2CB3-4412-8F51-E7785E7F5E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D21FD82-8198-4712-9673-5572DF4506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76" name="AutoShape 20" descr="https://hscvsld.hatinh.gov.vn/sold/VBdi.nsf/star_grey.png">
          <a:extLst>
            <a:ext uri="{FF2B5EF4-FFF2-40B4-BE49-F238E27FC236}">
              <a16:creationId xmlns:a16="http://schemas.microsoft.com/office/drawing/2014/main" id="{39AF5751-A136-4B9E-92A0-0F5F365944B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F417848-4025-4D91-B3D9-37E69395A18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01D3469-B808-4D13-940B-9B051F04E4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7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CD9EE3D-2609-4307-B558-EF644E9657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80" name="AutoShape 24" descr="https://hscvsld.hatinh.gov.vn/sold/VBdi.nsf/star_grey.png">
          <a:extLst>
            <a:ext uri="{FF2B5EF4-FFF2-40B4-BE49-F238E27FC236}">
              <a16:creationId xmlns:a16="http://schemas.microsoft.com/office/drawing/2014/main" id="{D7455A54-C081-4A67-BB91-99CC91C9671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8ACCFB9-EE44-4D6E-B03C-EA0B67AF6F8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4BF4060-65C3-48E9-9E23-4DCC25E95BC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826010A-A276-4161-98C5-C6085D98BE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572CBDD-6070-4C42-A69A-4FD36BC776E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59C28F7-70C4-4E87-B5A5-44BA6E6BDBA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65B487D-89C1-4A96-9BDD-8AF5CCA82A3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A8BC405-71FA-405F-B171-5371A2A35DB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ED81055-13E4-4419-8679-2A0563590F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8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5CF1872-71BC-4E8B-8725-21D46E46E3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EA2943F-5673-4D0B-A1BF-5927D1E487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99ADCB4-C81E-4D55-96D6-B61BD68E62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E278730-E648-41B0-918A-00DBDCC750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1468D2B-8379-424B-899C-62672D3336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294" name="AutoShape 24" descr="https://hscvsld.hatinh.gov.vn/sold/VBdi.nsf/star_grey.png">
          <a:extLst>
            <a:ext uri="{FF2B5EF4-FFF2-40B4-BE49-F238E27FC236}">
              <a16:creationId xmlns:a16="http://schemas.microsoft.com/office/drawing/2014/main" id="{004F5BE8-E453-4985-A911-C6C360A3A67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D0C67E7-78B6-46D8-9B48-DE2B6398AEA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1E05D22-5A34-401E-88C7-9F4AB5EDA1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B67B14B-F678-4187-9E54-BB44F7B68C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674AF72-2FFA-439E-84A3-91345276190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2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28A0451-FAD9-49E7-92F3-5415CC57F44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06E061F-62BB-4C95-B757-A7FB001BF04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951C2BC-DD1C-47CB-9057-DFAF8FE6EB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02" name="AutoShape 16" descr="https://hscvsld.hatinh.gov.vn/sold/VBdi.nsf/star_grey.png">
          <a:extLst>
            <a:ext uri="{FF2B5EF4-FFF2-40B4-BE49-F238E27FC236}">
              <a16:creationId xmlns:a16="http://schemas.microsoft.com/office/drawing/2014/main" id="{1BCE5351-0B17-4A53-90DA-2A6962C14FF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5DF8218-4C7F-46CF-A8DB-64BBA355045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B117BF5-DC71-4274-9E55-4167CC8DC23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1A61EEA-8C9B-47E0-99F4-FCEB134A727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06" name="AutoShape 20" descr="https://hscvsld.hatinh.gov.vn/sold/VBdi.nsf/star_grey.png">
          <a:extLst>
            <a:ext uri="{FF2B5EF4-FFF2-40B4-BE49-F238E27FC236}">
              <a16:creationId xmlns:a16="http://schemas.microsoft.com/office/drawing/2014/main" id="{DDB53F3F-66D2-4E8A-87FF-C1F4FD20A79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FDA2D14-AB0F-4E42-AC40-65F23669DB7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524D51D-5EE4-4446-A1C7-664FC853D07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0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2D82D1D-E8E7-4F18-A6A5-0FE7BB060E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10" name="AutoShape 24" descr="https://hscvsld.hatinh.gov.vn/sold/VBdi.nsf/star_grey.png">
          <a:extLst>
            <a:ext uri="{FF2B5EF4-FFF2-40B4-BE49-F238E27FC236}">
              <a16:creationId xmlns:a16="http://schemas.microsoft.com/office/drawing/2014/main" id="{08B14E10-917F-4734-97B3-2BAD610DBCE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DE41845-03C9-447B-8F85-C5D10E8E03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7DA3EB3-6422-482B-95E9-D82F2D9E40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55028A4-5821-440D-8329-63E92C3864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CEA484B-15DC-47A6-A220-C2135C8822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7FC8B2A-4198-480E-AD1B-DF03C7D592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CC1AC36-A129-4E2D-BEFB-DF396FCA98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7F3D946-9401-4A8F-8718-3E978F91789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0F365DE-9369-478D-BA1A-56A74CD79E4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84D401C-2E63-4072-A6A3-2833BA214D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1A1ACC5-9511-4541-85BA-88555C6B4E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6A97487-29ED-4815-8D7D-8DA6322FC1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BFFB51B-C817-48BC-89AD-0FB5C2EC7DA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44DCE3E-98CA-48DD-85B3-DD9429BD0BE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24" name="AutoShape 24" descr="https://hscvsld.hatinh.gov.vn/sold/VBdi.nsf/star_grey.png">
          <a:extLst>
            <a:ext uri="{FF2B5EF4-FFF2-40B4-BE49-F238E27FC236}">
              <a16:creationId xmlns:a16="http://schemas.microsoft.com/office/drawing/2014/main" id="{4CE8F48D-62F8-490F-B14E-CD216CE2265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B718EFD-DC15-4D32-8116-74A4CB34218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408DF70-B382-450A-9566-588422222B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A4B6215-15AD-4369-90C3-CF5EFBEE42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A7997CD-1FFD-4C9E-AEE4-D820C815B6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2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BA12B77-B9B6-49E2-A0DD-240744F136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D17BBC1-0D48-4872-B55A-CAB8BDAEF04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AD48568-06E4-4455-8AD8-38E817C8069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32" name="AutoShape 16" descr="https://hscvsld.hatinh.gov.vn/sold/VBdi.nsf/star_grey.png">
          <a:extLst>
            <a:ext uri="{FF2B5EF4-FFF2-40B4-BE49-F238E27FC236}">
              <a16:creationId xmlns:a16="http://schemas.microsoft.com/office/drawing/2014/main" id="{559657DE-5BC0-44C8-9791-1361B35C04F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A78C9F8-2D92-4ABA-85B8-A126001388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15E2AF8-2E38-452F-907A-51EA3C457A8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8A783A3-C02E-4203-BBCA-49D582FD466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36" name="AutoShape 20" descr="https://hscvsld.hatinh.gov.vn/sold/VBdi.nsf/star_grey.png">
          <a:extLst>
            <a:ext uri="{FF2B5EF4-FFF2-40B4-BE49-F238E27FC236}">
              <a16:creationId xmlns:a16="http://schemas.microsoft.com/office/drawing/2014/main" id="{D3649F72-534D-4B8E-8414-11387F1DFFD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3F10645-8B7F-46E7-A1C8-6C72DC9550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8DE608D-C9A3-4E32-8D13-B9558112575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3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3D2E417-F9D3-4C24-AA29-25089DA0D3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40" name="AutoShape 24" descr="https://hscvsld.hatinh.gov.vn/sold/VBdi.nsf/star_grey.png">
          <a:extLst>
            <a:ext uri="{FF2B5EF4-FFF2-40B4-BE49-F238E27FC236}">
              <a16:creationId xmlns:a16="http://schemas.microsoft.com/office/drawing/2014/main" id="{8DA82965-E3FB-417C-90FF-183003D89226}"/>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97B885A-BA86-4023-98E4-E3FB6BC5086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09E6D94-DA1A-4177-BA2D-8BA3D787C5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E4EB1FE-08E7-494C-85B0-67E96003AD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62F71A3-27C8-4775-A0D3-CCC41893A4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92C98FC-47C6-4C90-ACBA-029099454FA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D681AA4-EC37-44F7-891F-2888EA8FCA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8358016-129D-47B3-9BA0-27A3D49689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5D92221-0892-4118-A327-FA5A5A21B6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4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8BD92A5-3643-4953-B6A4-1D6DC88AF1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7E847B8-9644-4BA8-97F8-E8BB2BCC6A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093517C-ECB3-43AB-BC29-4905C86CDDB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8806C7D-5B12-4DF1-8824-5EF49D1D37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BA5C54D-6565-4134-836D-D773C2759D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54" name="AutoShape 24" descr="https://hscvsld.hatinh.gov.vn/sold/VBdi.nsf/star_grey.png">
          <a:extLst>
            <a:ext uri="{FF2B5EF4-FFF2-40B4-BE49-F238E27FC236}">
              <a16:creationId xmlns:a16="http://schemas.microsoft.com/office/drawing/2014/main" id="{2EEFD55A-E326-45E7-A01E-65115C85B71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245DBF6-0BBB-4127-B733-35C5EC1031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F841408-345A-4C55-A9C9-ADD155196E6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33DD20F-3850-41BE-86C2-709D884243E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36CC17B-04C9-4964-8231-A218D9D953C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5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FE69A28-A379-43DD-AD90-CAA2D1A9AD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EB43649-1AF1-4FD7-8333-A70EDD8D65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DC1ED4B-1298-4587-A9AD-BC485785629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62" name="AutoShape 16" descr="https://hscvsld.hatinh.gov.vn/sold/VBdi.nsf/star_grey.png">
          <a:extLst>
            <a:ext uri="{FF2B5EF4-FFF2-40B4-BE49-F238E27FC236}">
              <a16:creationId xmlns:a16="http://schemas.microsoft.com/office/drawing/2014/main" id="{55A3FC48-F4C0-45BE-A651-2893620CE89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0F06297-56E2-4D9C-BBC0-40BE742BC0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03633FC-C1EC-4A74-B16E-1ACF9514611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9DB4B16-B5C2-4D9C-94E7-8AC81014999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66" name="AutoShape 20" descr="https://hscvsld.hatinh.gov.vn/sold/VBdi.nsf/star_grey.png">
          <a:extLst>
            <a:ext uri="{FF2B5EF4-FFF2-40B4-BE49-F238E27FC236}">
              <a16:creationId xmlns:a16="http://schemas.microsoft.com/office/drawing/2014/main" id="{8C44B841-E633-4851-A09B-1BC03EB1F74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0791F14-8CB7-4282-A1FE-56FF436121F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5E10E02-6565-4E1C-80D9-73704B16DD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6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21E5574-3E43-4287-AF3D-F8D18521D02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70" name="AutoShape 24" descr="https://hscvsld.hatinh.gov.vn/sold/VBdi.nsf/star_grey.png">
          <a:extLst>
            <a:ext uri="{FF2B5EF4-FFF2-40B4-BE49-F238E27FC236}">
              <a16:creationId xmlns:a16="http://schemas.microsoft.com/office/drawing/2014/main" id="{B6E8DEF5-D7C7-4894-B341-75D6CA0E028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57A413B-B39B-489C-8476-4C292B00E4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2147270-B622-4D32-8C38-B500F12B94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8099CDE-461E-4146-B200-FA8749EBF17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C03861E-C6A8-4343-9A82-0059B5F399F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B47573C-2F56-4B9B-84BB-D5D8773AA87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6"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A49D816-A364-4868-B218-D87DEDE697A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7"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4113276-DEB1-456C-8CBE-0E1AC007F13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D086213-0C78-4EC9-A171-8ED2140087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7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DA06DFF-C9D3-4357-9D7A-5F6A571FBA0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144525F-6AC2-4031-9ABE-6CD7404FF72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F9A9840-3BDA-4547-90FD-62C6677DD3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0124C93-6B2E-404A-87A6-6E68C5BA4E1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FE14422-92BE-4181-8889-E910BBA634C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84" name="AutoShape 24" descr="https://hscvsld.hatinh.gov.vn/sold/VBdi.nsf/star_grey.png">
          <a:extLst>
            <a:ext uri="{FF2B5EF4-FFF2-40B4-BE49-F238E27FC236}">
              <a16:creationId xmlns:a16="http://schemas.microsoft.com/office/drawing/2014/main" id="{6F28E19F-9821-47C1-88AE-1338238D5C31}"/>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B1287D0-FA2B-4F9C-8BA5-17ADBA90438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89B01D0-A517-4F3C-B0B7-0E7C29D561E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6546043-5F00-4860-B5DA-B53660ED06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BDC54F1-BEC1-433C-838B-78624F104C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8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2E06F18-ECEE-422C-91CB-4C383AE38D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2801215-1591-4FD3-BB0F-D79D4AAD456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F83C01F-D2F2-41EC-BC61-22979BE1DC9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92" name="AutoShape 16" descr="https://hscvsld.hatinh.gov.vn/sold/VBdi.nsf/star_grey.png">
          <a:extLst>
            <a:ext uri="{FF2B5EF4-FFF2-40B4-BE49-F238E27FC236}">
              <a16:creationId xmlns:a16="http://schemas.microsoft.com/office/drawing/2014/main" id="{572571EE-2E82-471F-9882-68C2B81353C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A1AC848-AD8B-44F3-B1B5-1C9E0B6708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14677BD-9D2F-4BF4-9E3C-BA7B9DBE94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804D689-ED01-47AE-9E32-48D015CB5C6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396" name="AutoShape 20" descr="https://hscvsld.hatinh.gov.vn/sold/VBdi.nsf/star_grey.png">
          <a:extLst>
            <a:ext uri="{FF2B5EF4-FFF2-40B4-BE49-F238E27FC236}">
              <a16:creationId xmlns:a16="http://schemas.microsoft.com/office/drawing/2014/main" id="{1A898E59-59B6-47F9-8950-0688CC2CC5B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33C93AE-E89E-4CBC-8270-8111557BFDE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7B70B8A-2CC6-4928-BB1C-2D7DAEFCB87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39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B0D0C39-5813-4A3A-974E-F05AE89E018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00" name="AutoShape 24" descr="https://hscvsld.hatinh.gov.vn/sold/VBdi.nsf/star_grey.png">
          <a:extLst>
            <a:ext uri="{FF2B5EF4-FFF2-40B4-BE49-F238E27FC236}">
              <a16:creationId xmlns:a16="http://schemas.microsoft.com/office/drawing/2014/main" id="{D57B8831-B8A3-4F5B-90DA-D1E52C8E66F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01"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EF13E81-B96F-42A7-9533-81274D00DE1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02"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978C003-C5EB-4668-8458-69FFAACED48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03"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6EA10D6-86E6-4C13-A11C-CCE3B8D049F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04"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AA7D3B0-015B-4440-BB72-B73CB6B7D6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05"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210AFB5-68C0-4838-89E9-FC8201D0D3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06" name="AutoShape 24" descr="https://hscvsld.hatinh.gov.vn/sold/VBdi.nsf/star_grey.png">
          <a:extLst>
            <a:ext uri="{FF2B5EF4-FFF2-40B4-BE49-F238E27FC236}">
              <a16:creationId xmlns:a16="http://schemas.microsoft.com/office/drawing/2014/main" id="{4F31F9D3-7A53-4CF8-BC30-68C2CB043AB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07" name="AutoShape 16" descr="https://hscvsld.hatinh.gov.vn/sold/VBdi.nsf/star_grey.png">
          <a:extLst>
            <a:ext uri="{FF2B5EF4-FFF2-40B4-BE49-F238E27FC236}">
              <a16:creationId xmlns:a16="http://schemas.microsoft.com/office/drawing/2014/main" id="{E5AD2044-2D09-480E-BD96-2488966777CB}"/>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08" name="AutoShape 20" descr="https://hscvsld.hatinh.gov.vn/sold/VBdi.nsf/star_grey.png">
          <a:extLst>
            <a:ext uri="{FF2B5EF4-FFF2-40B4-BE49-F238E27FC236}">
              <a16:creationId xmlns:a16="http://schemas.microsoft.com/office/drawing/2014/main" id="{889FAB1F-AF76-44CD-8B54-1F32203B22EF}"/>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09" name="AutoShape 24" descr="https://hscvsld.hatinh.gov.vn/sold/VBdi.nsf/star_grey.png">
          <a:extLst>
            <a:ext uri="{FF2B5EF4-FFF2-40B4-BE49-F238E27FC236}">
              <a16:creationId xmlns:a16="http://schemas.microsoft.com/office/drawing/2014/main" id="{428B2599-4372-4418-845E-73444585327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10" name="AutoShape 24" descr="https://hscvsld.hatinh.gov.vn/sold/VBdi.nsf/star_grey.png">
          <a:extLst>
            <a:ext uri="{FF2B5EF4-FFF2-40B4-BE49-F238E27FC236}">
              <a16:creationId xmlns:a16="http://schemas.microsoft.com/office/drawing/2014/main" id="{193F7DE9-B51F-4BCE-979B-E742FC97C05E}"/>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11" name="AutoShape 16" descr="https://hscvsld.hatinh.gov.vn/sold/VBdi.nsf/star_grey.png">
          <a:extLst>
            <a:ext uri="{FF2B5EF4-FFF2-40B4-BE49-F238E27FC236}">
              <a16:creationId xmlns:a16="http://schemas.microsoft.com/office/drawing/2014/main" id="{BB72D00A-49E6-43E0-AC0E-5DED424EE64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12" name="AutoShape 20" descr="https://hscvsld.hatinh.gov.vn/sold/VBdi.nsf/star_grey.png">
          <a:extLst>
            <a:ext uri="{FF2B5EF4-FFF2-40B4-BE49-F238E27FC236}">
              <a16:creationId xmlns:a16="http://schemas.microsoft.com/office/drawing/2014/main" id="{9FE88E7E-8D13-4BD2-9D7E-55706A296E5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13" name="AutoShape 24" descr="https://hscvsld.hatinh.gov.vn/sold/VBdi.nsf/star_grey.png">
          <a:extLst>
            <a:ext uri="{FF2B5EF4-FFF2-40B4-BE49-F238E27FC236}">
              <a16:creationId xmlns:a16="http://schemas.microsoft.com/office/drawing/2014/main" id="{C0430D0F-E884-431C-A832-8D1B2E0DB44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1926821-9763-4562-88C5-53ACA160637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8F675BD-B0FD-477C-A830-7045EFF39DE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1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C1294B8-5F3E-4782-988D-D897CD1E99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1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E22FBA0-168D-4401-9EAB-78878E3F124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1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593434A-4545-42C1-A06E-D3B4DCB51A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1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D6B6135-FE29-4E85-A3E5-28B39B7063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A23D267-9313-4B81-B72B-49FE31588B6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AF97407-EB92-4196-88C5-54CCEA6988B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22" name="AutoShape 24" descr="https://hscvsld.hatinh.gov.vn/sold/VBdi.nsf/star_grey.png">
          <a:extLst>
            <a:ext uri="{FF2B5EF4-FFF2-40B4-BE49-F238E27FC236}">
              <a16:creationId xmlns:a16="http://schemas.microsoft.com/office/drawing/2014/main" id="{16F7E992-ACE1-4DCD-8A6D-C754B897723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203DC17-453E-46C5-B4B2-8105585865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B915225-04D6-4310-AF95-196EA2FE9C6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9CB6B58-487D-4264-82E3-E692FE296D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CBFE9C9-2AC4-4087-9F32-64768DA96A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9E8C62F-284D-4305-87D7-7EEFCE244E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6466E9D-01D6-4983-8CF8-5BD606AB500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2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33692AE-2F20-431E-8E52-F570D29A2DC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30" name="AutoShape 16" descr="https://hscvsld.hatinh.gov.vn/sold/VBdi.nsf/star_grey.png">
          <a:extLst>
            <a:ext uri="{FF2B5EF4-FFF2-40B4-BE49-F238E27FC236}">
              <a16:creationId xmlns:a16="http://schemas.microsoft.com/office/drawing/2014/main" id="{C5042F08-AB37-4D5B-8EB1-815DA41DD384}"/>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22A7227-87A8-4010-B360-9F71119C12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BB216E4-CC63-4B08-95AC-43284F700B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AC648E9-C31E-4506-9278-E09C1077E17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34" name="AutoShape 20" descr="https://hscvsld.hatinh.gov.vn/sold/VBdi.nsf/star_grey.png">
          <a:extLst>
            <a:ext uri="{FF2B5EF4-FFF2-40B4-BE49-F238E27FC236}">
              <a16:creationId xmlns:a16="http://schemas.microsoft.com/office/drawing/2014/main" id="{92052E73-DFE0-45FC-8621-6D8F4576F053}"/>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A684E40-D118-4D95-8789-CE30BC569C1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C11B90E-AFCA-48C3-8E7A-C8E0CB6BDDB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788132F-357E-412C-B64F-CABE9AEF21F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38" name="AutoShape 24" descr="https://hscvsld.hatinh.gov.vn/sold/VBdi.nsf/star_grey.png">
          <a:extLst>
            <a:ext uri="{FF2B5EF4-FFF2-40B4-BE49-F238E27FC236}">
              <a16:creationId xmlns:a16="http://schemas.microsoft.com/office/drawing/2014/main" id="{18B2FE9D-E4FB-4F8F-8949-92D9D8A0DB0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3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FAE4BDA-8257-43D9-815A-4284550B5E7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C4A7232-D171-46E7-B011-79A6FC8592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4575F45-6685-45E3-852C-50D64862AF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809F522-42D6-432B-927B-119197416B9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651F5C3-B227-472F-B5AC-658A26630AB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F5BD3B6-32A4-47BD-9706-B84813BED5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97CD6F1-6C9C-460E-BD5A-D1358369B86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D2CF15B-BC49-46FB-AE49-C3A0D7C6C4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47C3708-1476-4728-A79E-8CEE9BDCD09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09DDF58-6992-4A45-8895-5622058481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4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08E569B-849A-43E6-BD6D-FD22D18F54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D8CDD1E-8076-4250-A571-B1135F33228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614DADA-DE61-404F-B0F8-A75459D2938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52" name="AutoShape 24" descr="https://hscvsld.hatinh.gov.vn/sold/VBdi.nsf/star_grey.png">
          <a:extLst>
            <a:ext uri="{FF2B5EF4-FFF2-40B4-BE49-F238E27FC236}">
              <a16:creationId xmlns:a16="http://schemas.microsoft.com/office/drawing/2014/main" id="{4104BDB5-74B1-4D76-B5E5-F70EC2372B2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38ABF5C-363E-4727-A7E1-12A571E992B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9115BDC-D13D-48C8-A176-784B0B7317D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08429F5-2A05-410D-8EAD-84E11399884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11D7CC7-DE3C-4F07-8AFD-56F24C61D90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6099F54-3C89-4852-95E6-0368DB79B0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53893C8-D217-449A-AC65-3F1C60B01B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5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CB4D4B9-3B7C-41FA-87F7-D53C055D690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60" name="AutoShape 16" descr="https://hscvsld.hatinh.gov.vn/sold/VBdi.nsf/star_grey.png">
          <a:extLst>
            <a:ext uri="{FF2B5EF4-FFF2-40B4-BE49-F238E27FC236}">
              <a16:creationId xmlns:a16="http://schemas.microsoft.com/office/drawing/2014/main" id="{134FB14F-4940-4434-975D-6BF08A119FAC}"/>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1"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E4A3CA8-44BD-44FD-B365-2E4B2095D6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2"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FEA9D5D-7231-4CF7-B517-5CBFD36855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3"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B9631C7-9C9B-4B18-8E09-4D55A1307C8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64" name="AutoShape 20" descr="https://hscvsld.hatinh.gov.vn/sold/VBdi.nsf/star_grey.png">
          <a:extLst>
            <a:ext uri="{FF2B5EF4-FFF2-40B4-BE49-F238E27FC236}">
              <a16:creationId xmlns:a16="http://schemas.microsoft.com/office/drawing/2014/main" id="{EC62BFC8-8275-4F32-AC35-8A15C0EEEFA9}"/>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ED624FE-EC9C-4ADD-A1C5-52F7567B12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4D80A07-57CA-4129-BEE0-E64CEE1DFFB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A92ED70-3532-4363-A0B6-345F4CDA5A9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68" name="AutoShape 24" descr="https://hscvsld.hatinh.gov.vn/sold/VBdi.nsf/star_grey.png">
          <a:extLst>
            <a:ext uri="{FF2B5EF4-FFF2-40B4-BE49-F238E27FC236}">
              <a16:creationId xmlns:a16="http://schemas.microsoft.com/office/drawing/2014/main" id="{AD2BC5C4-F06E-485A-BF6B-FE18E6A2018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6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BC8672C-21AA-49EE-8122-FE358C43606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7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8520148-6923-4405-AFE9-3FD4609B88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7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D45711B-D2F5-4EF1-82D2-0717736E3CA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7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B5B26F8-2BF6-421C-BC93-072171ECB9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7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D5763CF-A23A-4879-A9AE-DE82FEC14F0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74" name="AutoShape 24" descr="https://hscvsld.hatinh.gov.vn/sold/VBdi.nsf/star_grey.png">
          <a:extLst>
            <a:ext uri="{FF2B5EF4-FFF2-40B4-BE49-F238E27FC236}">
              <a16:creationId xmlns:a16="http://schemas.microsoft.com/office/drawing/2014/main" id="{3D0BA76A-FA9B-4FBA-842A-6018F24EC39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75" name="AutoShape 16" descr="https://hscvsld.hatinh.gov.vn/sold/VBdi.nsf/star_grey.png">
          <a:extLst>
            <a:ext uri="{FF2B5EF4-FFF2-40B4-BE49-F238E27FC236}">
              <a16:creationId xmlns:a16="http://schemas.microsoft.com/office/drawing/2014/main" id="{B4AB97FF-7DB0-4804-8661-FF9308F6FDB8}"/>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76" name="AutoShape 20" descr="https://hscvsld.hatinh.gov.vn/sold/VBdi.nsf/star_grey.png">
          <a:extLst>
            <a:ext uri="{FF2B5EF4-FFF2-40B4-BE49-F238E27FC236}">
              <a16:creationId xmlns:a16="http://schemas.microsoft.com/office/drawing/2014/main" id="{1B4EB95D-352D-435E-8164-79027287E2FD}"/>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77" name="AutoShape 24" descr="https://hscvsld.hatinh.gov.vn/sold/VBdi.nsf/star_grey.png">
          <a:extLst>
            <a:ext uri="{FF2B5EF4-FFF2-40B4-BE49-F238E27FC236}">
              <a16:creationId xmlns:a16="http://schemas.microsoft.com/office/drawing/2014/main" id="{786B6C11-1065-47EC-BCB7-A51974999CC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78" name="AutoShape 24" descr="https://hscvsld.hatinh.gov.vn/sold/VBdi.nsf/star_grey.png">
          <a:extLst>
            <a:ext uri="{FF2B5EF4-FFF2-40B4-BE49-F238E27FC236}">
              <a16:creationId xmlns:a16="http://schemas.microsoft.com/office/drawing/2014/main" id="{CF2CD8B7-44D3-4B4A-AD65-D43B16DC5F87}"/>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79" name="AutoShape 16" descr="https://hscvsld.hatinh.gov.vn/sold/VBdi.nsf/star_grey.png">
          <a:extLst>
            <a:ext uri="{FF2B5EF4-FFF2-40B4-BE49-F238E27FC236}">
              <a16:creationId xmlns:a16="http://schemas.microsoft.com/office/drawing/2014/main" id="{58668936-894C-4E8C-911C-4A5432A560B2}"/>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80" name="AutoShape 20" descr="https://hscvsld.hatinh.gov.vn/sold/VBdi.nsf/star_grey.png">
          <a:extLst>
            <a:ext uri="{FF2B5EF4-FFF2-40B4-BE49-F238E27FC236}">
              <a16:creationId xmlns:a16="http://schemas.microsoft.com/office/drawing/2014/main" id="{CA70149F-71C3-47DA-A968-C53382419CE0}"/>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60739" cy="161925"/>
    <xdr:sp macro="" textlink="">
      <xdr:nvSpPr>
        <xdr:cNvPr id="3481" name="AutoShape 24" descr="https://hscvsld.hatinh.gov.vn/sold/VBdi.nsf/star_grey.png">
          <a:extLst>
            <a:ext uri="{FF2B5EF4-FFF2-40B4-BE49-F238E27FC236}">
              <a16:creationId xmlns:a16="http://schemas.microsoft.com/office/drawing/2014/main" id="{D61493B4-EE2E-4D3C-9E52-C245151DA26A}"/>
            </a:ext>
          </a:extLst>
        </xdr:cNvPr>
        <xdr:cNvSpPr>
          <a:spLocks noChangeAspect="1" noChangeArrowheads="1"/>
        </xdr:cNvSpPr>
      </xdr:nvSpPr>
      <xdr:spPr bwMode="auto">
        <a:xfrm>
          <a:off x="3209925" y="2190750"/>
          <a:ext cx="156073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2"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25AF151-E450-4552-8083-C8BEBA38187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3"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E1777B5-750A-46C2-B7E7-4D0846F201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4"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23AB930-F321-483C-BEA5-3A11EEF212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5"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3C84414-A2B0-4F5B-9D03-B1665EE43B8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6"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48E86EB-712B-4003-9C59-E6975FDCD6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7"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7CB65EB-6799-485C-B6F1-5ECB90067CD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8"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C74C658-C92E-41FF-B1ED-D1B6A4AF68B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89"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F940F16-AAF5-495E-9FB9-EB90948C1AA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FB4F33A-4D44-42CD-B9A6-39F16F92345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68B3545-6B28-490F-8173-963E8A6EC20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052B954-61DC-48CB-B71D-6C0B8ABB6F2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3ED789A-30DF-49AC-916D-85AAC7E7CAA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CD332C6-1702-45CE-AE59-86A46C99232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6928601-A295-42CF-A8A8-9D4270BAE6B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7D9AE83-B4E0-4637-9C5E-26E5DA2E8F6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7AD5A7E-2E9F-4AF5-B361-6490D1FDA2F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99BEE4A-1BE9-45DF-B568-C2F0BC8C36E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49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3A3A31F-8B83-4611-8C8C-F36C6ADE4F0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0"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0C5796A-E3D3-469A-8D03-3F4BA4C505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1"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B5613D8-635D-4634-8A2F-EF1A6BC558E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2"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1BC27DB-6832-4CA9-93E8-0B004DAE000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3"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8CFD58B-7522-4140-A0F8-DE2F5D59055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4"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15EFA25-1753-4274-B109-9F930F4FCCC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5"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B672AB7-3541-4E5D-BE60-F6D46920928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6"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41E55C3-498B-4420-9C6D-5330309A897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7"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950DF6C-AABC-45E5-AE33-E979420EB1B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8"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6D07CCE-4D37-42B5-8602-A816658A6F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09"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E3FE715-3FB5-43C2-9CFC-8E8A3718E43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0"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3559496-F513-45C8-BBCE-FC369C77514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1"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014294D-79CF-4A7C-B57A-611B1142E27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2"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3E8817B-2719-44C5-A17C-B9A575EFD54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3"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E28E0CE-8973-4943-8870-0C62F1238DF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4"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5D05CFF-AE92-44C3-89C4-85ACD70F51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5"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355EFCB-41DB-424F-9C53-9D53176D9F4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CFF194B-F932-4478-9FBB-012BDA86CB9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E317C40-3429-4EAD-9087-B2732F8AB9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C6AB680-887A-4E64-9614-30895B2D25D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1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4819165-2267-430C-8478-952200B5E2C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CB28C4A-3C86-4E25-805F-B00D56C065F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CF98D94-6335-4B9B-AB2C-D6F12ADA3B1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B899088-E04C-4742-B355-FCAEFBAA542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80CC7E7-B255-4BAB-80BE-1987A6A94B3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21CB335-82EC-458F-8649-9DBFB1231B8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B722DD9-1B76-4EB6-B261-321EB864949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05A09D2-A493-4ACA-9975-42A02B6F05D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1C33A6A-99AD-4F24-99A9-DABE202DA59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330DE45-BFFB-4080-9357-0DE92B40FB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2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1C6FEB3-2AE5-4CAC-902B-B6E3358F28E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3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514E32E-750E-4AE2-A093-25FB53525F0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3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DBF7366-F9FE-48F9-8F6C-62C580DF18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3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83DEED4-048A-4C8B-9CEE-3AC15994935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3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6369840-7889-430A-BF99-7255F95585F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34" name="AutoShape 24" descr="https://hscvsld.hatinh.gov.vn/sold/VBdi.nsf/star_grey.png">
          <a:extLst>
            <a:ext uri="{FF2B5EF4-FFF2-40B4-BE49-F238E27FC236}">
              <a16:creationId xmlns:a16="http://schemas.microsoft.com/office/drawing/2014/main" id="{64AE562C-53D2-4A85-8185-500913C47B5E}"/>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3535" name="AutoShape 16" descr="https://hscvsld.hatinh.gov.vn/sold/VBdi.nsf/star_grey.png">
          <a:extLst>
            <a:ext uri="{FF2B5EF4-FFF2-40B4-BE49-F238E27FC236}">
              <a16:creationId xmlns:a16="http://schemas.microsoft.com/office/drawing/2014/main" id="{1B96CAEA-30A3-4868-B168-91173446C2D9}"/>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36" name="AutoShape 20" descr="https://hscvsld.hatinh.gov.vn/sold/VBdi.nsf/star_grey.png">
          <a:extLst>
            <a:ext uri="{FF2B5EF4-FFF2-40B4-BE49-F238E27FC236}">
              <a16:creationId xmlns:a16="http://schemas.microsoft.com/office/drawing/2014/main" id="{9D3CBEE9-69A4-4AE5-8B04-CBE89D03F84A}"/>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37" name="AutoShape 24" descr="https://hscvsld.hatinh.gov.vn/sold/VBdi.nsf/star_grey.png">
          <a:extLst>
            <a:ext uri="{FF2B5EF4-FFF2-40B4-BE49-F238E27FC236}">
              <a16:creationId xmlns:a16="http://schemas.microsoft.com/office/drawing/2014/main" id="{50B759B7-80FB-4877-90C7-DA535655214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38" name="AutoShape 24" descr="https://hscvsld.hatinh.gov.vn/sold/VBdi.nsf/star_grey.png">
          <a:extLst>
            <a:ext uri="{FF2B5EF4-FFF2-40B4-BE49-F238E27FC236}">
              <a16:creationId xmlns:a16="http://schemas.microsoft.com/office/drawing/2014/main" id="{707E9125-93F5-4A61-95C5-9F5CF074E394}"/>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3539" name="AutoShape 16" descr="https://hscvsld.hatinh.gov.vn/sold/VBdi.nsf/star_grey.png">
          <a:extLst>
            <a:ext uri="{FF2B5EF4-FFF2-40B4-BE49-F238E27FC236}">
              <a16:creationId xmlns:a16="http://schemas.microsoft.com/office/drawing/2014/main" id="{3D1155D3-844C-4B11-A345-04A6CDBC233A}"/>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40" name="AutoShape 20" descr="https://hscvsld.hatinh.gov.vn/sold/VBdi.nsf/star_grey.png">
          <a:extLst>
            <a:ext uri="{FF2B5EF4-FFF2-40B4-BE49-F238E27FC236}">
              <a16:creationId xmlns:a16="http://schemas.microsoft.com/office/drawing/2014/main" id="{F2B8F0F6-AEC9-42E6-B0ED-92D6536BE9C8}"/>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F8BC667-7DF1-46ED-91C2-5009617C611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07987A7-801F-4CE8-82AE-E1F18C575D9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5D6F2B5-27E2-4020-8C33-8A808860F20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6BCDAAB-7271-4CBD-AAE6-30532FBA5D0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A242A88-09BE-4CE3-8B8D-E307EF97E51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9C9EA25-6A15-47A9-9762-1E1552028A0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B11AA08-236D-44A0-82A1-248AF77A2924}"/>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7EE1623-3128-4012-9A26-50B0B9108F1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49745C1-D886-45C0-A1DF-D07745140BC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423FA8E-4D32-4361-A2B0-D08ECFB86A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87DAF05-7C09-4E90-9BEB-B69D3C0EC74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D59F805-A046-4E28-86BC-9B2DA53E214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A1D8ABC-9C6F-4D43-83DD-12DFB57355B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C5C673C-7E7F-45B5-9ACD-937EE773FD2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5B410BE-2528-4E1C-BD57-EEE7C3F61E1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6"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09B26DF-80BE-4D1D-BEE3-1EB10BED1AE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7"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4D97450-0272-4C9E-80F9-B5F4CCA2A9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8"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0024D13-7885-4EC1-BA02-AD7A5C5EB67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59"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CE5B22B-EB26-4F89-9A25-6411E0ADBC3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0"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1C46EEB-804F-4203-B202-DEBA65F0DC3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1"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EB451B4-7EDD-4262-9C25-D1C1B28C854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2"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11E088F-3650-4CA9-ABE5-BF5E3AB7E20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3"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A7F80A3-7C66-47A4-A316-341CA6DA671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4"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24492CB-4967-4E6F-A941-72AE8BB2805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5"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5D8F8A7-AE88-46E5-BBE4-727034414DE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6"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9366A62-6C21-4515-B4E8-998DB2E02AA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7"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E778099-2CAB-42F9-81F2-B89A2E26BCE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8"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76394D5-466F-4159-8A8B-AE03314016E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69"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47C559D-8F83-4A9D-BEDE-3BA840BBECC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0"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AE2445F-F045-4725-B76F-7391184BB99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1"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1E18B8F-8481-4573-A4FC-B42170BAB25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DE19B2A-8D41-41FD-B1EE-85EFFF5AD0B3}"/>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977A704-BDD5-4A9C-8FCB-C0AB3ABEEB9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EE1391F-9996-4E3B-ABE6-8FFF3A6129B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39F8129-8316-44FF-A299-8C0F6D0CF25E}"/>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F886392-D963-4F35-86F1-834485F1D53F}"/>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D38D7A9-1589-4766-90BE-123A54C8DE48}"/>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7F4227D-4137-4EC3-9B29-02FFED27C59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84BBCA7-74FB-4A89-918E-7D9E9D19D729}"/>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AF49163-956F-4C4F-9C59-65E87666A2B0}"/>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D1F7036-7203-4372-837C-519A926A09E2}"/>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8F5EFDE-3169-46B3-9D36-69803519251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BA18E2B-5BC6-4F51-9951-06171DF11996}"/>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9F77178-C6AF-43B2-9742-B4C50522773A}"/>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16D6EA8-E0B1-4C98-97B3-9E9AFD31D8D5}"/>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A4238FB-DD5F-41A6-8ED8-FEB7C63769DC}"/>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53A0644-8BE8-40E6-8296-3B2D0B49B17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8"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EC4CF38-59DB-402D-9B38-3413BEB5F2F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89"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9243B89-F651-4B8F-B17A-0EF16AC337F1}"/>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90"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74FA538-4846-4BFC-BD59-89600CF5AE3B}"/>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91"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47FF295-88A7-4B65-B1AE-A5868D0DA4DD}"/>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61925"/>
    <xdr:sp macro="" textlink="">
      <xdr:nvSpPr>
        <xdr:cNvPr id="3592"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AB6D2EA-1BCE-49D4-B12F-40A4B6DBF767}"/>
            </a:ext>
          </a:extLst>
        </xdr:cNvPr>
        <xdr:cNvSpPr>
          <a:spLocks noChangeAspect="1" noChangeArrowheads="1"/>
        </xdr:cNvSpPr>
      </xdr:nvSpPr>
      <xdr:spPr bwMode="auto">
        <a:xfrm>
          <a:off x="3209925" y="21907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93" name="AutoShape 24" descr="https://hscvsld.hatinh.gov.vn/sold/VBdi.nsf/star_grey.png">
          <a:extLst>
            <a:ext uri="{FF2B5EF4-FFF2-40B4-BE49-F238E27FC236}">
              <a16:creationId xmlns:a16="http://schemas.microsoft.com/office/drawing/2014/main" id="{4A958358-61D5-4552-AF5F-70087B57670A}"/>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3594" name="AutoShape 16" descr="https://hscvsld.hatinh.gov.vn/sold/VBdi.nsf/star_grey.png">
          <a:extLst>
            <a:ext uri="{FF2B5EF4-FFF2-40B4-BE49-F238E27FC236}">
              <a16:creationId xmlns:a16="http://schemas.microsoft.com/office/drawing/2014/main" id="{3E9A9A6A-AE41-4DCF-AD5B-2900FF018F36}"/>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95" name="AutoShape 20" descr="https://hscvsld.hatinh.gov.vn/sold/VBdi.nsf/star_grey.png">
          <a:extLst>
            <a:ext uri="{FF2B5EF4-FFF2-40B4-BE49-F238E27FC236}">
              <a16:creationId xmlns:a16="http://schemas.microsoft.com/office/drawing/2014/main" id="{4C132EAF-7F2F-4B92-BD18-78599FE9FECC}"/>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96" name="AutoShape 24" descr="https://hscvsld.hatinh.gov.vn/sold/VBdi.nsf/star_grey.png">
          <a:extLst>
            <a:ext uri="{FF2B5EF4-FFF2-40B4-BE49-F238E27FC236}">
              <a16:creationId xmlns:a16="http://schemas.microsoft.com/office/drawing/2014/main" id="{69FB2B19-0DD6-4582-B76B-FEC3427AB179}"/>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97" name="AutoShape 24" descr="https://hscvsld.hatinh.gov.vn/sold/VBdi.nsf/star_grey.png">
          <a:extLst>
            <a:ext uri="{FF2B5EF4-FFF2-40B4-BE49-F238E27FC236}">
              <a16:creationId xmlns:a16="http://schemas.microsoft.com/office/drawing/2014/main" id="{21FC0D09-339B-4B7E-B6D2-69DA51991BAD}"/>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41689" cy="161925"/>
    <xdr:sp macro="" textlink="">
      <xdr:nvSpPr>
        <xdr:cNvPr id="3598" name="AutoShape 16" descr="https://hscvsld.hatinh.gov.vn/sold/VBdi.nsf/star_grey.png">
          <a:extLst>
            <a:ext uri="{FF2B5EF4-FFF2-40B4-BE49-F238E27FC236}">
              <a16:creationId xmlns:a16="http://schemas.microsoft.com/office/drawing/2014/main" id="{4EACE014-CE57-41A2-94BB-969F36AA4C90}"/>
            </a:ext>
          </a:extLst>
        </xdr:cNvPr>
        <xdr:cNvSpPr>
          <a:spLocks noChangeAspect="1" noChangeArrowheads="1"/>
        </xdr:cNvSpPr>
      </xdr:nvSpPr>
      <xdr:spPr bwMode="auto">
        <a:xfrm>
          <a:off x="3209925" y="2190750"/>
          <a:ext cx="154168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1551214" cy="161925"/>
    <xdr:sp macro="" textlink="">
      <xdr:nvSpPr>
        <xdr:cNvPr id="3599" name="AutoShape 20" descr="https://hscvsld.hatinh.gov.vn/sold/VBdi.nsf/star_grey.png">
          <a:extLst>
            <a:ext uri="{FF2B5EF4-FFF2-40B4-BE49-F238E27FC236}">
              <a16:creationId xmlns:a16="http://schemas.microsoft.com/office/drawing/2014/main" id="{2F24A5B5-A8BC-45A7-B85D-B5CC797A29F5}"/>
            </a:ext>
          </a:extLst>
        </xdr:cNvPr>
        <xdr:cNvSpPr>
          <a:spLocks noChangeAspect="1" noChangeArrowheads="1"/>
        </xdr:cNvSpPr>
      </xdr:nvSpPr>
      <xdr:spPr bwMode="auto">
        <a:xfrm>
          <a:off x="3209925" y="2190750"/>
          <a:ext cx="155121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10</xdr:row>
      <xdr:rowOff>0</xdr:rowOff>
    </xdr:from>
    <xdr:to>
      <xdr:col>4</xdr:col>
      <xdr:colOff>121168</xdr:colOff>
      <xdr:row>10</xdr:row>
      <xdr:rowOff>430525</xdr:rowOff>
    </xdr:to>
    <xdr:sp macro="" textlink="">
      <xdr:nvSpPr>
        <xdr:cNvPr id="3600" name="AutoShape 24" descr="https://hscvsld.hatinh.gov.vn/sold/VBdi.nsf/star_grey.png">
          <a:extLst>
            <a:ext uri="{FF2B5EF4-FFF2-40B4-BE49-F238E27FC236}">
              <a16:creationId xmlns:a16="http://schemas.microsoft.com/office/drawing/2014/main" id="{D8CD8603-3809-4835-AF9B-A2EA3A1C81A3}"/>
            </a:ext>
          </a:extLst>
        </xdr:cNvPr>
        <xdr:cNvSpPr>
          <a:spLocks noChangeAspect="1" noChangeArrowheads="1"/>
        </xdr:cNvSpPr>
      </xdr:nvSpPr>
      <xdr:spPr bwMode="auto">
        <a:xfrm>
          <a:off x="3209925" y="2190750"/>
          <a:ext cx="1532111" cy="43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2D95332-7143-4A90-8440-75CE6EF562D3}"/>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7211740-2F35-4484-85F5-5C0BFFD3611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91FEF43-1394-44BA-BC4D-CCC6BCAB84F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09EABB9-A6D6-4ED5-BBA6-5B14C24202A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6DC41C1-F20E-4AD7-8B36-9BBD1CBAF9E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60B84A8-D685-4BCF-A79E-0E95512D291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72D9675-79EC-4A01-9C3E-791F7DE5DCA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0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2790C88-DBD2-4CEA-A60E-A77ADB5DB52E}"/>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09" name="AutoShape 24" descr="https://hscvsld.hatinh.gov.vn/sold/VBdi.nsf/star_grey.png">
          <a:extLst>
            <a:ext uri="{FF2B5EF4-FFF2-40B4-BE49-F238E27FC236}">
              <a16:creationId xmlns:a16="http://schemas.microsoft.com/office/drawing/2014/main" id="{34CD1072-EBD3-44B8-9C13-06EFF6649664}"/>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871FCF4-13C9-4723-B887-2B71A15E60F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C5A07B8-1D36-46C3-AF23-E62D13C4685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BAE7CBD-9ABB-4915-9293-B53B52EFA95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278F8F0-DB78-40A1-B449-AF787574237F}"/>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EA798DA-1DD8-46FC-8989-4E00E755C0C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EA3697B-1FB9-47FE-9C32-9D99392953F9}"/>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D23C521-D751-46C4-B449-BE643887BE2F}"/>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291</xdr:row>
      <xdr:rowOff>0</xdr:rowOff>
    </xdr:from>
    <xdr:to>
      <xdr:col>1</xdr:col>
      <xdr:colOff>1187824</xdr:colOff>
      <xdr:row>291</xdr:row>
      <xdr:rowOff>161925</xdr:rowOff>
    </xdr:to>
    <xdr:sp macro="" textlink="">
      <xdr:nvSpPr>
        <xdr:cNvPr id="3617" name="AutoShape 16" descr="https://hscvsld.hatinh.gov.vn/sold/VBdi.nsf/star_grey.png">
          <a:extLst>
            <a:ext uri="{FF2B5EF4-FFF2-40B4-BE49-F238E27FC236}">
              <a16:creationId xmlns:a16="http://schemas.microsoft.com/office/drawing/2014/main" id="{1F35E8BC-4FD0-48D9-91EC-6F91A5249C35}"/>
            </a:ext>
          </a:extLst>
        </xdr:cNvPr>
        <xdr:cNvSpPr>
          <a:spLocks noChangeAspect="1" noChangeArrowheads="1"/>
        </xdr:cNvSpPr>
      </xdr:nvSpPr>
      <xdr:spPr bwMode="auto">
        <a:xfrm>
          <a:off x="19050" y="119881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4162F65-B41D-4AA9-9C07-840289BD36E9}"/>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E77B309-0992-47F9-9CC7-D7941092024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7A118DC-8D92-4DAC-AB65-6B4C1FB56553}"/>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21" name="AutoShape 20" descr="https://hscvsld.hatinh.gov.vn/sold/VBdi.nsf/star_grey.png">
          <a:extLst>
            <a:ext uri="{FF2B5EF4-FFF2-40B4-BE49-F238E27FC236}">
              <a16:creationId xmlns:a16="http://schemas.microsoft.com/office/drawing/2014/main" id="{7E1097D1-E971-4B60-A21D-34ED63AA470A}"/>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962B68B-8035-4B5B-A174-D709A74C236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5626685-EE54-41F1-9673-D99D880BE8B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34A9095-8C3D-44C2-AB7E-4821A927A1C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25" name="AutoShape 24" descr="https://hscvsld.hatinh.gov.vn/sold/VBdi.nsf/star_grey.png">
          <a:extLst>
            <a:ext uri="{FF2B5EF4-FFF2-40B4-BE49-F238E27FC236}">
              <a16:creationId xmlns:a16="http://schemas.microsoft.com/office/drawing/2014/main" id="{20456ADB-401A-4D3E-8828-B3D54165ABDF}"/>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250171E-839B-4937-9030-43A0EAC7623C}"/>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07A05A1-EDA0-40EE-A5E0-493B64663D2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DA562A6-A75F-4023-828A-7ADB337C4DE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2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8641771-CF86-417F-A381-9006B3040DF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8C42FEA-4119-46CD-9936-5098FC7B859F}"/>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DBEDFB2-AB54-4233-8DF4-8E837F29B0CC}"/>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0320031-2965-4B11-87CB-ADC59889213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07F0AF2-DB51-4591-B943-E84700594EBC}"/>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7B3F34C-1C89-41B5-BA58-734E2B48E48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D167887-53C3-4D2D-B3A4-8160AFB2A44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2F6215F-F3D1-4726-8161-A11CCD25056E}"/>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5A84F39-6EF1-4874-996C-23DCBD58935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3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3B24CE2-6B76-4173-BE5F-79455AC1A453}"/>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39" name="AutoShape 24" descr="https://hscvsld.hatinh.gov.vn/sold/VBdi.nsf/star_grey.png">
          <a:extLst>
            <a:ext uri="{FF2B5EF4-FFF2-40B4-BE49-F238E27FC236}">
              <a16:creationId xmlns:a16="http://schemas.microsoft.com/office/drawing/2014/main" id="{6486FC7F-F20C-4726-9A86-58D0AB8803BE}"/>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79E85EB-9CFD-4C0A-AC21-F7A0EDECB2E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6D938CB-1FE6-4D6D-A412-59584402405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A5F5AD8-F295-466F-BA08-DDCAB098627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561D894-FC64-4875-B64C-D0F79D70C714}"/>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6F5AA4D-D97C-429D-83AA-62836BB68B2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73237E9-DE08-4F3E-BB67-DA08EE49E87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952E90F-84D0-47A7-B73C-E93DF4D904E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291</xdr:row>
      <xdr:rowOff>0</xdr:rowOff>
    </xdr:from>
    <xdr:to>
      <xdr:col>1</xdr:col>
      <xdr:colOff>1187824</xdr:colOff>
      <xdr:row>291</xdr:row>
      <xdr:rowOff>161925</xdr:rowOff>
    </xdr:to>
    <xdr:sp macro="" textlink="">
      <xdr:nvSpPr>
        <xdr:cNvPr id="3647" name="AutoShape 16" descr="https://hscvsld.hatinh.gov.vn/sold/VBdi.nsf/star_grey.png">
          <a:extLst>
            <a:ext uri="{FF2B5EF4-FFF2-40B4-BE49-F238E27FC236}">
              <a16:creationId xmlns:a16="http://schemas.microsoft.com/office/drawing/2014/main" id="{18644EB8-C80C-46D6-B904-1434BFEA82B6}"/>
            </a:ext>
          </a:extLst>
        </xdr:cNvPr>
        <xdr:cNvSpPr>
          <a:spLocks noChangeAspect="1" noChangeArrowheads="1"/>
        </xdr:cNvSpPr>
      </xdr:nvSpPr>
      <xdr:spPr bwMode="auto">
        <a:xfrm>
          <a:off x="19050" y="119881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F9BF636-8080-4747-B980-9FD139297B9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4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5685393-F03B-422E-A003-9E17A17B72D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912A2D2-F1BE-42FE-851D-20ABB7ADA9CF}"/>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51" name="AutoShape 20" descr="https://hscvsld.hatinh.gov.vn/sold/VBdi.nsf/star_grey.png">
          <a:extLst>
            <a:ext uri="{FF2B5EF4-FFF2-40B4-BE49-F238E27FC236}">
              <a16:creationId xmlns:a16="http://schemas.microsoft.com/office/drawing/2014/main" id="{E4B1305B-54E7-4B0A-A609-9805B9B121AD}"/>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B06ECF8-5E70-4FD5-8055-8FB08BEF44B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B6168E0-E7E4-40B3-802E-A3CAF15193DC}"/>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34A9F5E-BF7D-482F-9F9C-21D505F1797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55" name="AutoShape 24" descr="https://hscvsld.hatinh.gov.vn/sold/VBdi.nsf/star_grey.png">
          <a:extLst>
            <a:ext uri="{FF2B5EF4-FFF2-40B4-BE49-F238E27FC236}">
              <a16:creationId xmlns:a16="http://schemas.microsoft.com/office/drawing/2014/main" id="{E42CE2C6-DECE-44CA-A475-34558578845F}"/>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9E09983-DCBB-472F-94C9-6FF3BC7E02A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FD90DD3-B046-4538-89E6-E6A0AFF46C5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6B03F8E-CC08-4C1E-B7C5-84E81AB5C1C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5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7936C26-F7D1-437B-AF40-24FE23EA543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54FB77C-053E-4942-9014-F02A2794174C}"/>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EB9B70D-D798-4F16-BC6A-B0AEBA9A2C6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19C03A4-8129-4A92-8DD8-4C997CA0BD6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AF88A85-BA4C-49E2-B76A-DCCC028D1CC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90639CF-56DE-44A4-BF10-582CD05D358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5C6B5AC-7E19-4E43-9050-34ADECF8DFE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475423C-69BE-4972-A639-899C5D77C17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905D69B-CBE4-4512-863F-0509002A27D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6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AD8AD95-72DC-4459-899F-2BA49D3ABC6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69" name="AutoShape 24" descr="https://hscvsld.hatinh.gov.vn/sold/VBdi.nsf/star_grey.png">
          <a:extLst>
            <a:ext uri="{FF2B5EF4-FFF2-40B4-BE49-F238E27FC236}">
              <a16:creationId xmlns:a16="http://schemas.microsoft.com/office/drawing/2014/main" id="{B4E94A74-73DD-4D03-9E12-03741D5464CC}"/>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8FDD6A1-1D5F-4565-9019-BBF807515D1E}"/>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7DF25A0-7611-4A20-9DBA-3DB519896C3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C8034F5-937C-4B04-BEEB-2E42AC327FF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31C1434-7F31-4896-A5EA-55F76BB8DF2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8BE9A28-B340-4CC0-B5FA-3F52C4F9094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B85B711-E189-441B-8EBD-04A920631FB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0DEC0C6-B1E3-4C9C-BCAC-49EC6AFC3C5C}"/>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291</xdr:row>
      <xdr:rowOff>0</xdr:rowOff>
    </xdr:from>
    <xdr:to>
      <xdr:col>1</xdr:col>
      <xdr:colOff>1187824</xdr:colOff>
      <xdr:row>291</xdr:row>
      <xdr:rowOff>161925</xdr:rowOff>
    </xdr:to>
    <xdr:sp macro="" textlink="">
      <xdr:nvSpPr>
        <xdr:cNvPr id="3677" name="AutoShape 16" descr="https://hscvsld.hatinh.gov.vn/sold/VBdi.nsf/star_grey.png">
          <a:extLst>
            <a:ext uri="{FF2B5EF4-FFF2-40B4-BE49-F238E27FC236}">
              <a16:creationId xmlns:a16="http://schemas.microsoft.com/office/drawing/2014/main" id="{D517B06D-FF8D-4999-B6ED-803027A7F245}"/>
            </a:ext>
          </a:extLst>
        </xdr:cNvPr>
        <xdr:cNvSpPr>
          <a:spLocks noChangeAspect="1" noChangeArrowheads="1"/>
        </xdr:cNvSpPr>
      </xdr:nvSpPr>
      <xdr:spPr bwMode="auto">
        <a:xfrm>
          <a:off x="19050" y="119881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47E42FE-0C4F-4312-92C3-307748C06D5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7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AB7EC58-5649-474E-A769-5F0043BEF46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88C4936-E314-4CCD-B878-3A87F773B62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81" name="AutoShape 20" descr="https://hscvsld.hatinh.gov.vn/sold/VBdi.nsf/star_grey.png">
          <a:extLst>
            <a:ext uri="{FF2B5EF4-FFF2-40B4-BE49-F238E27FC236}">
              <a16:creationId xmlns:a16="http://schemas.microsoft.com/office/drawing/2014/main" id="{EEA1A922-DC03-496B-BAD0-B8FBE824C19D}"/>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B008384-B7CD-47B3-BC47-BB6108F5E9A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F2596C9-D7D4-44A0-94C0-27F56929C93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3B6B086-3B81-4FB9-BF6C-BAA0565B1C1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85" name="AutoShape 24" descr="https://hscvsld.hatinh.gov.vn/sold/VBdi.nsf/star_grey.png">
          <a:extLst>
            <a:ext uri="{FF2B5EF4-FFF2-40B4-BE49-F238E27FC236}">
              <a16:creationId xmlns:a16="http://schemas.microsoft.com/office/drawing/2014/main" id="{2C8A25F9-C6E1-45CD-8D99-3F30E3A23A34}"/>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4C438F1-41DA-4229-856E-93A15B65CCAF}"/>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ABCEA5F-3AB8-4842-B6AE-72675F6D7833}"/>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5E1A747-1BF3-430F-93EA-E4571BDE264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8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FF03019-1D91-48AB-B882-330B8747B36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6D24504-002D-4D70-8AC5-A38571E299E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4DF818C-CB64-4916-81C7-F4CF753AA93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18AF8BE-A846-4024-A30F-5F117303A57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BD8E21F-6A16-48C4-A2C8-3A265E8A6788}"/>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23AFF4B-C0E8-4786-9288-1D3CACD1EBD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A8F2CC9-02FC-4567-A84D-6588F452C144}"/>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7E15769-6509-41B5-BD94-C57AF545C63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D99EC5A-C2E7-4298-915A-0D253112710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69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6AD691C-D6F6-45AB-9E43-CD419F510E0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699" name="AutoShape 24" descr="https://hscvsld.hatinh.gov.vn/sold/VBdi.nsf/star_grey.png">
          <a:extLst>
            <a:ext uri="{FF2B5EF4-FFF2-40B4-BE49-F238E27FC236}">
              <a16:creationId xmlns:a16="http://schemas.microsoft.com/office/drawing/2014/main" id="{CF46D91F-EEEF-409C-B4E6-385FF2D513CA}"/>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46E3465-608C-4537-BA59-EC6FD63A157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50E73FA-8C62-4D76-B229-65C9B57090C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CB57DEB-D3E4-487B-B45E-4BCDA8AD9BE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807CD25-165A-4770-B5FA-99E29F073CA5}"/>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49FB437-20F1-4348-B266-76FA23E1D1E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3EF9ADD-475D-413A-B032-29401F4D72A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74A4FB0-298A-4486-BCE1-B32B56B75BCF}"/>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291</xdr:row>
      <xdr:rowOff>0</xdr:rowOff>
    </xdr:from>
    <xdr:to>
      <xdr:col>1</xdr:col>
      <xdr:colOff>1187824</xdr:colOff>
      <xdr:row>291</xdr:row>
      <xdr:rowOff>161925</xdr:rowOff>
    </xdr:to>
    <xdr:sp macro="" textlink="">
      <xdr:nvSpPr>
        <xdr:cNvPr id="3707" name="AutoShape 16" descr="https://hscvsld.hatinh.gov.vn/sold/VBdi.nsf/star_grey.png">
          <a:extLst>
            <a:ext uri="{FF2B5EF4-FFF2-40B4-BE49-F238E27FC236}">
              <a16:creationId xmlns:a16="http://schemas.microsoft.com/office/drawing/2014/main" id="{4A606479-72F5-411F-A014-69C4513C0A59}"/>
            </a:ext>
          </a:extLst>
        </xdr:cNvPr>
        <xdr:cNvSpPr>
          <a:spLocks noChangeAspect="1" noChangeArrowheads="1"/>
        </xdr:cNvSpPr>
      </xdr:nvSpPr>
      <xdr:spPr bwMode="auto">
        <a:xfrm>
          <a:off x="19050" y="119881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B4DFC23-2E4E-4074-9650-D6A07C53C05E}"/>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0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FCD9CFC-A5FC-4F19-B780-7E2B8C290CC6}"/>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66FA8CF-78ED-4B90-8726-F6CE0886EA30}"/>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711" name="AutoShape 20" descr="https://hscvsld.hatinh.gov.vn/sold/VBdi.nsf/star_grey.png">
          <a:extLst>
            <a:ext uri="{FF2B5EF4-FFF2-40B4-BE49-F238E27FC236}">
              <a16:creationId xmlns:a16="http://schemas.microsoft.com/office/drawing/2014/main" id="{EACF5427-EB36-47F9-B0C7-F3F3E78482A9}"/>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7BF8A16-9209-40EB-B49F-6A20AF8C30B7}"/>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6735BEB-52D0-4C1A-846A-0E66C23C9EBD}"/>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CC14CA9-8132-472B-A68A-7144DFE1DCD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291</xdr:row>
      <xdr:rowOff>0</xdr:rowOff>
    </xdr:from>
    <xdr:to>
      <xdr:col>1</xdr:col>
      <xdr:colOff>1178299</xdr:colOff>
      <xdr:row>291</xdr:row>
      <xdr:rowOff>161925</xdr:rowOff>
    </xdr:to>
    <xdr:sp macro="" textlink="">
      <xdr:nvSpPr>
        <xdr:cNvPr id="3715" name="AutoShape 24" descr="https://hscvsld.hatinh.gov.vn/sold/VBdi.nsf/star_grey.png">
          <a:extLst>
            <a:ext uri="{FF2B5EF4-FFF2-40B4-BE49-F238E27FC236}">
              <a16:creationId xmlns:a16="http://schemas.microsoft.com/office/drawing/2014/main" id="{9D2D0AAA-6B65-46AB-8203-A89609C6F840}"/>
            </a:ext>
          </a:extLst>
        </xdr:cNvPr>
        <xdr:cNvSpPr>
          <a:spLocks noChangeAspect="1" noChangeArrowheads="1"/>
        </xdr:cNvSpPr>
      </xdr:nvSpPr>
      <xdr:spPr bwMode="auto">
        <a:xfrm>
          <a:off x="0" y="119881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8519AC8-6742-4A54-B40E-F3D5DAB6A523}"/>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7B166BE-4488-418E-8BD6-D0CA058F1242}"/>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A6FE25D-C9D2-4515-8955-9EE1BB3B8F51}"/>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1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42B9F5C-2D6F-4BB7-B6F8-B61EF549A4EA}"/>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292</xdr:row>
      <xdr:rowOff>0</xdr:rowOff>
    </xdr:from>
    <xdr:to>
      <xdr:col>1</xdr:col>
      <xdr:colOff>304800</xdr:colOff>
      <xdr:row>292</xdr:row>
      <xdr:rowOff>161925</xdr:rowOff>
    </xdr:to>
    <xdr:sp macro="" textlink="">
      <xdr:nvSpPr>
        <xdr:cNvPr id="372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B497DF1-F3B0-424A-92DF-4F96E4126ABB}"/>
            </a:ext>
          </a:extLst>
        </xdr:cNvPr>
        <xdr:cNvSpPr>
          <a:spLocks noChangeAspect="1" noChangeArrowheads="1"/>
        </xdr:cNvSpPr>
      </xdr:nvSpPr>
      <xdr:spPr bwMode="auto">
        <a:xfrm>
          <a:off x="371475" y="120262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90575EA-3094-4616-ABB6-331A895BBC2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16F4BAF-079D-4417-9FEC-A0681C09FE41}"/>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F5E937A-FD48-47BE-8935-1B85BF70969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58DD01C-1165-4EE7-90A8-D05EFC320921}"/>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9BCE17B-AD10-4E11-85C5-7F55DD144C7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995E4FF-4F0D-462D-8530-78C606E22E5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097CC9D-A491-4243-8583-1A75F97797B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2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B700BF9-D642-47F6-90A1-7EA30805EAF4}"/>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29" name="AutoShape 24" descr="https://hscvsld.hatinh.gov.vn/sold/VBdi.nsf/star_grey.png">
          <a:extLst>
            <a:ext uri="{FF2B5EF4-FFF2-40B4-BE49-F238E27FC236}">
              <a16:creationId xmlns:a16="http://schemas.microsoft.com/office/drawing/2014/main" id="{3E8DC63E-F252-46BC-8278-41FFFF4371A9}"/>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BE15BEA-6BE1-4205-A29E-3418516DF35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5D4EA41-1CC8-4A38-BDFA-C32C3AFA57E9}"/>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AECDC3D-F415-4327-94AF-4BC3BECF8BA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56DD566-2FC6-4FC7-8261-A9AFE2889790}"/>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1C895A3-EA9D-4F6B-BAD5-83C89A8FD799}"/>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00C56C6-A18B-4B85-B2CC-83B348527BB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88A8F31-D5CC-4CE3-B130-5084BAD60648}"/>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278</xdr:row>
      <xdr:rowOff>0</xdr:rowOff>
    </xdr:from>
    <xdr:to>
      <xdr:col>1</xdr:col>
      <xdr:colOff>1187824</xdr:colOff>
      <xdr:row>278</xdr:row>
      <xdr:rowOff>161925</xdr:rowOff>
    </xdr:to>
    <xdr:sp macro="" textlink="">
      <xdr:nvSpPr>
        <xdr:cNvPr id="3737" name="AutoShape 16" descr="https://hscvsld.hatinh.gov.vn/sold/VBdi.nsf/star_grey.png">
          <a:extLst>
            <a:ext uri="{FF2B5EF4-FFF2-40B4-BE49-F238E27FC236}">
              <a16:creationId xmlns:a16="http://schemas.microsoft.com/office/drawing/2014/main" id="{BF998E00-3656-4176-A256-F4B933E77A55}"/>
            </a:ext>
          </a:extLst>
        </xdr:cNvPr>
        <xdr:cNvSpPr>
          <a:spLocks noChangeAspect="1" noChangeArrowheads="1"/>
        </xdr:cNvSpPr>
      </xdr:nvSpPr>
      <xdr:spPr bwMode="auto">
        <a:xfrm>
          <a:off x="19050" y="114166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E02B4D8-71D5-4EE4-B408-1A2C15C3894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3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BE9AC41-EDAE-4D36-BADD-0AEFE86A0D3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82577AD-2342-4112-AFF6-735947254EE7}"/>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41" name="AutoShape 20" descr="https://hscvsld.hatinh.gov.vn/sold/VBdi.nsf/star_grey.png">
          <a:extLst>
            <a:ext uri="{FF2B5EF4-FFF2-40B4-BE49-F238E27FC236}">
              <a16:creationId xmlns:a16="http://schemas.microsoft.com/office/drawing/2014/main" id="{BEC7F13C-01A6-4DEF-BD44-4F940C1979BF}"/>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100047B-053F-4F5E-BD2C-8DE65879436C}"/>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4670E74-F581-4AFC-B86A-FF0250A74F7E}"/>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BEC1C8F-A54B-44A7-A60A-CFE44ABF618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45" name="AutoShape 24" descr="https://hscvsld.hatinh.gov.vn/sold/VBdi.nsf/star_grey.png">
          <a:extLst>
            <a:ext uri="{FF2B5EF4-FFF2-40B4-BE49-F238E27FC236}">
              <a16:creationId xmlns:a16="http://schemas.microsoft.com/office/drawing/2014/main" id="{CD810F04-4724-4AB9-B42C-D6FD216E5F90}"/>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44722CB-57A9-4849-93D7-97F679E44ABC}"/>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8D536EB-7BEA-45AD-B8A5-A2A718D3C619}"/>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C9D9F8F-6FC2-4DBC-A2F5-F6AD6DFF801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4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DFAB771-5CB0-43B4-8C25-65006B72E44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0FADEEA-31CD-4AC0-A260-007E17A5C23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2C4AC0A-6FB5-4E4E-82D9-FEE5F48289F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5AB798E-4480-46EB-94CB-CCE0A47B570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CF41B59-96C1-4F2D-A622-B24FE17D9E5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4BECFA3-C3F1-4CF3-A230-B4DC6C61AEB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40DEDE0-93CA-451F-BCE0-C3B258A5EBA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2A74692-CCE6-4274-B43A-AE698CC5DEFF}"/>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F501E37-331F-4C4B-8A67-04F9B3C1F34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5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AABC5C5-D240-4BC6-8F9B-62D21A226F04}"/>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59" name="AutoShape 24" descr="https://hscvsld.hatinh.gov.vn/sold/VBdi.nsf/star_grey.png">
          <a:extLst>
            <a:ext uri="{FF2B5EF4-FFF2-40B4-BE49-F238E27FC236}">
              <a16:creationId xmlns:a16="http://schemas.microsoft.com/office/drawing/2014/main" id="{396A5FBC-20FC-44FB-9637-01D74CBD4B0E}"/>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65E7E18-A5CF-4D2A-8970-E200993F582E}"/>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2F312C3-023B-490E-AA1A-DCD75300FC9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02A1CFB-0EB0-4E7C-BD8E-6A525BD6823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B9E9F87B-4EE3-44CA-8947-4A7E5755106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39AC18D-98E4-4110-881A-DE966AA9011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0F8155F-9146-41EA-A966-173788A4B75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2F12A58-AE3D-41BA-ADAA-869E4EF22CD9}"/>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278</xdr:row>
      <xdr:rowOff>0</xdr:rowOff>
    </xdr:from>
    <xdr:to>
      <xdr:col>1</xdr:col>
      <xdr:colOff>1187824</xdr:colOff>
      <xdr:row>278</xdr:row>
      <xdr:rowOff>161925</xdr:rowOff>
    </xdr:to>
    <xdr:sp macro="" textlink="">
      <xdr:nvSpPr>
        <xdr:cNvPr id="3767" name="AutoShape 16" descr="https://hscvsld.hatinh.gov.vn/sold/VBdi.nsf/star_grey.png">
          <a:extLst>
            <a:ext uri="{FF2B5EF4-FFF2-40B4-BE49-F238E27FC236}">
              <a16:creationId xmlns:a16="http://schemas.microsoft.com/office/drawing/2014/main" id="{519955F3-7695-442F-8D4B-8F1143961BA1}"/>
            </a:ext>
          </a:extLst>
        </xdr:cNvPr>
        <xdr:cNvSpPr>
          <a:spLocks noChangeAspect="1" noChangeArrowheads="1"/>
        </xdr:cNvSpPr>
      </xdr:nvSpPr>
      <xdr:spPr bwMode="auto">
        <a:xfrm>
          <a:off x="19050" y="114166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EA9DDF8-635A-4BC1-82BA-1FD642F6096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6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64A5EE2-1480-4A82-A66A-35B0E06F23B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C5E3706-C82A-437C-92DD-55615F5ED8F1}"/>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71" name="AutoShape 20" descr="https://hscvsld.hatinh.gov.vn/sold/VBdi.nsf/star_grey.png">
          <a:extLst>
            <a:ext uri="{FF2B5EF4-FFF2-40B4-BE49-F238E27FC236}">
              <a16:creationId xmlns:a16="http://schemas.microsoft.com/office/drawing/2014/main" id="{6E85BE67-7EFC-4AC1-8C53-BF1ED78295FE}"/>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D4A1F56-94D2-4D89-9E45-0694B255FB40}"/>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34A034C4-BD9B-4BB8-BC99-ACACFDE2257E}"/>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C471584-D597-4999-A7D2-EBEF74C686B8}"/>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75" name="AutoShape 24" descr="https://hscvsld.hatinh.gov.vn/sold/VBdi.nsf/star_grey.png">
          <a:extLst>
            <a:ext uri="{FF2B5EF4-FFF2-40B4-BE49-F238E27FC236}">
              <a16:creationId xmlns:a16="http://schemas.microsoft.com/office/drawing/2014/main" id="{C62152BC-F3B4-40F1-A9BF-132AD11AE3F1}"/>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92FB005-D347-4AF9-A76B-0C1553560609}"/>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358880D-6FC5-4EC8-AD68-3ACDAF801A1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8966F70-E3F0-4C94-9C44-052996ED5BE8}"/>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7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0A800A8-638A-4479-A4BC-E180806F53A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D462B49-D443-489A-B417-39706DC58FD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AF070B0-7A88-4F65-AB79-1595450F7E1F}"/>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695C076-5AC8-4B19-A5F2-C31E0F841AB8}"/>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D0C71EE-8F9F-4FEF-B2FE-6F0C3D57D33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9DD9C97-EB24-4C77-9528-A43CB8D01DEE}"/>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0AB4405-19F9-48B2-8EA8-BAC9574F47A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BC5A58C-2B0D-41FD-8375-0C7BC6B26D4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F2A198B-FB8E-4134-B80B-46DF858A6EA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8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A2294B9-4275-4DF5-B9F3-493BB56D56F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789" name="AutoShape 24" descr="https://hscvsld.hatinh.gov.vn/sold/VBdi.nsf/star_grey.png">
          <a:extLst>
            <a:ext uri="{FF2B5EF4-FFF2-40B4-BE49-F238E27FC236}">
              <a16:creationId xmlns:a16="http://schemas.microsoft.com/office/drawing/2014/main" id="{24CD5886-1286-416F-AE7A-8651B69483CC}"/>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FA7D1BD-E6A0-4E73-A4C5-DC2B89CDEA7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98CFA2C-CFF4-4B2B-AFFC-596DD7D70C87}"/>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1257630-3DE8-4CF5-898C-57EA4BE07F4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CF649A1-25E3-44B6-9E4A-4F69EBF0EEBF}"/>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EA95C21-7DDC-4C92-AF61-FDB9C6D93F1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0EA49E5-9FC0-4C7E-AC35-F00EDEFC19E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AD78EE0-93F7-459C-8B1B-EFC789859BBF}"/>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278</xdr:row>
      <xdr:rowOff>0</xdr:rowOff>
    </xdr:from>
    <xdr:to>
      <xdr:col>1</xdr:col>
      <xdr:colOff>1187824</xdr:colOff>
      <xdr:row>278</xdr:row>
      <xdr:rowOff>161925</xdr:rowOff>
    </xdr:to>
    <xdr:sp macro="" textlink="">
      <xdr:nvSpPr>
        <xdr:cNvPr id="3797" name="AutoShape 16" descr="https://hscvsld.hatinh.gov.vn/sold/VBdi.nsf/star_grey.png">
          <a:extLst>
            <a:ext uri="{FF2B5EF4-FFF2-40B4-BE49-F238E27FC236}">
              <a16:creationId xmlns:a16="http://schemas.microsoft.com/office/drawing/2014/main" id="{76B5F452-1DB8-4887-810D-FA69D6A784D2}"/>
            </a:ext>
          </a:extLst>
        </xdr:cNvPr>
        <xdr:cNvSpPr>
          <a:spLocks noChangeAspect="1" noChangeArrowheads="1"/>
        </xdr:cNvSpPr>
      </xdr:nvSpPr>
      <xdr:spPr bwMode="auto">
        <a:xfrm>
          <a:off x="19050" y="114166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2A5E972-DDBF-4F52-8565-1A506E03ED81}"/>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79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587D9D6-80FB-41A6-B5C0-6DF5FEECC71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1E8E6AE-4537-41ED-B16A-DF1E6CFD4B40}"/>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801" name="AutoShape 20" descr="https://hscvsld.hatinh.gov.vn/sold/VBdi.nsf/star_grey.png">
          <a:extLst>
            <a:ext uri="{FF2B5EF4-FFF2-40B4-BE49-F238E27FC236}">
              <a16:creationId xmlns:a16="http://schemas.microsoft.com/office/drawing/2014/main" id="{65D2B3FB-D684-45D0-ABBA-5AEA9C23EA5F}"/>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AB655CC-BA6F-44D2-9190-D3773DAE4D1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BCFEA3F-A601-4696-9DFA-EE3E5DAD1D0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16E7F22-51B6-464E-81DC-5DDE5EFB4141}"/>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805" name="AutoShape 24" descr="https://hscvsld.hatinh.gov.vn/sold/VBdi.nsf/star_grey.png">
          <a:extLst>
            <a:ext uri="{FF2B5EF4-FFF2-40B4-BE49-F238E27FC236}">
              <a16:creationId xmlns:a16="http://schemas.microsoft.com/office/drawing/2014/main" id="{74BB0CE3-2DD3-462C-8D82-46B9E54D0640}"/>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250E60B-0908-41B1-890D-C75C7F301C21}"/>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98994BD-19B2-49C5-959B-952E1611CF8E}"/>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D82FF68-8616-438A-9FC6-A24A633AEB0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0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4357031-0F87-4286-AAC5-87175FE3111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9DA5926-7C8E-45BD-9668-B204BD9AB12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9F14DB8-5E45-49F2-8D39-B9A598D0520F}"/>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E8AAB9C-9330-4E90-9024-25AA4AA9CA30}"/>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3D54863-71F9-4493-BFF5-8FEDF4BF79A6}"/>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8FCDA47-0FFD-4E70-841C-99A202A6007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8582E05-1F9A-403A-95C1-082835073D8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4F2D336-F001-4229-8492-1C13C52CF908}"/>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F3A4A24-3DA8-45D4-8F5B-5BF6044243D4}"/>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1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44BA543-9C3A-4834-9F2D-3524918B5539}"/>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819" name="AutoShape 24" descr="https://hscvsld.hatinh.gov.vn/sold/VBdi.nsf/star_grey.png">
          <a:extLst>
            <a:ext uri="{FF2B5EF4-FFF2-40B4-BE49-F238E27FC236}">
              <a16:creationId xmlns:a16="http://schemas.microsoft.com/office/drawing/2014/main" id="{091B0195-D0F0-46D4-A9FA-4D032AD32BA5}"/>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909FB50-C441-481B-ADE4-7A2907703214}"/>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393FE41-5B54-4E32-9F8C-25C5E03BB68C}"/>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2A0A31E-63AD-4D02-A7B4-4884ED7DFCCC}"/>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F268A67-DFA5-49EE-B0D8-059616DDFB55}"/>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A557D65-9E57-4FF2-B21D-17751F68161C}"/>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92E6118-94A8-4BC2-A0A5-78E174D81ED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3C44574-B2A9-47BF-BCEF-55C5F156B037}"/>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278</xdr:row>
      <xdr:rowOff>0</xdr:rowOff>
    </xdr:from>
    <xdr:to>
      <xdr:col>1</xdr:col>
      <xdr:colOff>1187824</xdr:colOff>
      <xdr:row>278</xdr:row>
      <xdr:rowOff>161925</xdr:rowOff>
    </xdr:to>
    <xdr:sp macro="" textlink="">
      <xdr:nvSpPr>
        <xdr:cNvPr id="3827" name="AutoShape 16" descr="https://hscvsld.hatinh.gov.vn/sold/VBdi.nsf/star_grey.png">
          <a:extLst>
            <a:ext uri="{FF2B5EF4-FFF2-40B4-BE49-F238E27FC236}">
              <a16:creationId xmlns:a16="http://schemas.microsoft.com/office/drawing/2014/main" id="{74DFEA53-A98A-4646-BCED-204207E39469}"/>
            </a:ext>
          </a:extLst>
        </xdr:cNvPr>
        <xdr:cNvSpPr>
          <a:spLocks noChangeAspect="1" noChangeArrowheads="1"/>
        </xdr:cNvSpPr>
      </xdr:nvSpPr>
      <xdr:spPr bwMode="auto">
        <a:xfrm>
          <a:off x="19050" y="114166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E647A4B-39B9-4A43-BC50-54FC7D60B0A2}"/>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2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FB2DF4C-1161-4B82-872C-C405B51AF1D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9FB04AE-A15D-4F7E-A9F4-A6B8DD97C013}"/>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831" name="AutoShape 20" descr="https://hscvsld.hatinh.gov.vn/sold/VBdi.nsf/star_grey.png">
          <a:extLst>
            <a:ext uri="{FF2B5EF4-FFF2-40B4-BE49-F238E27FC236}">
              <a16:creationId xmlns:a16="http://schemas.microsoft.com/office/drawing/2014/main" id="{6CA7B0BC-4AC4-477F-A96B-0E67FE35A998}"/>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903E06B-7040-4C8D-A7DE-A1C0416C439D}"/>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3721F52-1BEC-4197-A014-DDBB66BCB0D0}"/>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88347E8-FDEA-4B5A-8E01-205413127A4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278</xdr:row>
      <xdr:rowOff>0</xdr:rowOff>
    </xdr:from>
    <xdr:to>
      <xdr:col>1</xdr:col>
      <xdr:colOff>1178299</xdr:colOff>
      <xdr:row>278</xdr:row>
      <xdr:rowOff>161925</xdr:rowOff>
    </xdr:to>
    <xdr:sp macro="" textlink="">
      <xdr:nvSpPr>
        <xdr:cNvPr id="3835" name="AutoShape 24" descr="https://hscvsld.hatinh.gov.vn/sold/VBdi.nsf/star_grey.png">
          <a:extLst>
            <a:ext uri="{FF2B5EF4-FFF2-40B4-BE49-F238E27FC236}">
              <a16:creationId xmlns:a16="http://schemas.microsoft.com/office/drawing/2014/main" id="{E2D3237F-77EF-41C4-9213-202EB3CBDB84}"/>
            </a:ext>
          </a:extLst>
        </xdr:cNvPr>
        <xdr:cNvSpPr>
          <a:spLocks noChangeAspect="1" noChangeArrowheads="1"/>
        </xdr:cNvSpPr>
      </xdr:nvSpPr>
      <xdr:spPr bwMode="auto">
        <a:xfrm>
          <a:off x="0" y="114166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EA0FD2C-D748-4EBE-9114-EE6A4B195E6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99AFFD6-98D1-4E4F-8D7B-F20F67AB2AFE}"/>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ABA44EC-8C65-435B-95DF-2A76067F0D3B}"/>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3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E68DAE9-8C1A-4DE1-B4C9-3B69A60729F7}"/>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279</xdr:row>
      <xdr:rowOff>0</xdr:rowOff>
    </xdr:from>
    <xdr:to>
      <xdr:col>1</xdr:col>
      <xdr:colOff>304800</xdr:colOff>
      <xdr:row>279</xdr:row>
      <xdr:rowOff>161925</xdr:rowOff>
    </xdr:to>
    <xdr:sp macro="" textlink="">
      <xdr:nvSpPr>
        <xdr:cNvPr id="384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B37C630-3B5E-4548-8CA6-D43E8478535A}"/>
            </a:ext>
          </a:extLst>
        </xdr:cNvPr>
        <xdr:cNvSpPr>
          <a:spLocks noChangeAspect="1" noChangeArrowheads="1"/>
        </xdr:cNvSpPr>
      </xdr:nvSpPr>
      <xdr:spPr bwMode="auto">
        <a:xfrm>
          <a:off x="371475" y="114738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764A77F-CDD6-4F3E-90B4-2F492EA543A1}"/>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89AD386-5013-4F30-8B62-6D61237E26AF}"/>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313A4BF-DBFF-47AA-9D2A-BF615F02F40F}"/>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B4EDCF9-0F4C-47E0-8C06-650FF5ABD8F7}"/>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B4FFE7A-B9D6-4635-A696-26BBBFAF3397}"/>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058D1AE-E012-4EA1-AE4E-84726F40C71E}"/>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92D2454-530D-4887-8FC8-2A502C7F85B5}"/>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4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417C317-8D55-4300-BB21-50996B1EAAAF}"/>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234</xdr:row>
      <xdr:rowOff>0</xdr:rowOff>
    </xdr:from>
    <xdr:to>
      <xdr:col>1</xdr:col>
      <xdr:colOff>1178299</xdr:colOff>
      <xdr:row>234</xdr:row>
      <xdr:rowOff>161925</xdr:rowOff>
    </xdr:to>
    <xdr:sp macro="" textlink="">
      <xdr:nvSpPr>
        <xdr:cNvPr id="3849" name="AutoShape 24" descr="https://hscvsld.hatinh.gov.vn/sold/VBdi.nsf/star_grey.png">
          <a:extLst>
            <a:ext uri="{FF2B5EF4-FFF2-40B4-BE49-F238E27FC236}">
              <a16:creationId xmlns:a16="http://schemas.microsoft.com/office/drawing/2014/main" id="{152797A1-B8C5-4FA1-8734-8CE8C2FB0BC2}"/>
            </a:ext>
          </a:extLst>
        </xdr:cNvPr>
        <xdr:cNvSpPr>
          <a:spLocks noChangeAspect="1" noChangeArrowheads="1"/>
        </xdr:cNvSpPr>
      </xdr:nvSpPr>
      <xdr:spPr bwMode="auto">
        <a:xfrm>
          <a:off x="0" y="95497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87088A6-88DE-4E6D-A1CB-F1746A10CD7B}"/>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9F6BEEE-41A1-4133-BBA8-64940A49EE34}"/>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8D962C4-9C5D-4B89-B8E4-1CA91D285A40}"/>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F9EA28E-B083-4C7B-A6A0-58CC9E065EE8}"/>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328DA6F-E2B9-44E5-9E32-9E45D8D7E1AD}"/>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636035A-3D9F-40B5-9283-B5F8B63A5414}"/>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F950FEE-FE16-4191-8101-FE10B70B7CE7}"/>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234</xdr:row>
      <xdr:rowOff>0</xdr:rowOff>
    </xdr:from>
    <xdr:to>
      <xdr:col>1</xdr:col>
      <xdr:colOff>1187824</xdr:colOff>
      <xdr:row>234</xdr:row>
      <xdr:rowOff>161925</xdr:rowOff>
    </xdr:to>
    <xdr:sp macro="" textlink="">
      <xdr:nvSpPr>
        <xdr:cNvPr id="3857" name="AutoShape 16" descr="https://hscvsld.hatinh.gov.vn/sold/VBdi.nsf/star_grey.png">
          <a:extLst>
            <a:ext uri="{FF2B5EF4-FFF2-40B4-BE49-F238E27FC236}">
              <a16:creationId xmlns:a16="http://schemas.microsoft.com/office/drawing/2014/main" id="{8206D8B1-615B-4BD6-816B-02AF9FBC9604}"/>
            </a:ext>
          </a:extLst>
        </xdr:cNvPr>
        <xdr:cNvSpPr>
          <a:spLocks noChangeAspect="1" noChangeArrowheads="1"/>
        </xdr:cNvSpPr>
      </xdr:nvSpPr>
      <xdr:spPr bwMode="auto">
        <a:xfrm>
          <a:off x="19050" y="95497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91C96C2-6237-4D86-8A87-1FE8ECD0545A}"/>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2298AAB-6202-4F64-A876-A10B7F306C8E}"/>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1E6B2C6-1C79-448C-ADC9-2FFD32F055F6}"/>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234</xdr:row>
      <xdr:rowOff>0</xdr:rowOff>
    </xdr:from>
    <xdr:to>
      <xdr:col>1</xdr:col>
      <xdr:colOff>1178299</xdr:colOff>
      <xdr:row>234</xdr:row>
      <xdr:rowOff>161925</xdr:rowOff>
    </xdr:to>
    <xdr:sp macro="" textlink="">
      <xdr:nvSpPr>
        <xdr:cNvPr id="3861" name="AutoShape 20" descr="https://hscvsld.hatinh.gov.vn/sold/VBdi.nsf/star_grey.png">
          <a:extLst>
            <a:ext uri="{FF2B5EF4-FFF2-40B4-BE49-F238E27FC236}">
              <a16:creationId xmlns:a16="http://schemas.microsoft.com/office/drawing/2014/main" id="{055D8CAE-0A59-4931-8283-80D5411F8077}"/>
            </a:ext>
          </a:extLst>
        </xdr:cNvPr>
        <xdr:cNvSpPr>
          <a:spLocks noChangeAspect="1" noChangeArrowheads="1"/>
        </xdr:cNvSpPr>
      </xdr:nvSpPr>
      <xdr:spPr bwMode="auto">
        <a:xfrm>
          <a:off x="0" y="95497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6F1D7DB-17F9-480F-BB77-1D04C742C438}"/>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8B22F38-D73F-4F6C-B44C-227CC0C75EA5}"/>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26571C7-6423-455A-92FF-8D8D5C6EAB10}"/>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234</xdr:row>
      <xdr:rowOff>0</xdr:rowOff>
    </xdr:from>
    <xdr:to>
      <xdr:col>1</xdr:col>
      <xdr:colOff>1178299</xdr:colOff>
      <xdr:row>234</xdr:row>
      <xdr:rowOff>161925</xdr:rowOff>
    </xdr:to>
    <xdr:sp macro="" textlink="">
      <xdr:nvSpPr>
        <xdr:cNvPr id="3865" name="AutoShape 24" descr="https://hscvsld.hatinh.gov.vn/sold/VBdi.nsf/star_grey.png">
          <a:extLst>
            <a:ext uri="{FF2B5EF4-FFF2-40B4-BE49-F238E27FC236}">
              <a16:creationId xmlns:a16="http://schemas.microsoft.com/office/drawing/2014/main" id="{769535A0-6FF1-4E20-BED4-C26AC4A688D8}"/>
            </a:ext>
          </a:extLst>
        </xdr:cNvPr>
        <xdr:cNvSpPr>
          <a:spLocks noChangeAspect="1" noChangeArrowheads="1"/>
        </xdr:cNvSpPr>
      </xdr:nvSpPr>
      <xdr:spPr bwMode="auto">
        <a:xfrm>
          <a:off x="0" y="95497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A222745-CB34-466A-A428-DFED138F6B96}"/>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0DA541F-D149-4FA2-BC5C-535C076DEB49}"/>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E681076-8E26-4E3F-AACC-67CBE60C92D0}"/>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6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5FCF35F-4292-43D3-98B8-EA40DAFFF1A2}"/>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BC3AA0A-18B9-415D-BD80-3DFF20317B69}"/>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86BF9C8-12BA-411F-AA2E-35DF546A383E}"/>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D4E00FD-452F-4753-8BBC-228BE8453101}"/>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23B0A9E-9212-4688-AC7C-D7C7B4DD9146}"/>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6D25DC9-8C4F-46DE-BE52-496D7E9C7411}"/>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40BA266-4201-433E-AAE6-1DE366131A81}"/>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94FCBAC-9E43-4FDC-9F30-8204EC9DCCB3}"/>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90DF711-05B5-4ACF-93A5-F62A8AA84B01}"/>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7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3D22D42-710C-4D39-B0C7-D7BD73293AAB}"/>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234</xdr:row>
      <xdr:rowOff>0</xdr:rowOff>
    </xdr:from>
    <xdr:to>
      <xdr:col>1</xdr:col>
      <xdr:colOff>1178299</xdr:colOff>
      <xdr:row>234</xdr:row>
      <xdr:rowOff>161925</xdr:rowOff>
    </xdr:to>
    <xdr:sp macro="" textlink="">
      <xdr:nvSpPr>
        <xdr:cNvPr id="3879" name="AutoShape 24" descr="https://hscvsld.hatinh.gov.vn/sold/VBdi.nsf/star_grey.png">
          <a:extLst>
            <a:ext uri="{FF2B5EF4-FFF2-40B4-BE49-F238E27FC236}">
              <a16:creationId xmlns:a16="http://schemas.microsoft.com/office/drawing/2014/main" id="{568C65C0-F4F9-4D2C-A310-CE7E1C87D515}"/>
            </a:ext>
          </a:extLst>
        </xdr:cNvPr>
        <xdr:cNvSpPr>
          <a:spLocks noChangeAspect="1" noChangeArrowheads="1"/>
        </xdr:cNvSpPr>
      </xdr:nvSpPr>
      <xdr:spPr bwMode="auto">
        <a:xfrm>
          <a:off x="0" y="95497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E5DF70E-9831-4B9B-84ED-4E9E4E774805}"/>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E39A4EF-A06A-4CC8-8145-DB9C7A1F4E0D}"/>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65A7471-9B78-4038-A8A3-5ACB5ABD94C7}"/>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066F371-62A0-460A-83B3-6994EED2A08E}"/>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DDB201F-AF55-43BF-A569-F9B6F74E7B13}"/>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68E2CA3-B9A2-4990-82E3-8BE1AADA0444}"/>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89F2472-E5DD-44CF-ADF7-FE36EF98DDA3}"/>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234</xdr:row>
      <xdr:rowOff>0</xdr:rowOff>
    </xdr:from>
    <xdr:to>
      <xdr:col>1</xdr:col>
      <xdr:colOff>1187824</xdr:colOff>
      <xdr:row>234</xdr:row>
      <xdr:rowOff>161925</xdr:rowOff>
    </xdr:to>
    <xdr:sp macro="" textlink="">
      <xdr:nvSpPr>
        <xdr:cNvPr id="3887" name="AutoShape 16" descr="https://hscvsld.hatinh.gov.vn/sold/VBdi.nsf/star_grey.png">
          <a:extLst>
            <a:ext uri="{FF2B5EF4-FFF2-40B4-BE49-F238E27FC236}">
              <a16:creationId xmlns:a16="http://schemas.microsoft.com/office/drawing/2014/main" id="{D3CECE2F-7FA0-463A-82B6-3BA3E5C3912F}"/>
            </a:ext>
          </a:extLst>
        </xdr:cNvPr>
        <xdr:cNvSpPr>
          <a:spLocks noChangeAspect="1" noChangeArrowheads="1"/>
        </xdr:cNvSpPr>
      </xdr:nvSpPr>
      <xdr:spPr bwMode="auto">
        <a:xfrm>
          <a:off x="19050" y="95497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D17C93D-C5DA-43C7-A5FE-E575C2A7100B}"/>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8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D2AC443-36E5-4F00-A11E-ED9D3CB87867}"/>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4F0CC14-187D-4456-970F-0791A7254768}"/>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234</xdr:row>
      <xdr:rowOff>0</xdr:rowOff>
    </xdr:from>
    <xdr:to>
      <xdr:col>1</xdr:col>
      <xdr:colOff>1178299</xdr:colOff>
      <xdr:row>234</xdr:row>
      <xdr:rowOff>161925</xdr:rowOff>
    </xdr:to>
    <xdr:sp macro="" textlink="">
      <xdr:nvSpPr>
        <xdr:cNvPr id="3891" name="AutoShape 20" descr="https://hscvsld.hatinh.gov.vn/sold/VBdi.nsf/star_grey.png">
          <a:extLst>
            <a:ext uri="{FF2B5EF4-FFF2-40B4-BE49-F238E27FC236}">
              <a16:creationId xmlns:a16="http://schemas.microsoft.com/office/drawing/2014/main" id="{56BDA3EA-414F-4AE7-9A99-08D7DB42C819}"/>
            </a:ext>
          </a:extLst>
        </xdr:cNvPr>
        <xdr:cNvSpPr>
          <a:spLocks noChangeAspect="1" noChangeArrowheads="1"/>
        </xdr:cNvSpPr>
      </xdr:nvSpPr>
      <xdr:spPr bwMode="auto">
        <a:xfrm>
          <a:off x="0" y="95497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32350EA-7FB1-48CA-B9FE-2B537B532BF1}"/>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9226DEF-5AF9-40E2-8931-96822F241C6A}"/>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679C514-7828-456B-8D64-8C72A9C6ED0C}"/>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234</xdr:row>
      <xdr:rowOff>0</xdr:rowOff>
    </xdr:from>
    <xdr:to>
      <xdr:col>1</xdr:col>
      <xdr:colOff>1178299</xdr:colOff>
      <xdr:row>234</xdr:row>
      <xdr:rowOff>161925</xdr:rowOff>
    </xdr:to>
    <xdr:sp macro="" textlink="">
      <xdr:nvSpPr>
        <xdr:cNvPr id="3895" name="AutoShape 24" descr="https://hscvsld.hatinh.gov.vn/sold/VBdi.nsf/star_grey.png">
          <a:extLst>
            <a:ext uri="{FF2B5EF4-FFF2-40B4-BE49-F238E27FC236}">
              <a16:creationId xmlns:a16="http://schemas.microsoft.com/office/drawing/2014/main" id="{0811D3D9-CB8F-499B-B489-4224E6F42AD2}"/>
            </a:ext>
          </a:extLst>
        </xdr:cNvPr>
        <xdr:cNvSpPr>
          <a:spLocks noChangeAspect="1" noChangeArrowheads="1"/>
        </xdr:cNvSpPr>
      </xdr:nvSpPr>
      <xdr:spPr bwMode="auto">
        <a:xfrm>
          <a:off x="0" y="95497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1FB08BD-C851-4370-9640-B7E75EBC28A2}"/>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C8F1ED0-DE82-4131-8E93-536D415B998A}"/>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18DFBB6-6428-4624-ABE5-85586E434393}"/>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89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FCA2DF7-B2D9-42FF-830D-B4C139F132DB}"/>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1563</xdr:row>
      <xdr:rowOff>0</xdr:rowOff>
    </xdr:from>
    <xdr:to>
      <xdr:col>1</xdr:col>
      <xdr:colOff>304800</xdr:colOff>
      <xdr:row>1563</xdr:row>
      <xdr:rowOff>161925</xdr:rowOff>
    </xdr:to>
    <xdr:sp macro="" textlink="">
      <xdr:nvSpPr>
        <xdr:cNvPr id="390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B304FFB-27CD-4E6E-B04F-262FD1EDD8CA}"/>
            </a:ext>
          </a:extLst>
        </xdr:cNvPr>
        <xdr:cNvSpPr>
          <a:spLocks noChangeAspect="1" noChangeArrowheads="1"/>
        </xdr:cNvSpPr>
      </xdr:nvSpPr>
      <xdr:spPr bwMode="auto">
        <a:xfrm>
          <a:off x="371475" y="63499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0A5F834-9BA5-4B43-BBF8-BB5D10891A77}"/>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E7DE607-9BFB-4344-B49A-6A54D6BD881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498D8B4-BE67-4C5B-AE9A-18C1F3A8A96B}"/>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790908D-7DE4-4B1C-B31F-40939FA3F72A}"/>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EFCDB81-73BA-49DA-9076-77DB0FDF2A5A}"/>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E227370-29FD-40C6-BBF5-E453A9621B00}"/>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BE09D52-4322-44EC-95A2-2BB0D9A8F21A}"/>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0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D6211A6-673D-4E0E-8046-5D64A7F8944E}"/>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09" name="AutoShape 24" descr="https://hscvsld.hatinh.gov.vn/sold/VBdi.nsf/star_grey.png">
          <a:extLst>
            <a:ext uri="{FF2B5EF4-FFF2-40B4-BE49-F238E27FC236}">
              <a16:creationId xmlns:a16="http://schemas.microsoft.com/office/drawing/2014/main" id="{D0E41C74-EA74-4B48-A2BA-F4FD2F53B015}"/>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99B2B4F-CBAF-4A32-BDE0-04969D2139B3}"/>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E220824-5CE8-48A7-BA13-6453A3DF4C2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BD1F0CF-143C-4256-BDA6-77F3469D736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A3B75E7-9028-42C3-A8C9-6B3E41A381F0}"/>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5C0E415-849D-4030-9529-DD1D253A256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87208F-BB62-40B1-80D6-E808F5F6183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84B74AE-A8ED-43B1-92CA-6DA2870D22D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292</xdr:row>
      <xdr:rowOff>0</xdr:rowOff>
    </xdr:from>
    <xdr:to>
      <xdr:col>1</xdr:col>
      <xdr:colOff>1187824</xdr:colOff>
      <xdr:row>292</xdr:row>
      <xdr:rowOff>161925</xdr:rowOff>
    </xdr:to>
    <xdr:sp macro="" textlink="">
      <xdr:nvSpPr>
        <xdr:cNvPr id="3917" name="AutoShape 16" descr="https://hscvsld.hatinh.gov.vn/sold/VBdi.nsf/star_grey.png">
          <a:extLst>
            <a:ext uri="{FF2B5EF4-FFF2-40B4-BE49-F238E27FC236}">
              <a16:creationId xmlns:a16="http://schemas.microsoft.com/office/drawing/2014/main" id="{8F2F96A1-AA24-47F7-97DD-AD2F5B9CBEF4}"/>
            </a:ext>
          </a:extLst>
        </xdr:cNvPr>
        <xdr:cNvSpPr>
          <a:spLocks noChangeAspect="1" noChangeArrowheads="1"/>
        </xdr:cNvSpPr>
      </xdr:nvSpPr>
      <xdr:spPr bwMode="auto">
        <a:xfrm>
          <a:off x="19050" y="120262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4C38B8B-FEA1-444B-8A1F-7164138E778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1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0F71919-BC3F-4308-87F8-1163DF8D9E6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5D8D0270-88F5-4288-82C2-EF9A29C2482B}"/>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21" name="AutoShape 20" descr="https://hscvsld.hatinh.gov.vn/sold/VBdi.nsf/star_grey.png">
          <a:extLst>
            <a:ext uri="{FF2B5EF4-FFF2-40B4-BE49-F238E27FC236}">
              <a16:creationId xmlns:a16="http://schemas.microsoft.com/office/drawing/2014/main" id="{584E398A-6E8B-472D-8972-42098E3A891F}"/>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C1EF203-37AA-48BA-B086-BEA012A6868E}"/>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1ABF5AE-2275-4E0B-9413-EF13F6CCD02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56B8A21-1162-44BD-9C19-AF9DCD1B93D6}"/>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25" name="AutoShape 24" descr="https://hscvsld.hatinh.gov.vn/sold/VBdi.nsf/star_grey.png">
          <a:extLst>
            <a:ext uri="{FF2B5EF4-FFF2-40B4-BE49-F238E27FC236}">
              <a16:creationId xmlns:a16="http://schemas.microsoft.com/office/drawing/2014/main" id="{22C33EDD-2DEE-48B6-9A0E-635CD7A15120}"/>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4222358-11C3-4CC7-A9A6-CB8187582817}"/>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24BF3BC-BAA0-4CFF-A69E-B42793CF8F5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D4CDE42-6D08-4EED-BAA6-BB9C8B598EEA}"/>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2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0CC6ACE-DFCE-4005-AD4E-945C8DD53AB7}"/>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938BB04-59B6-45F8-AE6B-896E262ADDE2}"/>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0AFDA81-1C58-4290-A7D3-886E67D1B4E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956C7BD-D4C9-4197-A179-ECBF88705C6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190266C-DA27-43BC-AA43-867D498DBF97}"/>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C9B2FD4-F50D-4C62-96C8-6C3FADADF932}"/>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B18F5AD-8CE4-4C0E-8ECA-1EB6B1B245AA}"/>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A4F054F-856F-4F41-BC1C-1B2AE41010B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9EF79CA-70FB-45E3-BED1-761C0C0751EA}"/>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3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E3286CF-2B70-4360-A1FF-AB0629E81045}"/>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39" name="AutoShape 24" descr="https://hscvsld.hatinh.gov.vn/sold/VBdi.nsf/star_grey.png">
          <a:extLst>
            <a:ext uri="{FF2B5EF4-FFF2-40B4-BE49-F238E27FC236}">
              <a16:creationId xmlns:a16="http://schemas.microsoft.com/office/drawing/2014/main" id="{B691C2B7-7D89-419E-BBAC-9BA29D864D86}"/>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D13CD9C-E76E-421D-9F89-C783F82FF5A5}"/>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D0C060A-0AE8-4E28-B2BE-CCF704941CC6}"/>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49D6DCC-770D-4C55-8E2E-1FBE96B3AB3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B9BBEF2-4C6B-4729-BC90-9834FDB42D3F}"/>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2FE9CAD-DADF-4227-9856-B6E94AE05E3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FE41F63-1EC9-445C-9AA3-C152EB6D289B}"/>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C7ED55C-F3B0-47D3-AFE8-AFB3EE943EF5}"/>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292</xdr:row>
      <xdr:rowOff>0</xdr:rowOff>
    </xdr:from>
    <xdr:to>
      <xdr:col>1</xdr:col>
      <xdr:colOff>1187824</xdr:colOff>
      <xdr:row>292</xdr:row>
      <xdr:rowOff>161925</xdr:rowOff>
    </xdr:to>
    <xdr:sp macro="" textlink="">
      <xdr:nvSpPr>
        <xdr:cNvPr id="3947" name="AutoShape 16" descr="https://hscvsld.hatinh.gov.vn/sold/VBdi.nsf/star_grey.png">
          <a:extLst>
            <a:ext uri="{FF2B5EF4-FFF2-40B4-BE49-F238E27FC236}">
              <a16:creationId xmlns:a16="http://schemas.microsoft.com/office/drawing/2014/main" id="{0E392F4F-FD1E-4F6C-A7FC-82E0D13A7F2B}"/>
            </a:ext>
          </a:extLst>
        </xdr:cNvPr>
        <xdr:cNvSpPr>
          <a:spLocks noChangeAspect="1" noChangeArrowheads="1"/>
        </xdr:cNvSpPr>
      </xdr:nvSpPr>
      <xdr:spPr bwMode="auto">
        <a:xfrm>
          <a:off x="19050" y="120262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BF4D4C1-1193-4B2C-9EC2-F459D3ED4F0F}"/>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4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4B5955E-247D-467D-97B7-577F7C9F3C4B}"/>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6CDD922-DCCD-463D-BA61-569B8F9DE01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51" name="AutoShape 20" descr="https://hscvsld.hatinh.gov.vn/sold/VBdi.nsf/star_grey.png">
          <a:extLst>
            <a:ext uri="{FF2B5EF4-FFF2-40B4-BE49-F238E27FC236}">
              <a16:creationId xmlns:a16="http://schemas.microsoft.com/office/drawing/2014/main" id="{769A60C6-AA6D-47B4-A752-324BA496CC2F}"/>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52D921F-8739-4B55-A3DD-2239392B419E}"/>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DE2A67B-C6C5-4DFC-A903-8293EE2245D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C1B95EBC-5920-45D6-B3A7-22BDEDAB5C9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55" name="AutoShape 24" descr="https://hscvsld.hatinh.gov.vn/sold/VBdi.nsf/star_grey.png">
          <a:extLst>
            <a:ext uri="{FF2B5EF4-FFF2-40B4-BE49-F238E27FC236}">
              <a16:creationId xmlns:a16="http://schemas.microsoft.com/office/drawing/2014/main" id="{AE13C507-21CF-48A8-95AA-16635C053551}"/>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4E4EF19-1F8B-4362-9E91-441B5B8F0A6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B3D27C0A-E9A1-4357-A3B9-F3AE58D43BFE}"/>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433CBFC-981E-4C66-99C4-39EF0C93588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5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D2C176A-6323-482E-8CA0-00FC0F04B952}"/>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3D2F29B-A6C8-4763-AC2A-951422456B3F}"/>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B93E7D08-FC63-45C0-B02B-F9C66DF85F0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D943FDC-2E49-432F-85BC-F81FEE2EAA30}"/>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0B504EB-9804-4955-B0A0-AEF4F6564B2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E2A94AF-1C21-4D09-9C52-5D16B6443BF6}"/>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E81D325-EECC-4AA6-A127-F0BC4DD69FBF}"/>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5E6D30F-52DB-4811-BDA1-312F03807BD2}"/>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CFD7042-5851-4761-BDC5-70F1CB78148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6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B1175EE-9460-4190-A325-8D8AA447CB31}"/>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69" name="AutoShape 24" descr="https://hscvsld.hatinh.gov.vn/sold/VBdi.nsf/star_grey.png">
          <a:extLst>
            <a:ext uri="{FF2B5EF4-FFF2-40B4-BE49-F238E27FC236}">
              <a16:creationId xmlns:a16="http://schemas.microsoft.com/office/drawing/2014/main" id="{925A7BFF-3D22-482E-8721-C734D5715F1D}"/>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DB41F28-BF62-42FC-9BDB-096F8F116D5F}"/>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5201DAA3-716A-4C58-B00B-4B756BFDD7F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3C4674F-EAE5-4134-897E-90421D322E2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75DE1C6-881A-4457-9728-921348D1594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A8BFDCB-13F8-45FE-AFBB-AC7146DA149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DFDA30E-63D1-4691-8261-7D0AF84B569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B457EFC-48C0-4CBC-AF7F-1EF8DE32EAD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292</xdr:row>
      <xdr:rowOff>0</xdr:rowOff>
    </xdr:from>
    <xdr:to>
      <xdr:col>1</xdr:col>
      <xdr:colOff>1187824</xdr:colOff>
      <xdr:row>292</xdr:row>
      <xdr:rowOff>161925</xdr:rowOff>
    </xdr:to>
    <xdr:sp macro="" textlink="">
      <xdr:nvSpPr>
        <xdr:cNvPr id="3977" name="AutoShape 16" descr="https://hscvsld.hatinh.gov.vn/sold/VBdi.nsf/star_grey.png">
          <a:extLst>
            <a:ext uri="{FF2B5EF4-FFF2-40B4-BE49-F238E27FC236}">
              <a16:creationId xmlns:a16="http://schemas.microsoft.com/office/drawing/2014/main" id="{6F24E2FB-6BA5-43FC-B97E-AF77D7AD05FF}"/>
            </a:ext>
          </a:extLst>
        </xdr:cNvPr>
        <xdr:cNvSpPr>
          <a:spLocks noChangeAspect="1" noChangeArrowheads="1"/>
        </xdr:cNvSpPr>
      </xdr:nvSpPr>
      <xdr:spPr bwMode="auto">
        <a:xfrm>
          <a:off x="19050" y="120262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FC5498E-AF26-409C-B10B-751CF4FDF737}"/>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7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1B59FBD-BF69-4410-AFC7-1AF6CE0C64F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DA77D7D-9526-421C-8D55-0BE946CBA625}"/>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81" name="AutoShape 20" descr="https://hscvsld.hatinh.gov.vn/sold/VBdi.nsf/star_grey.png">
          <a:extLst>
            <a:ext uri="{FF2B5EF4-FFF2-40B4-BE49-F238E27FC236}">
              <a16:creationId xmlns:a16="http://schemas.microsoft.com/office/drawing/2014/main" id="{60B685AE-167A-4910-B11A-84BBA0E6428D}"/>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7C99332-09DD-48EB-8F66-889974C9E4B6}"/>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FD74F76-99A7-4A11-ADB2-0ECFD5F1E6C5}"/>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B045609-20E2-4420-A4BD-159B7348E35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85" name="AutoShape 24" descr="https://hscvsld.hatinh.gov.vn/sold/VBdi.nsf/star_grey.png">
          <a:extLst>
            <a:ext uri="{FF2B5EF4-FFF2-40B4-BE49-F238E27FC236}">
              <a16:creationId xmlns:a16="http://schemas.microsoft.com/office/drawing/2014/main" id="{BC35560E-F27A-4D3C-AB36-F01B37E36238}"/>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2A9DF04-4636-4C04-9A8F-50F982DE2A1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C4240AD-CAA1-44A7-8C31-3CE156FD288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BD8DDC4-74E8-4F89-98FE-E9504CC780B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8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44A89F6-F655-40D0-86C8-B95B1BCBB8E3}"/>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25E8A7A-3830-40EB-BE61-9B4E5C961CF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3008278-5533-4A86-95DB-8A111AB4700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C8B3FCE-F23C-4E36-8AD2-2F1C606626D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B1084CD-F757-41F2-AEBB-B01B155BFF76}"/>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DF65723-5372-435B-A3E9-203EEF94E82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28893CF-0E37-472A-86C3-5271047A55F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6D129EA-A56D-4871-9E5E-8500FD34F788}"/>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C26AD29-915B-4898-A007-31C192BA13F1}"/>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399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F5E0D99-C646-44D1-B597-CAD10DD7865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3999" name="AutoShape 24" descr="https://hscvsld.hatinh.gov.vn/sold/VBdi.nsf/star_grey.png">
          <a:extLst>
            <a:ext uri="{FF2B5EF4-FFF2-40B4-BE49-F238E27FC236}">
              <a16:creationId xmlns:a16="http://schemas.microsoft.com/office/drawing/2014/main" id="{D54820B2-D270-4D5D-BE7B-C690868870B8}"/>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E88D3D0-F088-4CEB-9BAF-CE0CE5624103}"/>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FD59A8F-7688-4F22-9390-339A3E45704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A89FF92-BBE8-41E0-8D5F-A90DE47F0B7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3F81C55-6AFA-467E-964E-8D70EC884240}"/>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5EA39CC-A6E5-42F8-B5FB-FEB16B779231}"/>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620A56A-3ABE-4086-B57B-57F8A79CF443}"/>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191BA20-554A-4C0F-B350-3EC8A486C99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292</xdr:row>
      <xdr:rowOff>0</xdr:rowOff>
    </xdr:from>
    <xdr:to>
      <xdr:col>1</xdr:col>
      <xdr:colOff>1187824</xdr:colOff>
      <xdr:row>292</xdr:row>
      <xdr:rowOff>161925</xdr:rowOff>
    </xdr:to>
    <xdr:sp macro="" textlink="">
      <xdr:nvSpPr>
        <xdr:cNvPr id="4007" name="AutoShape 16" descr="https://hscvsld.hatinh.gov.vn/sold/VBdi.nsf/star_grey.png">
          <a:extLst>
            <a:ext uri="{FF2B5EF4-FFF2-40B4-BE49-F238E27FC236}">
              <a16:creationId xmlns:a16="http://schemas.microsoft.com/office/drawing/2014/main" id="{8BECBF06-B523-4621-9326-33D35A6D5D18}"/>
            </a:ext>
          </a:extLst>
        </xdr:cNvPr>
        <xdr:cNvSpPr>
          <a:spLocks noChangeAspect="1" noChangeArrowheads="1"/>
        </xdr:cNvSpPr>
      </xdr:nvSpPr>
      <xdr:spPr bwMode="auto">
        <a:xfrm>
          <a:off x="19050" y="120262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509E2B9-AC6A-41D3-BFC9-B739F472B289}"/>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0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13F8986-C24F-43FD-9411-92319FB59605}"/>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8361C8E-9664-4483-BF94-CDA65DF8818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4011" name="AutoShape 20" descr="https://hscvsld.hatinh.gov.vn/sold/VBdi.nsf/star_grey.png">
          <a:extLst>
            <a:ext uri="{FF2B5EF4-FFF2-40B4-BE49-F238E27FC236}">
              <a16:creationId xmlns:a16="http://schemas.microsoft.com/office/drawing/2014/main" id="{0FD78358-5B2E-4C1F-8370-999D4B3690A4}"/>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40F0661-0022-4BCC-B4A7-3684A7ADD3A6}"/>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5936535-5E7A-4357-8ABB-218C5BA76A54}"/>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DF22718-0190-4AC2-9741-26417D8A28E1}"/>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292</xdr:row>
      <xdr:rowOff>0</xdr:rowOff>
    </xdr:from>
    <xdr:to>
      <xdr:col>1</xdr:col>
      <xdr:colOff>1178299</xdr:colOff>
      <xdr:row>292</xdr:row>
      <xdr:rowOff>161925</xdr:rowOff>
    </xdr:to>
    <xdr:sp macro="" textlink="">
      <xdr:nvSpPr>
        <xdr:cNvPr id="4015" name="AutoShape 24" descr="https://hscvsld.hatinh.gov.vn/sold/VBdi.nsf/star_grey.png">
          <a:extLst>
            <a:ext uri="{FF2B5EF4-FFF2-40B4-BE49-F238E27FC236}">
              <a16:creationId xmlns:a16="http://schemas.microsoft.com/office/drawing/2014/main" id="{6F687283-1E96-49EA-86E0-AE9BEBDD7E30}"/>
            </a:ext>
          </a:extLst>
        </xdr:cNvPr>
        <xdr:cNvSpPr>
          <a:spLocks noChangeAspect="1" noChangeArrowheads="1"/>
        </xdr:cNvSpPr>
      </xdr:nvSpPr>
      <xdr:spPr bwMode="auto">
        <a:xfrm>
          <a:off x="0" y="120262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147A81C-5ECD-4EBB-BEEC-B2855943A252}"/>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DDD173B-33AA-4C2F-997A-87786DAF7CC2}"/>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C26F073-2FAA-45EC-8D43-8BE199C8F98C}"/>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1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50305CC-A41C-43EE-93CF-E5FD6A35FF3F}"/>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293</xdr:row>
      <xdr:rowOff>0</xdr:rowOff>
    </xdr:from>
    <xdr:to>
      <xdr:col>1</xdr:col>
      <xdr:colOff>304800</xdr:colOff>
      <xdr:row>293</xdr:row>
      <xdr:rowOff>161925</xdr:rowOff>
    </xdr:to>
    <xdr:sp macro="" textlink="">
      <xdr:nvSpPr>
        <xdr:cNvPr id="402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55B4B12-845D-40A9-B7E0-553527F1996D}"/>
            </a:ext>
          </a:extLst>
        </xdr:cNvPr>
        <xdr:cNvSpPr>
          <a:spLocks noChangeAspect="1" noChangeArrowheads="1"/>
        </xdr:cNvSpPr>
      </xdr:nvSpPr>
      <xdr:spPr bwMode="auto">
        <a:xfrm>
          <a:off x="371475" y="120643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1A2FC4A-E1B5-4406-AB0F-D94C5D84EC0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490410F-6678-40E3-B6C7-673638AAC13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7B17ACD-0284-4435-A075-6230A2E8183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F29D5D5-1500-49D7-97AD-373DF73F7E5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BA4B545-E08E-4D7F-99B2-B97695C8B70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9F0B920-B219-4164-B828-922249FC22B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B6959AE-DD00-4C3D-88C4-8FC9C0F9999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2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4797516-9D06-402B-8B89-8F0EAE9C8DF6}"/>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29" name="AutoShape 24" descr="https://hscvsld.hatinh.gov.vn/sold/VBdi.nsf/star_grey.png">
          <a:extLst>
            <a:ext uri="{FF2B5EF4-FFF2-40B4-BE49-F238E27FC236}">
              <a16:creationId xmlns:a16="http://schemas.microsoft.com/office/drawing/2014/main" id="{F9BADBEC-0690-499C-865D-2DB302CE1213}"/>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3B92569-7606-472B-A23D-4E294053D501}"/>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2BE5477-ADF8-4640-849B-20EF89D73BA0}"/>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00F8FFC-1239-4972-9193-BAD02A407797}"/>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7AD07C7-16B9-4566-990B-67E847CE3281}"/>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D22B5D3-AE05-4CE6-BA71-EC0074CF356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F0401B-3AA8-4AD8-BA0A-BB86B1574A33}"/>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392945F-F44F-48CC-99BC-5B07725C1B5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279</xdr:row>
      <xdr:rowOff>0</xdr:rowOff>
    </xdr:from>
    <xdr:to>
      <xdr:col>1</xdr:col>
      <xdr:colOff>1187824</xdr:colOff>
      <xdr:row>279</xdr:row>
      <xdr:rowOff>161925</xdr:rowOff>
    </xdr:to>
    <xdr:sp macro="" textlink="">
      <xdr:nvSpPr>
        <xdr:cNvPr id="4037" name="AutoShape 16" descr="https://hscvsld.hatinh.gov.vn/sold/VBdi.nsf/star_grey.png">
          <a:extLst>
            <a:ext uri="{FF2B5EF4-FFF2-40B4-BE49-F238E27FC236}">
              <a16:creationId xmlns:a16="http://schemas.microsoft.com/office/drawing/2014/main" id="{24B33EB4-6A4B-43D5-B594-BB9802D6149C}"/>
            </a:ext>
          </a:extLst>
        </xdr:cNvPr>
        <xdr:cNvSpPr>
          <a:spLocks noChangeAspect="1" noChangeArrowheads="1"/>
        </xdr:cNvSpPr>
      </xdr:nvSpPr>
      <xdr:spPr bwMode="auto">
        <a:xfrm>
          <a:off x="19050" y="1147381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033ECB2-96C6-4666-8CB1-72FCF999DA17}"/>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3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6977D32-5732-48D0-8D0E-1C7D286A4216}"/>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EB93065-1EC5-4734-B156-93ECD7D56C8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41" name="AutoShape 20" descr="https://hscvsld.hatinh.gov.vn/sold/VBdi.nsf/star_grey.png">
          <a:extLst>
            <a:ext uri="{FF2B5EF4-FFF2-40B4-BE49-F238E27FC236}">
              <a16:creationId xmlns:a16="http://schemas.microsoft.com/office/drawing/2014/main" id="{ABDE89EF-D20A-4136-933D-643F3998CC79}"/>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2D88DCB-164A-4E44-B0D2-4B658EFA958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049182E-DC21-4E41-A23A-9BF27401F228}"/>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033FDFC-4A7D-4F57-8EF3-BA3CC3DB2E3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45" name="AutoShape 24" descr="https://hscvsld.hatinh.gov.vn/sold/VBdi.nsf/star_grey.png">
          <a:extLst>
            <a:ext uri="{FF2B5EF4-FFF2-40B4-BE49-F238E27FC236}">
              <a16:creationId xmlns:a16="http://schemas.microsoft.com/office/drawing/2014/main" id="{006E2739-1D28-4763-8DB9-EC348F192574}"/>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AB4CFC2B-B6D2-48FD-A852-64A448428A86}"/>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7226F61-9E14-45AA-AD5F-2006D6708A6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F38E445-4397-42C9-85AA-AA81E8523B9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4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F1D36EB-D1C3-4E73-A044-4BB20DC0888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5995E61-DB18-4753-BB5F-CA83AC98B378}"/>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C2364A-68B6-4FAA-947A-DBC9E5849F3E}"/>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73ADE3A-1D6F-4769-A8D7-19347B42C4E4}"/>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C52FCA7-FF51-4DF8-B31C-7E361A4FF51E}"/>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C4F11E4-9057-4147-B875-0BFF7ADAF4E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6401724-49E7-48BF-808E-AB66279EB9C9}"/>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E14D987-6125-43F2-9509-228A3C6D2107}"/>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1A41B8C-5EA5-4C2D-A02F-919F97291BA1}"/>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5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6749E8D-FE6A-4144-8968-8CF2C1A37E81}"/>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59" name="AutoShape 24" descr="https://hscvsld.hatinh.gov.vn/sold/VBdi.nsf/star_grey.png">
          <a:extLst>
            <a:ext uri="{FF2B5EF4-FFF2-40B4-BE49-F238E27FC236}">
              <a16:creationId xmlns:a16="http://schemas.microsoft.com/office/drawing/2014/main" id="{9D220B5E-EF49-44F5-A973-711D5B18AB4E}"/>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4C3CEE5-A395-4340-971A-69BF5F6C183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B2BE33A-0DDE-4A4E-90C9-B635047447F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AA85295-4C64-4959-AA9E-82D7F52B7D54}"/>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61D81AA-6046-4B20-85FA-A6153AF7DAFA}"/>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9E9E6F5-9BA8-4425-9DE3-2D7D7A2233C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D576208-8086-492F-AA05-9F0880D17CFD}"/>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DC63C65-A5D5-48C2-89FB-CD63DDC0BBC6}"/>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279</xdr:row>
      <xdr:rowOff>0</xdr:rowOff>
    </xdr:from>
    <xdr:to>
      <xdr:col>1</xdr:col>
      <xdr:colOff>1187824</xdr:colOff>
      <xdr:row>279</xdr:row>
      <xdr:rowOff>161925</xdr:rowOff>
    </xdr:to>
    <xdr:sp macro="" textlink="">
      <xdr:nvSpPr>
        <xdr:cNvPr id="4067" name="AutoShape 16" descr="https://hscvsld.hatinh.gov.vn/sold/VBdi.nsf/star_grey.png">
          <a:extLst>
            <a:ext uri="{FF2B5EF4-FFF2-40B4-BE49-F238E27FC236}">
              <a16:creationId xmlns:a16="http://schemas.microsoft.com/office/drawing/2014/main" id="{D366B6A6-EA4D-4D3E-B083-C33C5BC0EE3E}"/>
            </a:ext>
          </a:extLst>
        </xdr:cNvPr>
        <xdr:cNvSpPr>
          <a:spLocks noChangeAspect="1" noChangeArrowheads="1"/>
        </xdr:cNvSpPr>
      </xdr:nvSpPr>
      <xdr:spPr bwMode="auto">
        <a:xfrm>
          <a:off x="19050" y="1147381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A980AD2-FEC8-4289-B3E6-DABC3003D27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6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740E9960-9DDB-47D0-A192-162F928BAB5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563F1C7-C3D7-429D-A254-7F07F41CCED8}"/>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71" name="AutoShape 20" descr="https://hscvsld.hatinh.gov.vn/sold/VBdi.nsf/star_grey.png">
          <a:extLst>
            <a:ext uri="{FF2B5EF4-FFF2-40B4-BE49-F238E27FC236}">
              <a16:creationId xmlns:a16="http://schemas.microsoft.com/office/drawing/2014/main" id="{ECAEFB1D-5FD4-4967-95A7-C221DAF31C47}"/>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D930937-0FBC-4187-BF1E-930FC320343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860C8F4-03F4-4500-B00A-E5C4C98A572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CBCB20A-2DC3-45E0-B895-35F8C8E430D9}"/>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75" name="AutoShape 24" descr="https://hscvsld.hatinh.gov.vn/sold/VBdi.nsf/star_grey.png">
          <a:extLst>
            <a:ext uri="{FF2B5EF4-FFF2-40B4-BE49-F238E27FC236}">
              <a16:creationId xmlns:a16="http://schemas.microsoft.com/office/drawing/2014/main" id="{3ECD91ED-CDDF-4FAC-96EE-34FC1662791F}"/>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4FD8BB6-D617-459F-91A9-E82DD57C943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CC53B85-0585-4C95-9405-5A6780B9B6E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43D82AE-E03C-4587-B313-CA3AA201831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7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7F7C11B-D994-40DD-89B8-ED52F6F908F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D59C66E-DA61-4514-8050-9CE97E87DE3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19E7EC5-031A-4926-97D8-D6E3F5D30A30}"/>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7F490FB-6BC8-4169-B3CC-C0076A32B0E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0EDE1D2-D7F1-4841-9969-986E75F560A0}"/>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4C78089-6882-48D4-BF9B-4AF118AB13EE}"/>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479B32A-5E2E-4431-98DF-102B43D52669}"/>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577CF9E-536B-4644-A053-7E95D69F0DF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737FB4C-5DB8-435E-B71E-DB0DCD7B376A}"/>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8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8B4A306-EC14-46CE-A6F9-32D16E5D45A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089" name="AutoShape 24" descr="https://hscvsld.hatinh.gov.vn/sold/VBdi.nsf/star_grey.png">
          <a:extLst>
            <a:ext uri="{FF2B5EF4-FFF2-40B4-BE49-F238E27FC236}">
              <a16:creationId xmlns:a16="http://schemas.microsoft.com/office/drawing/2014/main" id="{5C52FFA1-7A4F-48E2-ABF5-AD7ECD6B6626}"/>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174730B-9690-41EB-8E64-7B4259FFEC6B}"/>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AC8A3AF-90CC-454A-8884-172B9CA51F06}"/>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99D35C4-4B16-4E25-8BDD-3F44338DE2A1}"/>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3C265A6-6DE4-4FDE-9FC3-094D39EA17B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0A0D8E8-E071-447E-BE01-BD99F79CF97A}"/>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D1344F4-F6B6-4A0A-9C5F-15B8B247ED08}"/>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A7A9BDD-70E7-4CDA-83EA-2345BA25029D}"/>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279</xdr:row>
      <xdr:rowOff>0</xdr:rowOff>
    </xdr:from>
    <xdr:to>
      <xdr:col>1</xdr:col>
      <xdr:colOff>1187824</xdr:colOff>
      <xdr:row>279</xdr:row>
      <xdr:rowOff>161925</xdr:rowOff>
    </xdr:to>
    <xdr:sp macro="" textlink="">
      <xdr:nvSpPr>
        <xdr:cNvPr id="4097" name="AutoShape 16" descr="https://hscvsld.hatinh.gov.vn/sold/VBdi.nsf/star_grey.png">
          <a:extLst>
            <a:ext uri="{FF2B5EF4-FFF2-40B4-BE49-F238E27FC236}">
              <a16:creationId xmlns:a16="http://schemas.microsoft.com/office/drawing/2014/main" id="{69BFB68A-24A6-45DB-953F-7E8B0EF61E20}"/>
            </a:ext>
          </a:extLst>
        </xdr:cNvPr>
        <xdr:cNvSpPr>
          <a:spLocks noChangeAspect="1" noChangeArrowheads="1"/>
        </xdr:cNvSpPr>
      </xdr:nvSpPr>
      <xdr:spPr bwMode="auto">
        <a:xfrm>
          <a:off x="19050" y="1147381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7E54904-8F7B-425D-91AD-17734EE37B23}"/>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09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0ABF2F2-BC39-4572-ADCF-96432A7A390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62C7ABA-96A6-4B3C-80C9-C57EB7B4E7B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101" name="AutoShape 20" descr="https://hscvsld.hatinh.gov.vn/sold/VBdi.nsf/star_grey.png">
          <a:extLst>
            <a:ext uri="{FF2B5EF4-FFF2-40B4-BE49-F238E27FC236}">
              <a16:creationId xmlns:a16="http://schemas.microsoft.com/office/drawing/2014/main" id="{0201B793-B705-4C04-885E-DAB3F6EA3DF4}"/>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3847252-635A-43BE-8194-F77AFD896DBD}"/>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9B34FAE-7CF5-4587-BBF5-E937FE31E4AD}"/>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741FD20-5DEE-4035-B8B5-04AAF4088DF5}"/>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105" name="AutoShape 24" descr="https://hscvsld.hatinh.gov.vn/sold/VBdi.nsf/star_grey.png">
          <a:extLst>
            <a:ext uri="{FF2B5EF4-FFF2-40B4-BE49-F238E27FC236}">
              <a16:creationId xmlns:a16="http://schemas.microsoft.com/office/drawing/2014/main" id="{3B67D14E-0FE5-43E9-9EB8-42C982406BEF}"/>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25748C3-7CB2-453D-A611-11384C6A1813}"/>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628B76B-BD6D-4AD4-8A3E-738E66818CD6}"/>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70F7EB7-2E61-4084-AC6D-55136F6BDE3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0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C5D6B4DC-8821-4F4B-BB15-E8ADA83C5EA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B7293B6-0E7A-4168-90E3-AC6DBA8F95DE}"/>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E3148A7-C710-4295-8650-4ECA928332A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B313F01-4CD9-4B4E-8EB1-FCDB24D54C4A}"/>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6CD0029-7D09-4212-A0DA-6326DF41F34E}"/>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7BD7324-7F49-47AA-B0E9-57921021D6E0}"/>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BB5C0B2-3129-4C59-9CEC-01C4F0958442}"/>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00E6BF0-A31B-4BB1-BD91-9E1D47521E08}"/>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0929419-4BF2-4B05-9AC0-8A16FFE7827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1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FBAA5C6-319D-4D6E-AAFE-1710D84A0BF1}"/>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119" name="AutoShape 24" descr="https://hscvsld.hatinh.gov.vn/sold/VBdi.nsf/star_grey.png">
          <a:extLst>
            <a:ext uri="{FF2B5EF4-FFF2-40B4-BE49-F238E27FC236}">
              <a16:creationId xmlns:a16="http://schemas.microsoft.com/office/drawing/2014/main" id="{23633C9F-12C5-4024-9ED2-BD5233F650C1}"/>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A692570-94E3-468C-8A59-98F48A8E8253}"/>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34AF953-F01E-4962-B08E-EF4D3D67A153}"/>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4A07B82-1DCB-4E1A-ABCB-0D826E73688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77D708F-2965-40A8-A6F1-AB1469F6EDC4}"/>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A333FDC5-B92C-4C4D-A86B-8D355214A9EA}"/>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12E27F1-A469-4862-92CB-FFA35F5D2259}"/>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FDA1683-3049-47E7-A1A4-D21DD487D2BE}"/>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279</xdr:row>
      <xdr:rowOff>0</xdr:rowOff>
    </xdr:from>
    <xdr:to>
      <xdr:col>1</xdr:col>
      <xdr:colOff>1187824</xdr:colOff>
      <xdr:row>279</xdr:row>
      <xdr:rowOff>161925</xdr:rowOff>
    </xdr:to>
    <xdr:sp macro="" textlink="">
      <xdr:nvSpPr>
        <xdr:cNvPr id="4127" name="AutoShape 16" descr="https://hscvsld.hatinh.gov.vn/sold/VBdi.nsf/star_grey.png">
          <a:extLst>
            <a:ext uri="{FF2B5EF4-FFF2-40B4-BE49-F238E27FC236}">
              <a16:creationId xmlns:a16="http://schemas.microsoft.com/office/drawing/2014/main" id="{DDDF3E2A-738A-4C2D-AE33-CCC9EBFE8AE8}"/>
            </a:ext>
          </a:extLst>
        </xdr:cNvPr>
        <xdr:cNvSpPr>
          <a:spLocks noChangeAspect="1" noChangeArrowheads="1"/>
        </xdr:cNvSpPr>
      </xdr:nvSpPr>
      <xdr:spPr bwMode="auto">
        <a:xfrm>
          <a:off x="19050" y="1147381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471B0A9-C9D1-4906-84DD-AE997B47E36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2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7DA1A4D-66FD-4975-B068-0BF0F788C59F}"/>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3C2F685B-6263-424F-A1CB-533670814D53}"/>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131" name="AutoShape 20" descr="https://hscvsld.hatinh.gov.vn/sold/VBdi.nsf/star_grey.png">
          <a:extLst>
            <a:ext uri="{FF2B5EF4-FFF2-40B4-BE49-F238E27FC236}">
              <a16:creationId xmlns:a16="http://schemas.microsoft.com/office/drawing/2014/main" id="{19E23CF8-96DA-405D-B07A-C11E223BA07C}"/>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61598FA-CB6A-4C4E-96A4-6AB1AF6E9517}"/>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BED5014-592B-42A8-BF0D-AC7670E0FD10}"/>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839FF53-0B9C-4474-B3C6-F4BFE2BFAEC9}"/>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279</xdr:row>
      <xdr:rowOff>0</xdr:rowOff>
    </xdr:from>
    <xdr:to>
      <xdr:col>1</xdr:col>
      <xdr:colOff>1178299</xdr:colOff>
      <xdr:row>279</xdr:row>
      <xdr:rowOff>161925</xdr:rowOff>
    </xdr:to>
    <xdr:sp macro="" textlink="">
      <xdr:nvSpPr>
        <xdr:cNvPr id="4135" name="AutoShape 24" descr="https://hscvsld.hatinh.gov.vn/sold/VBdi.nsf/star_grey.png">
          <a:extLst>
            <a:ext uri="{FF2B5EF4-FFF2-40B4-BE49-F238E27FC236}">
              <a16:creationId xmlns:a16="http://schemas.microsoft.com/office/drawing/2014/main" id="{4A6873A9-2987-44C0-A803-6CD2E74A4E56}"/>
            </a:ext>
          </a:extLst>
        </xdr:cNvPr>
        <xdr:cNvSpPr>
          <a:spLocks noChangeAspect="1" noChangeArrowheads="1"/>
        </xdr:cNvSpPr>
      </xdr:nvSpPr>
      <xdr:spPr bwMode="auto">
        <a:xfrm>
          <a:off x="0" y="1147381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B65F744-B027-41CD-9968-F1435F0F82DC}"/>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850E1E3-CBAE-4662-9054-F170BF6B858D}"/>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72E75A0B-463E-4055-BA97-BC4D53A01868}"/>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3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7202C9D-6E31-44F9-B0A1-DFA1EC718469}"/>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280</xdr:row>
      <xdr:rowOff>0</xdr:rowOff>
    </xdr:from>
    <xdr:to>
      <xdr:col>1</xdr:col>
      <xdr:colOff>304800</xdr:colOff>
      <xdr:row>280</xdr:row>
      <xdr:rowOff>161925</xdr:rowOff>
    </xdr:to>
    <xdr:sp macro="" textlink="">
      <xdr:nvSpPr>
        <xdr:cNvPr id="414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7493480-9CB5-4109-AC81-42D5A9BDC4EA}"/>
            </a:ext>
          </a:extLst>
        </xdr:cNvPr>
        <xdr:cNvSpPr>
          <a:spLocks noChangeAspect="1" noChangeArrowheads="1"/>
        </xdr:cNvSpPr>
      </xdr:nvSpPr>
      <xdr:spPr bwMode="auto">
        <a:xfrm>
          <a:off x="371475" y="115309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90A014D-EE54-4E48-89FD-46C3D22E3146}"/>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CD3ADB3-4A5B-4386-AA99-73A1F7D3D934}"/>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21FE5D1-7530-49DB-8521-04C84D9ACDDB}"/>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4BA41E6-CB84-45FC-A6AE-4E15126F173D}"/>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5202989-0946-4180-B978-BF34690056EF}"/>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47DA4B8-01E5-4D97-8B89-1F3802C825B2}"/>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40DFDCF-94C2-4FAE-A400-19FB13068958}"/>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4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99AAC21-3E01-44AD-8509-C483669C7EA1}"/>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1563</xdr:row>
      <xdr:rowOff>0</xdr:rowOff>
    </xdr:from>
    <xdr:to>
      <xdr:col>1</xdr:col>
      <xdr:colOff>1178299</xdr:colOff>
      <xdr:row>1563</xdr:row>
      <xdr:rowOff>161925</xdr:rowOff>
    </xdr:to>
    <xdr:sp macro="" textlink="">
      <xdr:nvSpPr>
        <xdr:cNvPr id="4149" name="AutoShape 24" descr="https://hscvsld.hatinh.gov.vn/sold/VBdi.nsf/star_grey.png">
          <a:extLst>
            <a:ext uri="{FF2B5EF4-FFF2-40B4-BE49-F238E27FC236}">
              <a16:creationId xmlns:a16="http://schemas.microsoft.com/office/drawing/2014/main" id="{E05B1FE2-927D-448E-832B-7B70838F1EC9}"/>
            </a:ext>
          </a:extLst>
        </xdr:cNvPr>
        <xdr:cNvSpPr>
          <a:spLocks noChangeAspect="1" noChangeArrowheads="1"/>
        </xdr:cNvSpPr>
      </xdr:nvSpPr>
      <xdr:spPr bwMode="auto">
        <a:xfrm>
          <a:off x="0" y="634993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F30C7D5-3A4E-4B34-8D63-EAEB0E67AD9D}"/>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3CAF3DE-DA81-4B4D-AC30-E00A6F7AEF9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02CDAFB-BE3E-4ECA-82AD-9EF94473EB9F}"/>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1E76E77-E0C1-4BBA-9468-1156BF235AFE}"/>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F5D4660-F8D7-4153-A471-7C6F22900BB2}"/>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38C0DDB-1DB6-4E6B-94CE-ADB040EAADFD}"/>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60669D8-7B6A-4543-BDD9-2CCC8297EB64}"/>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1563</xdr:row>
      <xdr:rowOff>0</xdr:rowOff>
    </xdr:from>
    <xdr:to>
      <xdr:col>1</xdr:col>
      <xdr:colOff>1187824</xdr:colOff>
      <xdr:row>1563</xdr:row>
      <xdr:rowOff>161925</xdr:rowOff>
    </xdr:to>
    <xdr:sp macro="" textlink="">
      <xdr:nvSpPr>
        <xdr:cNvPr id="4157" name="AutoShape 16" descr="https://hscvsld.hatinh.gov.vn/sold/VBdi.nsf/star_grey.png">
          <a:extLst>
            <a:ext uri="{FF2B5EF4-FFF2-40B4-BE49-F238E27FC236}">
              <a16:creationId xmlns:a16="http://schemas.microsoft.com/office/drawing/2014/main" id="{AA1867F8-1491-42E9-8E46-0A44B6897F80}"/>
            </a:ext>
          </a:extLst>
        </xdr:cNvPr>
        <xdr:cNvSpPr>
          <a:spLocks noChangeAspect="1" noChangeArrowheads="1"/>
        </xdr:cNvSpPr>
      </xdr:nvSpPr>
      <xdr:spPr bwMode="auto">
        <a:xfrm>
          <a:off x="19050" y="634993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584C444-6AE1-497E-9B09-F1C2200041D9}"/>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5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6C6D62E-2026-4CDB-965C-4E080B9E553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4912583-3EAF-47C6-935F-32AA0693D02D}"/>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1563</xdr:row>
      <xdr:rowOff>0</xdr:rowOff>
    </xdr:from>
    <xdr:to>
      <xdr:col>1</xdr:col>
      <xdr:colOff>1178299</xdr:colOff>
      <xdr:row>1563</xdr:row>
      <xdr:rowOff>161925</xdr:rowOff>
    </xdr:to>
    <xdr:sp macro="" textlink="">
      <xdr:nvSpPr>
        <xdr:cNvPr id="4161" name="AutoShape 20" descr="https://hscvsld.hatinh.gov.vn/sold/VBdi.nsf/star_grey.png">
          <a:extLst>
            <a:ext uri="{FF2B5EF4-FFF2-40B4-BE49-F238E27FC236}">
              <a16:creationId xmlns:a16="http://schemas.microsoft.com/office/drawing/2014/main" id="{131D1ED7-5D91-496E-9CC8-20EAEE5AE583}"/>
            </a:ext>
          </a:extLst>
        </xdr:cNvPr>
        <xdr:cNvSpPr>
          <a:spLocks noChangeAspect="1" noChangeArrowheads="1"/>
        </xdr:cNvSpPr>
      </xdr:nvSpPr>
      <xdr:spPr bwMode="auto">
        <a:xfrm>
          <a:off x="0" y="634993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3F3C0394-F09A-41BE-BF5A-CB61FB32FEAB}"/>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6708211-E82E-4AA3-AAC7-5A9CB510C6FC}"/>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069BD80-4E17-4A0C-BB31-DB5CB3F5B5C4}"/>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1563</xdr:row>
      <xdr:rowOff>0</xdr:rowOff>
    </xdr:from>
    <xdr:to>
      <xdr:col>1</xdr:col>
      <xdr:colOff>1178299</xdr:colOff>
      <xdr:row>1563</xdr:row>
      <xdr:rowOff>161925</xdr:rowOff>
    </xdr:to>
    <xdr:sp macro="" textlink="">
      <xdr:nvSpPr>
        <xdr:cNvPr id="4165" name="AutoShape 24" descr="https://hscvsld.hatinh.gov.vn/sold/VBdi.nsf/star_grey.png">
          <a:extLst>
            <a:ext uri="{FF2B5EF4-FFF2-40B4-BE49-F238E27FC236}">
              <a16:creationId xmlns:a16="http://schemas.microsoft.com/office/drawing/2014/main" id="{5F7D85A6-8C6F-4267-9AB2-2C1C37A3B2D6}"/>
            </a:ext>
          </a:extLst>
        </xdr:cNvPr>
        <xdr:cNvSpPr>
          <a:spLocks noChangeAspect="1" noChangeArrowheads="1"/>
        </xdr:cNvSpPr>
      </xdr:nvSpPr>
      <xdr:spPr bwMode="auto">
        <a:xfrm>
          <a:off x="0" y="634993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6"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110CCC9-7B9C-41D7-9D6F-0BB57960F51C}"/>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7"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0A008F1-D42D-4F01-8649-6B2F4ED55AF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8"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74FA621-B546-49D0-9E77-F652FD6536FE}"/>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69"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D4FF3B5-AFBB-47E6-95C5-976DC243A2BE}"/>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0"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23FB877-5E54-4006-9ABF-8AA62AC66368}"/>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1"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E9A5FAA-A7DF-41E0-8EB7-28B4B43BB541}"/>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2"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81E16D5-88A4-4093-AE9A-28D3D4765BBC}"/>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3"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C41EAC-DDF6-44AC-95B4-406AFE579C6E}"/>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4"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8F66029-1691-4140-96F8-6749580D9D7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5"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76B44E1-A72D-4B88-BC07-3BD293DFF77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6"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B7D5230-A186-4A03-BA27-7E741B464988}"/>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7"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3D6EC73-0A49-42BC-ACC4-822DC9D17377}"/>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78"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D1262F0-EC1E-470E-9FBB-02290E957504}"/>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1563</xdr:row>
      <xdr:rowOff>0</xdr:rowOff>
    </xdr:from>
    <xdr:to>
      <xdr:col>1</xdr:col>
      <xdr:colOff>1178299</xdr:colOff>
      <xdr:row>1563</xdr:row>
      <xdr:rowOff>161925</xdr:rowOff>
    </xdr:to>
    <xdr:sp macro="" textlink="">
      <xdr:nvSpPr>
        <xdr:cNvPr id="4179" name="AutoShape 24" descr="https://hscvsld.hatinh.gov.vn/sold/VBdi.nsf/star_grey.png">
          <a:extLst>
            <a:ext uri="{FF2B5EF4-FFF2-40B4-BE49-F238E27FC236}">
              <a16:creationId xmlns:a16="http://schemas.microsoft.com/office/drawing/2014/main" id="{B22949D8-8C41-41B6-A231-CAAF70D15831}"/>
            </a:ext>
          </a:extLst>
        </xdr:cNvPr>
        <xdr:cNvSpPr>
          <a:spLocks noChangeAspect="1" noChangeArrowheads="1"/>
        </xdr:cNvSpPr>
      </xdr:nvSpPr>
      <xdr:spPr bwMode="auto">
        <a:xfrm>
          <a:off x="0" y="634993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0"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207D238-D859-42FD-9555-4222ADC9E703}"/>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1"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3821E4D-15CC-4359-A7C7-8D2F469E1F42}"/>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2"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FF8FF18-7C43-4320-BE29-96644C633E52}"/>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3"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E8F3CC4-AA23-4418-B4E8-A84B04565CEB}"/>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4"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80C7767-B848-4337-B541-0AD7FE80E6AD}"/>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5"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7ED4166-6B19-4CEC-BA9E-35998F7695A2}"/>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6"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D60D992-9E24-4526-819A-F81574932F5A}"/>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1563</xdr:row>
      <xdr:rowOff>0</xdr:rowOff>
    </xdr:from>
    <xdr:to>
      <xdr:col>1</xdr:col>
      <xdr:colOff>1187824</xdr:colOff>
      <xdr:row>1563</xdr:row>
      <xdr:rowOff>161925</xdr:rowOff>
    </xdr:to>
    <xdr:sp macro="" textlink="">
      <xdr:nvSpPr>
        <xdr:cNvPr id="4187" name="AutoShape 16" descr="https://hscvsld.hatinh.gov.vn/sold/VBdi.nsf/star_grey.png">
          <a:extLst>
            <a:ext uri="{FF2B5EF4-FFF2-40B4-BE49-F238E27FC236}">
              <a16:creationId xmlns:a16="http://schemas.microsoft.com/office/drawing/2014/main" id="{78D9BA64-CF78-4A27-B2AE-2BF88B1BF8CC}"/>
            </a:ext>
          </a:extLst>
        </xdr:cNvPr>
        <xdr:cNvSpPr>
          <a:spLocks noChangeAspect="1" noChangeArrowheads="1"/>
        </xdr:cNvSpPr>
      </xdr:nvSpPr>
      <xdr:spPr bwMode="auto">
        <a:xfrm>
          <a:off x="19050" y="634993650"/>
          <a:ext cx="154024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8"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296B821-B7D7-43CF-8FDC-6CA56F02E8BB}"/>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89"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EA128FE-502A-4617-812D-D6C7FB6349B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0"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9A70947-DC78-41FA-879A-C72836AC6DF8}"/>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1563</xdr:row>
      <xdr:rowOff>0</xdr:rowOff>
    </xdr:from>
    <xdr:to>
      <xdr:col>1</xdr:col>
      <xdr:colOff>1178299</xdr:colOff>
      <xdr:row>1563</xdr:row>
      <xdr:rowOff>161925</xdr:rowOff>
    </xdr:to>
    <xdr:sp macro="" textlink="">
      <xdr:nvSpPr>
        <xdr:cNvPr id="4191" name="AutoShape 20" descr="https://hscvsld.hatinh.gov.vn/sold/VBdi.nsf/star_grey.png">
          <a:extLst>
            <a:ext uri="{FF2B5EF4-FFF2-40B4-BE49-F238E27FC236}">
              <a16:creationId xmlns:a16="http://schemas.microsoft.com/office/drawing/2014/main" id="{8DA88E4E-05A5-44EA-9210-3AE28E520B46}"/>
            </a:ext>
          </a:extLst>
        </xdr:cNvPr>
        <xdr:cNvSpPr>
          <a:spLocks noChangeAspect="1" noChangeArrowheads="1"/>
        </xdr:cNvSpPr>
      </xdr:nvSpPr>
      <xdr:spPr bwMode="auto">
        <a:xfrm>
          <a:off x="0" y="634993650"/>
          <a:ext cx="1549774"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2"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088BB4C-2142-4BDF-9A53-2132B1555FAF}"/>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3"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8B7BCE4-DD7E-4F10-818B-65D8C4E86102}"/>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4"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726E9E7-7A33-4F93-84DD-AB8E91CB9EE1}"/>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44E8733-386E-4F24-983E-4A6D08D85A69}"/>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8D6DC77-40D6-4D3B-AEBD-CB156C2120A7}"/>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F7D1B65E-C31C-4F34-B69F-9F665E1766AA}"/>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28D50DF-537F-4B92-88CA-9C74708224E5}"/>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919</xdr:row>
      <xdr:rowOff>0</xdr:rowOff>
    </xdr:from>
    <xdr:to>
      <xdr:col>1</xdr:col>
      <xdr:colOff>304800</xdr:colOff>
      <xdr:row>919</xdr:row>
      <xdr:rowOff>161925</xdr:rowOff>
    </xdr:to>
    <xdr:sp macro="" textlink="">
      <xdr:nvSpPr>
        <xdr:cNvPr id="41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7BB08B7-467B-43BC-8500-414900733D90}"/>
            </a:ext>
          </a:extLst>
        </xdr:cNvPr>
        <xdr:cNvSpPr>
          <a:spLocks noChangeAspect="1" noChangeArrowheads="1"/>
        </xdr:cNvSpPr>
      </xdr:nvSpPr>
      <xdr:spPr bwMode="auto">
        <a:xfrm>
          <a:off x="371475" y="3770566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97CBEBA5-0527-438A-B5F0-02E3F14656F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02C4E92-1E5F-4BED-841D-47315757D90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FCCE78B-863E-42AD-8BBE-CBA98C8AE2D7}"/>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62516A1-B69F-451A-AEF0-250623CFA63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A1056FD-1290-4DF1-BC14-6C923ABF5433}"/>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40ED304-3288-4A0A-BE34-F3A00BCBEA0B}"/>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23CA478-CEB0-4707-982D-194BC965FCF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496117E-0F24-4CB0-B490-6A11153716D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08" name="AutoShape 24" descr="https://hscvsld.hatinh.gov.vn/sold/VBdi.nsf/star_grey.png">
          <a:extLst>
            <a:ext uri="{FF2B5EF4-FFF2-40B4-BE49-F238E27FC236}">
              <a16:creationId xmlns:a16="http://schemas.microsoft.com/office/drawing/2014/main" id="{EB6D6A5C-062E-42F3-985A-45BDA8DD76F1}"/>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0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8E10C713-8D28-4C27-AF1D-EA42D9ADCB0B}"/>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90C5A176-C323-47C9-A48C-C4985102CF65}"/>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E0408DF-6A79-403B-94CA-C561E6BD583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B75480A-FDD0-42BF-8058-035212FFC6F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D48CB39-A79F-414B-8091-D7FEF9136BA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7CB82A1-BBDB-4FB1-B26A-63712846F023}"/>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831284A-5154-43F7-A9BD-B18F2A25CC1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1036</xdr:row>
      <xdr:rowOff>0</xdr:rowOff>
    </xdr:from>
    <xdr:to>
      <xdr:col>1</xdr:col>
      <xdr:colOff>1206874</xdr:colOff>
      <xdr:row>1036</xdr:row>
      <xdr:rowOff>161925</xdr:rowOff>
    </xdr:to>
    <xdr:sp macro="" textlink="">
      <xdr:nvSpPr>
        <xdr:cNvPr id="4216" name="AutoShape 16" descr="https://hscvsld.hatinh.gov.vn/sold/VBdi.nsf/star_grey.png">
          <a:extLst>
            <a:ext uri="{FF2B5EF4-FFF2-40B4-BE49-F238E27FC236}">
              <a16:creationId xmlns:a16="http://schemas.microsoft.com/office/drawing/2014/main" id="{D1D05FCF-4496-4A36-B2F9-343192018180}"/>
            </a:ext>
          </a:extLst>
        </xdr:cNvPr>
        <xdr:cNvSpPr>
          <a:spLocks noChangeAspect="1" noChangeArrowheads="1"/>
        </xdr:cNvSpPr>
      </xdr:nvSpPr>
      <xdr:spPr bwMode="auto">
        <a:xfrm>
          <a:off x="1905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7144D49-2740-4EE2-8480-5BC27B4FD3D2}"/>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16A39AD-C16A-4FB9-B0C4-0424669AFFC5}"/>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1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E0426F4-D51F-458D-8219-2977B84CF655}"/>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20" name="AutoShape 20" descr="https://hscvsld.hatinh.gov.vn/sold/VBdi.nsf/star_grey.png">
          <a:extLst>
            <a:ext uri="{FF2B5EF4-FFF2-40B4-BE49-F238E27FC236}">
              <a16:creationId xmlns:a16="http://schemas.microsoft.com/office/drawing/2014/main" id="{3C903B3D-9965-457F-8EF6-537FEB66117B}"/>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155E82F-A31B-49A2-A5A4-AEFF8CBB47A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EA97F67-41BF-4A9E-ABD1-6A771CFA3AD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C3A9C7C-AFAF-4F63-9441-9F268874933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24" name="AutoShape 24" descr="https://hscvsld.hatinh.gov.vn/sold/VBdi.nsf/star_grey.png">
          <a:extLst>
            <a:ext uri="{FF2B5EF4-FFF2-40B4-BE49-F238E27FC236}">
              <a16:creationId xmlns:a16="http://schemas.microsoft.com/office/drawing/2014/main" id="{D22DC367-E1C8-438F-A558-915641AEDD14}"/>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EDA0554-50C5-44F1-A5F7-BE630C1008F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1CACAE5-C906-4CA8-8CF0-658517A70548}"/>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C1C1454D-2C05-4D72-896F-1A1043779D4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44BC748-2A72-405D-BE72-9D12AEEF3B1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2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4EED317-8677-4170-B5B9-9AA527723EA3}"/>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5788C3E-A402-4CBD-9831-3EB98C039DE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98DEE57-7762-403A-AE78-8F714A1DDC8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B704C6B-FADE-421E-83EE-C07222C7815F}"/>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78CB217-2D5E-44FC-B337-2A2D10A11F2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865E747-BAE9-4561-8776-531131C7475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0DFDB16-929A-4903-8D89-79B539F939F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2A63F3B-441B-4D43-B9C8-857F7BA3228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91A4B0E-4BC8-4E9B-A029-1173199A2FA2}"/>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38" name="AutoShape 24" descr="https://hscvsld.hatinh.gov.vn/sold/VBdi.nsf/star_grey.png">
          <a:extLst>
            <a:ext uri="{FF2B5EF4-FFF2-40B4-BE49-F238E27FC236}">
              <a16:creationId xmlns:a16="http://schemas.microsoft.com/office/drawing/2014/main" id="{A5909C43-FAD1-4A08-B1FD-E5D65B91EBF0}"/>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3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AB45196-1484-4B2E-9E1E-919B9CE6256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9A4946B-DCC2-432A-9A02-58EAB1BDD6C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9136FD5-DA8D-465E-8B18-708FC3C9891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7513686-4DB8-438E-946C-67B2BDD4ACB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225F1E9-E162-49DB-9C56-14F1C8BD2C4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E92A7CD-A591-44F6-ABC8-37572C09915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5C0C316F-CD13-42EF-A0B1-75A50446BC5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1036</xdr:row>
      <xdr:rowOff>0</xdr:rowOff>
    </xdr:from>
    <xdr:to>
      <xdr:col>1</xdr:col>
      <xdr:colOff>1206874</xdr:colOff>
      <xdr:row>1036</xdr:row>
      <xdr:rowOff>161925</xdr:rowOff>
    </xdr:to>
    <xdr:sp macro="" textlink="">
      <xdr:nvSpPr>
        <xdr:cNvPr id="4246" name="AutoShape 16" descr="https://hscvsld.hatinh.gov.vn/sold/VBdi.nsf/star_grey.png">
          <a:extLst>
            <a:ext uri="{FF2B5EF4-FFF2-40B4-BE49-F238E27FC236}">
              <a16:creationId xmlns:a16="http://schemas.microsoft.com/office/drawing/2014/main" id="{E49EF06A-FB31-4F4C-A90F-1E39F241D1CF}"/>
            </a:ext>
          </a:extLst>
        </xdr:cNvPr>
        <xdr:cNvSpPr>
          <a:spLocks noChangeAspect="1" noChangeArrowheads="1"/>
        </xdr:cNvSpPr>
      </xdr:nvSpPr>
      <xdr:spPr bwMode="auto">
        <a:xfrm>
          <a:off x="1905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F1EBABA-20B3-4AD5-BD05-B267DFDA0E6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6CF7832-3AB1-4B71-B279-D9B2E0CA41B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4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1AF8E54-2F30-4642-A794-2285423DA04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50" name="AutoShape 20" descr="https://hscvsld.hatinh.gov.vn/sold/VBdi.nsf/star_grey.png">
          <a:extLst>
            <a:ext uri="{FF2B5EF4-FFF2-40B4-BE49-F238E27FC236}">
              <a16:creationId xmlns:a16="http://schemas.microsoft.com/office/drawing/2014/main" id="{BD19AC41-B9C2-4FB6-A611-3E066BF9F550}"/>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9AE30BB-4EAD-49D4-8B37-E6FE1CF9C38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EAF72AA-D071-437B-A1B7-6B2DDFBAF54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59B97D9-AB1B-4418-8A4F-A80A8FACE28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54" name="AutoShape 24" descr="https://hscvsld.hatinh.gov.vn/sold/VBdi.nsf/star_grey.png">
          <a:extLst>
            <a:ext uri="{FF2B5EF4-FFF2-40B4-BE49-F238E27FC236}">
              <a16:creationId xmlns:a16="http://schemas.microsoft.com/office/drawing/2014/main" id="{8B4AA7AE-0D1D-41B7-85D8-DC6B197639FD}"/>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AA55EC6-4A9C-47AC-9F95-72FF10B6397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2890B20-039C-4552-9D8C-D8FAB3D6D35F}"/>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BA5C14A-32C9-4D6E-8A24-0F9254845B8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D5759C9-27E4-428C-9EBE-0F325FED3DD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5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1CB9F12-2871-4B70-9944-96C08408CA6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9F8FA47-0C0F-4751-B664-84C663D60A3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8B627D9-00E4-47AB-9CE6-1E744596FE3F}"/>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D9F08F4-7551-4B1B-9504-271F4618D10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D9FF28A-B773-4A30-B4A5-6C0A22CF1C98}"/>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B10DF0B-FD45-4E47-911B-44AD5C687D8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C48C1CE-0207-4835-A0EB-73A83A39DA5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519DBE7-7C75-456F-9F19-5447CCF24B38}"/>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272CD49-745B-422D-9412-F449C887354B}"/>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68" name="AutoShape 24" descr="https://hscvsld.hatinh.gov.vn/sold/VBdi.nsf/star_grey.png">
          <a:extLst>
            <a:ext uri="{FF2B5EF4-FFF2-40B4-BE49-F238E27FC236}">
              <a16:creationId xmlns:a16="http://schemas.microsoft.com/office/drawing/2014/main" id="{9C9FDFBA-9602-4E31-944B-AAE2FC8DA9FA}"/>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6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F6A0113-4C65-42A4-9C7A-5EAD8933A21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8C6CA98-118E-44B1-9DEE-A84240708F2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240C1F1-4CF0-49A8-9DFE-C26182C160B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D81D811-A862-4BCA-95CC-AFA9E6BE288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4800D0E-9420-4D33-AF53-E6B1163DEF9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ADE3C91-BBFD-405C-B5B6-5A5EBF2D4AA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4CE1C6BF-2052-4810-976A-C2B4A607BF88}"/>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1036</xdr:row>
      <xdr:rowOff>0</xdr:rowOff>
    </xdr:from>
    <xdr:to>
      <xdr:col>1</xdr:col>
      <xdr:colOff>1206874</xdr:colOff>
      <xdr:row>1036</xdr:row>
      <xdr:rowOff>161925</xdr:rowOff>
    </xdr:to>
    <xdr:sp macro="" textlink="">
      <xdr:nvSpPr>
        <xdr:cNvPr id="4276" name="AutoShape 16" descr="https://hscvsld.hatinh.gov.vn/sold/VBdi.nsf/star_grey.png">
          <a:extLst>
            <a:ext uri="{FF2B5EF4-FFF2-40B4-BE49-F238E27FC236}">
              <a16:creationId xmlns:a16="http://schemas.microsoft.com/office/drawing/2014/main" id="{267BDEDF-51AD-4F4A-8421-787E5F8DFCB2}"/>
            </a:ext>
          </a:extLst>
        </xdr:cNvPr>
        <xdr:cNvSpPr>
          <a:spLocks noChangeAspect="1" noChangeArrowheads="1"/>
        </xdr:cNvSpPr>
      </xdr:nvSpPr>
      <xdr:spPr bwMode="auto">
        <a:xfrm>
          <a:off x="1905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9E83C9D-FCBB-48C0-8A6F-966A553B7FC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BB9DDC7-564E-4FA3-9687-DEF6734D634B}"/>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7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E81A8F0-2978-4DC9-A485-4F65BA9351B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80" name="AutoShape 20" descr="https://hscvsld.hatinh.gov.vn/sold/VBdi.nsf/star_grey.png">
          <a:extLst>
            <a:ext uri="{FF2B5EF4-FFF2-40B4-BE49-F238E27FC236}">
              <a16:creationId xmlns:a16="http://schemas.microsoft.com/office/drawing/2014/main" id="{B2C6E8C6-6F22-412A-85A0-14D225312B17}"/>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8E3FB44-CB08-4024-988A-8100D783406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8E8068C-7F7C-49E6-AA1B-57F9E7579E0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0AF428B-19AB-408C-B8FD-71E50766FE93}"/>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84" name="AutoShape 24" descr="https://hscvsld.hatinh.gov.vn/sold/VBdi.nsf/star_grey.png">
          <a:extLst>
            <a:ext uri="{FF2B5EF4-FFF2-40B4-BE49-F238E27FC236}">
              <a16:creationId xmlns:a16="http://schemas.microsoft.com/office/drawing/2014/main" id="{A09A9F26-4859-4CF1-8AEC-DFB9DD9AA41E}"/>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DA1D03E-A38B-48EC-B0AD-5BB63AAB923B}"/>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1C57AC1-B5FC-4AD3-BBA4-D875385301D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4DA3EE84-E39F-4C84-9C25-6FFFECA18CA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D23A407-CA55-4EB5-82DB-2E33EDC25F0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8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5455C20-9C22-423F-B230-B0DDC10B560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7F4D95E-43B0-4B22-94DD-E8CEB34B6482}"/>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FB6A080-1F6E-4233-96A4-82EF77CA264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5E7256E-3338-4EDA-9E89-A6F85BBD972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7E8C7E2-4049-4C71-8603-4FAFAA6FB573}"/>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F2DF056-E49D-4955-9CF0-323A8FBCEF3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21D2671-4EB8-4A0C-829D-09E81A3A969E}"/>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94779F6-E8E4-44F7-B6DB-2CA4FE4CFCF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F862036-C38F-4D09-8D1C-2AF3F14E897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298" name="AutoShape 24" descr="https://hscvsld.hatinh.gov.vn/sold/VBdi.nsf/star_grey.png">
          <a:extLst>
            <a:ext uri="{FF2B5EF4-FFF2-40B4-BE49-F238E27FC236}">
              <a16:creationId xmlns:a16="http://schemas.microsoft.com/office/drawing/2014/main" id="{8657EBE9-721E-4D94-8C8C-CD1145066A12}"/>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29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A3EED78-90D9-4D0B-B4C4-70B27F99837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3F2CBD1-20C6-4098-85E7-01BDBEAF936D}"/>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799FB1B-1C32-454B-A740-9319E3234DBA}"/>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08BC90A-19DA-4AD4-895A-608592735D3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8757496-EDFF-41C8-9F6A-BF8D39FD96A2}"/>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A15073A-AAF7-45F9-85A8-2C45F00FF357}"/>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9E62C97D-90CE-4398-B61E-35D2B39C55D4}"/>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1036</xdr:row>
      <xdr:rowOff>0</xdr:rowOff>
    </xdr:from>
    <xdr:to>
      <xdr:col>1</xdr:col>
      <xdr:colOff>1206874</xdr:colOff>
      <xdr:row>1036</xdr:row>
      <xdr:rowOff>161925</xdr:rowOff>
    </xdr:to>
    <xdr:sp macro="" textlink="">
      <xdr:nvSpPr>
        <xdr:cNvPr id="4306" name="AutoShape 16" descr="https://hscvsld.hatinh.gov.vn/sold/VBdi.nsf/star_grey.png">
          <a:extLst>
            <a:ext uri="{FF2B5EF4-FFF2-40B4-BE49-F238E27FC236}">
              <a16:creationId xmlns:a16="http://schemas.microsoft.com/office/drawing/2014/main" id="{AE266B9A-41FD-4B81-8718-D808FD9D5199}"/>
            </a:ext>
          </a:extLst>
        </xdr:cNvPr>
        <xdr:cNvSpPr>
          <a:spLocks noChangeAspect="1" noChangeArrowheads="1"/>
        </xdr:cNvSpPr>
      </xdr:nvSpPr>
      <xdr:spPr bwMode="auto">
        <a:xfrm>
          <a:off x="1905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AC1991DE-2BE1-4E1E-A154-55577BC989E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E54386E-6DDD-44D9-836C-D6A06B7C8980}"/>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0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4FB5263-189F-4C83-AA8E-8B038330AD35}"/>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310" name="AutoShape 20" descr="https://hscvsld.hatinh.gov.vn/sold/VBdi.nsf/star_grey.png">
          <a:extLst>
            <a:ext uri="{FF2B5EF4-FFF2-40B4-BE49-F238E27FC236}">
              <a16:creationId xmlns:a16="http://schemas.microsoft.com/office/drawing/2014/main" id="{2A49C940-C6B7-4A64-8768-87A57F2604D2}"/>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9F9143F-2966-443C-8A66-8EFE839CB121}"/>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6D207C4-5ECD-4A0B-8DBD-04826D9E87D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A2F04CB-5439-4046-9C2F-7AF8797A0F07}"/>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1036</xdr:row>
      <xdr:rowOff>0</xdr:rowOff>
    </xdr:from>
    <xdr:to>
      <xdr:col>1</xdr:col>
      <xdr:colOff>1187824</xdr:colOff>
      <xdr:row>1036</xdr:row>
      <xdr:rowOff>161925</xdr:rowOff>
    </xdr:to>
    <xdr:sp macro="" textlink="">
      <xdr:nvSpPr>
        <xdr:cNvPr id="4314" name="AutoShape 24" descr="https://hscvsld.hatinh.gov.vn/sold/VBdi.nsf/star_grey.png">
          <a:extLst>
            <a:ext uri="{FF2B5EF4-FFF2-40B4-BE49-F238E27FC236}">
              <a16:creationId xmlns:a16="http://schemas.microsoft.com/office/drawing/2014/main" id="{8ADEF16C-E873-4AC6-AF92-8DA839F45560}"/>
            </a:ext>
          </a:extLst>
        </xdr:cNvPr>
        <xdr:cNvSpPr>
          <a:spLocks noChangeAspect="1" noChangeArrowheads="1"/>
        </xdr:cNvSpPr>
      </xdr:nvSpPr>
      <xdr:spPr bwMode="auto">
        <a:xfrm>
          <a:off x="0" y="424300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423C479-F7CE-4847-B2CE-740E83A71919}"/>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34E8E71-1270-42ED-9655-3386CE523D26}"/>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7CAEED4-1A2B-45E8-872D-D25C1FB7DF3C}"/>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C6744C2-2672-4B91-BCD2-E0522FCE449B}"/>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1037</xdr:row>
      <xdr:rowOff>0</xdr:rowOff>
    </xdr:from>
    <xdr:to>
      <xdr:col>1</xdr:col>
      <xdr:colOff>304800</xdr:colOff>
      <xdr:row>1037</xdr:row>
      <xdr:rowOff>161925</xdr:rowOff>
    </xdr:to>
    <xdr:sp macro="" textlink="">
      <xdr:nvSpPr>
        <xdr:cNvPr id="431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EB86430-A069-40AA-833C-7A08D3D048E3}"/>
            </a:ext>
          </a:extLst>
        </xdr:cNvPr>
        <xdr:cNvSpPr>
          <a:spLocks noChangeAspect="1" noChangeArrowheads="1"/>
        </xdr:cNvSpPr>
      </xdr:nvSpPr>
      <xdr:spPr bwMode="auto">
        <a:xfrm>
          <a:off x="371475" y="424872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242FCDF-5F5A-455C-A70B-BFBC82A05FE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53A6CA7-E841-4BB8-97C7-44B1244B046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064BBA0-8556-4226-AA36-BE7B2496B87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AB57289-56A8-4227-871C-DF96E2532382}"/>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464C6263-9BE0-4317-81D0-D06A914B9CF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F5B7836-DFE4-421E-9712-E893D984EC0B}"/>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C0C75B6-9EA5-45E1-A966-69043737F89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53F4346-AF3B-40F6-94CC-ED8A0FB7174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28" name="AutoShape 24" descr="https://hscvsld.hatinh.gov.vn/sold/VBdi.nsf/star_grey.png">
          <a:extLst>
            <a:ext uri="{FF2B5EF4-FFF2-40B4-BE49-F238E27FC236}">
              <a16:creationId xmlns:a16="http://schemas.microsoft.com/office/drawing/2014/main" id="{57618510-CBF7-4E29-8A13-BF5DE0655C15}"/>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2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4640562-35D0-4DD4-AFBE-D596C21445E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E75E08C-F805-43F0-8542-900493D5314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2022C64-5CDE-41F1-AEBD-27523EDC2AE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00CF0B6-7B73-447D-BAC6-0236E036F9D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D6E8F716-ED9C-4A45-8BA2-FBD222B6BC2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AAD29E4-3C14-4C05-9C28-23C1FB91526B}"/>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3274F53-4FF9-48E2-AD85-F7A8C44EDA72}"/>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1022</xdr:row>
      <xdr:rowOff>0</xdr:rowOff>
    </xdr:from>
    <xdr:to>
      <xdr:col>1</xdr:col>
      <xdr:colOff>1206874</xdr:colOff>
      <xdr:row>1022</xdr:row>
      <xdr:rowOff>161925</xdr:rowOff>
    </xdr:to>
    <xdr:sp macro="" textlink="">
      <xdr:nvSpPr>
        <xdr:cNvPr id="4336" name="AutoShape 16" descr="https://hscvsld.hatinh.gov.vn/sold/VBdi.nsf/star_grey.png">
          <a:extLst>
            <a:ext uri="{FF2B5EF4-FFF2-40B4-BE49-F238E27FC236}">
              <a16:creationId xmlns:a16="http://schemas.microsoft.com/office/drawing/2014/main" id="{1E1B0C34-7FED-49C6-802B-8BA2B774B48F}"/>
            </a:ext>
          </a:extLst>
        </xdr:cNvPr>
        <xdr:cNvSpPr>
          <a:spLocks noChangeAspect="1" noChangeArrowheads="1"/>
        </xdr:cNvSpPr>
      </xdr:nvSpPr>
      <xdr:spPr bwMode="auto">
        <a:xfrm>
          <a:off x="1905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0112BE2B-22A5-4070-90B4-8B77FABEB211}"/>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5D26BD2-8F56-4009-82B0-AF444B27A1B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3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D8A134C-E961-4018-8B43-408A6E4F4836}"/>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40" name="AutoShape 20" descr="https://hscvsld.hatinh.gov.vn/sold/VBdi.nsf/star_grey.png">
          <a:extLst>
            <a:ext uri="{FF2B5EF4-FFF2-40B4-BE49-F238E27FC236}">
              <a16:creationId xmlns:a16="http://schemas.microsoft.com/office/drawing/2014/main" id="{9D4D3727-0B41-4EA4-90C1-A529488BCB79}"/>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F41AB310-26DF-41AF-9D6F-D561F1E7842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72D9A1D-B601-492E-AD26-CB425ADE698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5815142-077C-40A0-9B68-1391EB34375A}"/>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44" name="AutoShape 24" descr="https://hscvsld.hatinh.gov.vn/sold/VBdi.nsf/star_grey.png">
          <a:extLst>
            <a:ext uri="{FF2B5EF4-FFF2-40B4-BE49-F238E27FC236}">
              <a16:creationId xmlns:a16="http://schemas.microsoft.com/office/drawing/2014/main" id="{30274733-122A-4490-8161-B52735A90990}"/>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99D2132-8EC7-4327-969C-573BD8CCC1B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DEA59DF-8682-4D3B-936A-176FC4AE858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11C3DF6-BF37-406C-B470-B97A25315FF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257F8C3-8DF2-414D-92A9-781C1D725F4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4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6742356-6E96-4465-8EE6-63FF1B4913E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146AB00E-C28F-4C21-95E7-F74852FD4F0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AECD685-114C-4808-9800-7651A2C995C4}"/>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A104851-0B9F-4584-98BB-E323CD1CA41A}"/>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5795387-65A5-4155-891C-410A823128C2}"/>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0AC86BE-D5E4-492B-8686-B4278267883B}"/>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CA1D80F-FF51-4BC0-8960-2DEB8A5A8931}"/>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A465A00-E4D5-4D2B-ACAF-A257BD7B82A6}"/>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4960C7A5-A935-4D8E-AA76-FB7E41EF667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58" name="AutoShape 24" descr="https://hscvsld.hatinh.gov.vn/sold/VBdi.nsf/star_grey.png">
          <a:extLst>
            <a:ext uri="{FF2B5EF4-FFF2-40B4-BE49-F238E27FC236}">
              <a16:creationId xmlns:a16="http://schemas.microsoft.com/office/drawing/2014/main" id="{0BB8A7E7-2D9F-4FAD-85FE-B491565D5B1D}"/>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5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3D2A7F8-C4A3-42E1-9C73-5FD22477DE4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DED22FE-B6F6-4FA5-8C82-A324DBB45AA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681A548-DA63-41AE-8B17-E3EEA15BDB3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10327C4-6820-4663-88D8-CD3877305C15}"/>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12DA54B-FC94-476A-A7D8-AD9E1493E77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EB8C64E-9639-4F81-973B-7D3CF7D545B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AEC4182C-8132-4B75-A5AD-D9FC1C6287CA}"/>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1022</xdr:row>
      <xdr:rowOff>0</xdr:rowOff>
    </xdr:from>
    <xdr:to>
      <xdr:col>1</xdr:col>
      <xdr:colOff>1206874</xdr:colOff>
      <xdr:row>1022</xdr:row>
      <xdr:rowOff>161925</xdr:rowOff>
    </xdr:to>
    <xdr:sp macro="" textlink="">
      <xdr:nvSpPr>
        <xdr:cNvPr id="4366" name="AutoShape 16" descr="https://hscvsld.hatinh.gov.vn/sold/VBdi.nsf/star_grey.png">
          <a:extLst>
            <a:ext uri="{FF2B5EF4-FFF2-40B4-BE49-F238E27FC236}">
              <a16:creationId xmlns:a16="http://schemas.microsoft.com/office/drawing/2014/main" id="{34CCCA29-7F32-49B3-B2B0-C088368D0F32}"/>
            </a:ext>
          </a:extLst>
        </xdr:cNvPr>
        <xdr:cNvSpPr>
          <a:spLocks noChangeAspect="1" noChangeArrowheads="1"/>
        </xdr:cNvSpPr>
      </xdr:nvSpPr>
      <xdr:spPr bwMode="auto">
        <a:xfrm>
          <a:off x="1905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6E9BA54-74B0-4ADE-83FA-68679895E48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600958A9-7751-4D76-AF82-29E8E1482DA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6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E65A70D-80A8-4146-BC4E-FA4BFEC2D6FE}"/>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70" name="AutoShape 20" descr="https://hscvsld.hatinh.gov.vn/sold/VBdi.nsf/star_grey.png">
          <a:extLst>
            <a:ext uri="{FF2B5EF4-FFF2-40B4-BE49-F238E27FC236}">
              <a16:creationId xmlns:a16="http://schemas.microsoft.com/office/drawing/2014/main" id="{DD7E212F-709F-45BF-82B5-260F2B7CF7AA}"/>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865843D-EF48-461C-AE39-D22585BAB7D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D8EEB0A-948B-4738-9131-C199BA1C40E6}"/>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280F79A-44D9-4F56-B93C-F6CCDAD9B6AE}"/>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74" name="AutoShape 24" descr="https://hscvsld.hatinh.gov.vn/sold/VBdi.nsf/star_grey.png">
          <a:extLst>
            <a:ext uri="{FF2B5EF4-FFF2-40B4-BE49-F238E27FC236}">
              <a16:creationId xmlns:a16="http://schemas.microsoft.com/office/drawing/2014/main" id="{E6CBB02C-50F1-465F-9D91-761ED3CAB593}"/>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61432166-77A7-4047-AE70-1112D91AC98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1A4C16F-8BCA-4FB9-94E5-7CA27C421575}"/>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0BD358F-B082-4415-82D4-702A8E191F7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98794BF-7DBF-4964-B815-CD6ED0A54D8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3BA0674-76A5-4EC5-8820-EA7B26B2361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12EB6AF-08DF-465F-8B95-1ED2F9CB094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8592C6C6-2F13-424C-8CE2-81517194FAC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F9260A3-44FE-4371-A70D-33744D37779B}"/>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B14195C-8BA2-48B1-ACCC-1ADA36D3893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22C1570-1DF7-4C3D-A7B0-F32F2F476AFB}"/>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156A65B-285C-45F1-8338-9139C4E166E4}"/>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1EE008C2-CE63-4765-9D3C-4EC9F178AD3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47D7741-AB2C-4CD4-9B8A-A62E582F26F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388" name="AutoShape 24" descr="https://hscvsld.hatinh.gov.vn/sold/VBdi.nsf/star_grey.png">
          <a:extLst>
            <a:ext uri="{FF2B5EF4-FFF2-40B4-BE49-F238E27FC236}">
              <a16:creationId xmlns:a16="http://schemas.microsoft.com/office/drawing/2014/main" id="{AD18E1BF-45B2-4ABA-85EC-B51091F71461}"/>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8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F39A084-4FCA-4591-B9DE-1551F49D14B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7088E5E-CE76-4562-B946-FA92EE8AA442}"/>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22149AF-CABE-43FF-8D45-0C872CB3798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8D1E0B1-1E27-409E-9F98-920EFDAB700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9E1E3EF6-4BE2-45FD-8EBB-FE3D8FCBDA72}"/>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A5B68DE-97FC-49F4-9AC5-8473F2485C6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4D70CA3-3AAD-4345-9B9F-BBF41CAC7522}"/>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1022</xdr:row>
      <xdr:rowOff>0</xdr:rowOff>
    </xdr:from>
    <xdr:to>
      <xdr:col>1</xdr:col>
      <xdr:colOff>1206874</xdr:colOff>
      <xdr:row>1022</xdr:row>
      <xdr:rowOff>161925</xdr:rowOff>
    </xdr:to>
    <xdr:sp macro="" textlink="">
      <xdr:nvSpPr>
        <xdr:cNvPr id="4396" name="AutoShape 16" descr="https://hscvsld.hatinh.gov.vn/sold/VBdi.nsf/star_grey.png">
          <a:extLst>
            <a:ext uri="{FF2B5EF4-FFF2-40B4-BE49-F238E27FC236}">
              <a16:creationId xmlns:a16="http://schemas.microsoft.com/office/drawing/2014/main" id="{7DEA9316-58AA-4A17-8C1A-4833B73A5D83}"/>
            </a:ext>
          </a:extLst>
        </xdr:cNvPr>
        <xdr:cNvSpPr>
          <a:spLocks noChangeAspect="1" noChangeArrowheads="1"/>
        </xdr:cNvSpPr>
      </xdr:nvSpPr>
      <xdr:spPr bwMode="auto">
        <a:xfrm>
          <a:off x="1905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EBD905B-52A9-48FF-9646-5F295F35B706}"/>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B9B9F7E-D956-431F-87F5-1C9EBABC73B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39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F11E0B8-A6D2-4258-825C-F44BDAA18E7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400" name="AutoShape 20" descr="https://hscvsld.hatinh.gov.vn/sold/VBdi.nsf/star_grey.png">
          <a:extLst>
            <a:ext uri="{FF2B5EF4-FFF2-40B4-BE49-F238E27FC236}">
              <a16:creationId xmlns:a16="http://schemas.microsoft.com/office/drawing/2014/main" id="{1A0906CE-E8A0-4204-8869-2BA28813D7A7}"/>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EF2CB22-4DC5-4539-9E29-A8B139D37CB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01E647EA-180D-4ACF-B431-3E33DA4C989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B9AFD7DE-83A9-4C5D-9521-734403A86D95}"/>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404" name="AutoShape 24" descr="https://hscvsld.hatinh.gov.vn/sold/VBdi.nsf/star_grey.png">
          <a:extLst>
            <a:ext uri="{FF2B5EF4-FFF2-40B4-BE49-F238E27FC236}">
              <a16:creationId xmlns:a16="http://schemas.microsoft.com/office/drawing/2014/main" id="{70090FE6-AA7A-48E2-99A0-8E19F2621A2D}"/>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A95FABC-1C1E-4012-A0A8-2A66DE8F411E}"/>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9206663-471B-43BB-87C3-FC86B70930A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218FCCE-5A27-421F-A173-6900B2D871FA}"/>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D07F4B5-DED2-4A5B-8930-88977208D3F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0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4005882-AE17-4CD3-9120-3DC89515A6D3}"/>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DB84DE7-314C-411F-BF5C-27B07762AE8A}"/>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1AEACA18-73E0-4C0E-86AB-BEE0D2E691F1}"/>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D6BB38F-6682-4D85-92D5-E97C56F6CFF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D46E13A-4A7A-440F-8878-DEE5DC02B58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3B3564D-560C-425A-ADE1-10B7ADAD4CC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E0A2140-5BC2-4944-99C2-78ED214664C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78772A4-F9BE-4C51-9716-9EAF5C8324DA}"/>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4DAC462-D4A4-40C9-B0B3-5AEFA69805FF}"/>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418" name="AutoShape 24" descr="https://hscvsld.hatinh.gov.vn/sold/VBdi.nsf/star_grey.png">
          <a:extLst>
            <a:ext uri="{FF2B5EF4-FFF2-40B4-BE49-F238E27FC236}">
              <a16:creationId xmlns:a16="http://schemas.microsoft.com/office/drawing/2014/main" id="{8799F96C-1F67-490F-AD9D-A7CACD394BE3}"/>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1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1220F406-AA2F-49B3-AA21-25BB2C0B757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6DFE45BD-9D02-4EBB-9A9E-9BD9474B809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CC72231-7A49-419C-88DA-40ED646B7341}"/>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2A8BDDF-E80A-4E88-B508-0433D0812CF5}"/>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BBCCC7B7-7787-4891-AB93-A8BA2D14220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CE0DF90-1FE8-42B7-9712-301D6EB0AD0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18F9AD7-120A-4812-A3D3-5FBE20DFE070}"/>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1022</xdr:row>
      <xdr:rowOff>0</xdr:rowOff>
    </xdr:from>
    <xdr:to>
      <xdr:col>1</xdr:col>
      <xdr:colOff>1206874</xdr:colOff>
      <xdr:row>1022</xdr:row>
      <xdr:rowOff>161925</xdr:rowOff>
    </xdr:to>
    <xdr:sp macro="" textlink="">
      <xdr:nvSpPr>
        <xdr:cNvPr id="4426" name="AutoShape 16" descr="https://hscvsld.hatinh.gov.vn/sold/VBdi.nsf/star_grey.png">
          <a:extLst>
            <a:ext uri="{FF2B5EF4-FFF2-40B4-BE49-F238E27FC236}">
              <a16:creationId xmlns:a16="http://schemas.microsoft.com/office/drawing/2014/main" id="{696A421C-9F61-4EF2-A74C-1A0D89FC6736}"/>
            </a:ext>
          </a:extLst>
        </xdr:cNvPr>
        <xdr:cNvSpPr>
          <a:spLocks noChangeAspect="1" noChangeArrowheads="1"/>
        </xdr:cNvSpPr>
      </xdr:nvSpPr>
      <xdr:spPr bwMode="auto">
        <a:xfrm>
          <a:off x="1905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A9A62F0-7454-44FF-A2ED-69F8F509195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09F62F9-FD0E-45AF-A4E1-4A7C40DB1BDD}"/>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2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A10CF0A-0470-4122-B9E6-166A6F1A4707}"/>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430" name="AutoShape 20" descr="https://hscvsld.hatinh.gov.vn/sold/VBdi.nsf/star_grey.png">
          <a:extLst>
            <a:ext uri="{FF2B5EF4-FFF2-40B4-BE49-F238E27FC236}">
              <a16:creationId xmlns:a16="http://schemas.microsoft.com/office/drawing/2014/main" id="{7C0A1D63-04C5-446A-BBB5-A1847EE55B5E}"/>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60765088-AD8F-4A10-8389-0224D8D3A581}"/>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4CE3937-0A26-4939-AE54-3153DFECBC4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0DC0DEE-37EF-464B-8C36-958471CF4439}"/>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1022</xdr:row>
      <xdr:rowOff>0</xdr:rowOff>
    </xdr:from>
    <xdr:to>
      <xdr:col>1</xdr:col>
      <xdr:colOff>1187824</xdr:colOff>
      <xdr:row>1022</xdr:row>
      <xdr:rowOff>161925</xdr:rowOff>
    </xdr:to>
    <xdr:sp macro="" textlink="">
      <xdr:nvSpPr>
        <xdr:cNvPr id="4434" name="AutoShape 24" descr="https://hscvsld.hatinh.gov.vn/sold/VBdi.nsf/star_grey.png">
          <a:extLst>
            <a:ext uri="{FF2B5EF4-FFF2-40B4-BE49-F238E27FC236}">
              <a16:creationId xmlns:a16="http://schemas.microsoft.com/office/drawing/2014/main" id="{E48EF0B2-E41E-42F3-8D50-66D440F2F3ED}"/>
            </a:ext>
          </a:extLst>
        </xdr:cNvPr>
        <xdr:cNvSpPr>
          <a:spLocks noChangeAspect="1" noChangeArrowheads="1"/>
        </xdr:cNvSpPr>
      </xdr:nvSpPr>
      <xdr:spPr bwMode="auto">
        <a:xfrm>
          <a:off x="0" y="4193476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0013B73-4941-425F-AA87-54AF56DF7444}"/>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DF45A421-88BC-4EA0-9117-E5D0AD1D781E}"/>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DB02F28A-0AE4-42CB-875D-1C1353E3410C}"/>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4F4FC16A-469E-4449-84E2-6F009ACCEA35}"/>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1023</xdr:row>
      <xdr:rowOff>0</xdr:rowOff>
    </xdr:from>
    <xdr:to>
      <xdr:col>1</xdr:col>
      <xdr:colOff>304800</xdr:colOff>
      <xdr:row>1023</xdr:row>
      <xdr:rowOff>161925</xdr:rowOff>
    </xdr:to>
    <xdr:sp macro="" textlink="">
      <xdr:nvSpPr>
        <xdr:cNvPr id="44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771E2B3-3750-4EAB-9363-3A08535BE058}"/>
            </a:ext>
          </a:extLst>
        </xdr:cNvPr>
        <xdr:cNvSpPr>
          <a:spLocks noChangeAspect="1" noChangeArrowheads="1"/>
        </xdr:cNvSpPr>
      </xdr:nvSpPr>
      <xdr:spPr bwMode="auto">
        <a:xfrm>
          <a:off x="371475" y="419919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D13B9FA7-B955-4F49-B318-22CA3712B75D}"/>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80ACBD0-057E-488E-AC61-ED4F67D71381}"/>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C0C58A4-325C-44CB-A8A1-0DC6E39B5AED}"/>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2A35D493-09EE-4FF7-A550-2419EB675F47}"/>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BC727B9-5628-4A3B-8DCC-C2886A3A4C89}"/>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55938C42-E952-4204-8633-94B012A23FBE}"/>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40CF007-AAED-40DE-96AB-09B5DF998F57}"/>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D594AA0-F822-4D82-9868-C2DB42415EFC}"/>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1445</xdr:row>
      <xdr:rowOff>0</xdr:rowOff>
    </xdr:from>
    <xdr:to>
      <xdr:col>1</xdr:col>
      <xdr:colOff>1187824</xdr:colOff>
      <xdr:row>1445</xdr:row>
      <xdr:rowOff>161925</xdr:rowOff>
    </xdr:to>
    <xdr:sp macro="" textlink="">
      <xdr:nvSpPr>
        <xdr:cNvPr id="4448" name="AutoShape 24" descr="https://hscvsld.hatinh.gov.vn/sold/VBdi.nsf/star_grey.png">
          <a:extLst>
            <a:ext uri="{FF2B5EF4-FFF2-40B4-BE49-F238E27FC236}">
              <a16:creationId xmlns:a16="http://schemas.microsoft.com/office/drawing/2014/main" id="{F071A21C-0960-4B11-AE5F-B9A864957611}"/>
            </a:ext>
          </a:extLst>
        </xdr:cNvPr>
        <xdr:cNvSpPr>
          <a:spLocks noChangeAspect="1" noChangeArrowheads="1"/>
        </xdr:cNvSpPr>
      </xdr:nvSpPr>
      <xdr:spPr bwMode="auto">
        <a:xfrm>
          <a:off x="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6132EBD-761D-4FCD-AFE5-D1D726602D2F}"/>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36D65BD-27CC-4790-800B-0DCBAF1729D7}"/>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1AAEA19-666C-4524-B738-9A40E2F726F5}"/>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23DC07E-62D7-437A-A10F-CD9F8EA4E17A}"/>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4417D95-E8CF-4416-8A9A-A7996D80B52B}"/>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3D10D7A-EF5E-44F0-9D0F-299718DD977C}"/>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3AFC38E-22DE-44A7-ABF9-99BF06229928}"/>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1445</xdr:row>
      <xdr:rowOff>0</xdr:rowOff>
    </xdr:from>
    <xdr:to>
      <xdr:col>1</xdr:col>
      <xdr:colOff>1206874</xdr:colOff>
      <xdr:row>1445</xdr:row>
      <xdr:rowOff>161925</xdr:rowOff>
    </xdr:to>
    <xdr:sp macro="" textlink="">
      <xdr:nvSpPr>
        <xdr:cNvPr id="4456" name="AutoShape 16" descr="https://hscvsld.hatinh.gov.vn/sold/VBdi.nsf/star_grey.png">
          <a:extLst>
            <a:ext uri="{FF2B5EF4-FFF2-40B4-BE49-F238E27FC236}">
              <a16:creationId xmlns:a16="http://schemas.microsoft.com/office/drawing/2014/main" id="{417AD690-4830-4F31-8B5C-FE64E50B7AAE}"/>
            </a:ext>
          </a:extLst>
        </xdr:cNvPr>
        <xdr:cNvSpPr>
          <a:spLocks noChangeAspect="1" noChangeArrowheads="1"/>
        </xdr:cNvSpPr>
      </xdr:nvSpPr>
      <xdr:spPr bwMode="auto">
        <a:xfrm>
          <a:off x="1905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32D3EF6-1188-4DB5-8252-C4F04816E054}"/>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0139FEA-1EFE-4E88-A874-6DFA0715805D}"/>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5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FCD9822-9A5A-4933-B6D2-FE5F7E45335F}"/>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1445</xdr:row>
      <xdr:rowOff>0</xdr:rowOff>
    </xdr:from>
    <xdr:to>
      <xdr:col>1</xdr:col>
      <xdr:colOff>1187824</xdr:colOff>
      <xdr:row>1445</xdr:row>
      <xdr:rowOff>161925</xdr:rowOff>
    </xdr:to>
    <xdr:sp macro="" textlink="">
      <xdr:nvSpPr>
        <xdr:cNvPr id="4460" name="AutoShape 20" descr="https://hscvsld.hatinh.gov.vn/sold/VBdi.nsf/star_grey.png">
          <a:extLst>
            <a:ext uri="{FF2B5EF4-FFF2-40B4-BE49-F238E27FC236}">
              <a16:creationId xmlns:a16="http://schemas.microsoft.com/office/drawing/2014/main" id="{400E141A-567C-4185-8EBD-873ED4FCDDDC}"/>
            </a:ext>
          </a:extLst>
        </xdr:cNvPr>
        <xdr:cNvSpPr>
          <a:spLocks noChangeAspect="1" noChangeArrowheads="1"/>
        </xdr:cNvSpPr>
      </xdr:nvSpPr>
      <xdr:spPr bwMode="auto">
        <a:xfrm>
          <a:off x="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AD69DA4-3F83-47F2-85A4-5BDF77BAEAB5}"/>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CB7756C0-64FC-4D0A-9A3A-D13EE48A3710}"/>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E435764-A04E-4812-8F1A-B9443DFFA259}"/>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1445</xdr:row>
      <xdr:rowOff>0</xdr:rowOff>
    </xdr:from>
    <xdr:to>
      <xdr:col>1</xdr:col>
      <xdr:colOff>1187824</xdr:colOff>
      <xdr:row>1445</xdr:row>
      <xdr:rowOff>161925</xdr:rowOff>
    </xdr:to>
    <xdr:sp macro="" textlink="">
      <xdr:nvSpPr>
        <xdr:cNvPr id="4464" name="AutoShape 24" descr="https://hscvsld.hatinh.gov.vn/sold/VBdi.nsf/star_grey.png">
          <a:extLst>
            <a:ext uri="{FF2B5EF4-FFF2-40B4-BE49-F238E27FC236}">
              <a16:creationId xmlns:a16="http://schemas.microsoft.com/office/drawing/2014/main" id="{09149BE9-7B01-457C-BE6B-445A8D76EC82}"/>
            </a:ext>
          </a:extLst>
        </xdr:cNvPr>
        <xdr:cNvSpPr>
          <a:spLocks noChangeAspect="1" noChangeArrowheads="1"/>
        </xdr:cNvSpPr>
      </xdr:nvSpPr>
      <xdr:spPr bwMode="auto">
        <a:xfrm>
          <a:off x="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B8DE02F5-A027-4EE9-B90A-D7BD142CA5EC}"/>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A6F89EB-9F32-41C7-825D-240D71F16BBD}"/>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4812880-1F87-4BC0-BB31-8037FEF8D77F}"/>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09E492A5-3A70-4A63-BC1C-6A5C407E932C}"/>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6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4B88A01-B3F1-4ADC-8B17-B62C979A36A5}"/>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53F67D8-AE76-4BFB-A858-4497F64062B6}"/>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D39A1B4-24E8-48A6-8D99-2DC4FC4BD0CD}"/>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10E0ADEE-C405-4FA1-B9DB-0A3E698ACD31}"/>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5294284-3606-4D54-8512-C2E1B24B938F}"/>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518C107-7042-48FE-823D-0AE3051C7B94}"/>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D8C8870E-089D-4648-8A66-F40C100FBFE5}"/>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6BA97205-E4DB-43C3-B880-65BA7B7DBEFA}"/>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133C268-84A6-4CE2-8ADD-09B396201250}"/>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1445</xdr:row>
      <xdr:rowOff>0</xdr:rowOff>
    </xdr:from>
    <xdr:to>
      <xdr:col>1</xdr:col>
      <xdr:colOff>1187824</xdr:colOff>
      <xdr:row>1445</xdr:row>
      <xdr:rowOff>161925</xdr:rowOff>
    </xdr:to>
    <xdr:sp macro="" textlink="">
      <xdr:nvSpPr>
        <xdr:cNvPr id="4478" name="AutoShape 24" descr="https://hscvsld.hatinh.gov.vn/sold/VBdi.nsf/star_grey.png">
          <a:extLst>
            <a:ext uri="{FF2B5EF4-FFF2-40B4-BE49-F238E27FC236}">
              <a16:creationId xmlns:a16="http://schemas.microsoft.com/office/drawing/2014/main" id="{3262A271-5169-4DD9-8BFF-66F5AD74D13D}"/>
            </a:ext>
          </a:extLst>
        </xdr:cNvPr>
        <xdr:cNvSpPr>
          <a:spLocks noChangeAspect="1" noChangeArrowheads="1"/>
        </xdr:cNvSpPr>
      </xdr:nvSpPr>
      <xdr:spPr bwMode="auto">
        <a:xfrm>
          <a:off x="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7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9C8DE43-4BEE-4F51-BEB9-D5A1C9453ED2}"/>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B460419-4A48-408B-A1A2-9D14560CDBBC}"/>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9026859-FEAE-43A6-8D84-D3F50203232A}"/>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4E66CA2-555C-44A4-AE43-108FBEFB7CB4}"/>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2F4B0C85-6FE6-4B46-A920-9F8183487AB0}"/>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FB61CC6D-A4C6-43A5-A2B3-35C0BB7379BD}"/>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99E0182-80BA-458D-8693-46F58DEEB448}"/>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1445</xdr:row>
      <xdr:rowOff>0</xdr:rowOff>
    </xdr:from>
    <xdr:to>
      <xdr:col>1</xdr:col>
      <xdr:colOff>1206874</xdr:colOff>
      <xdr:row>1445</xdr:row>
      <xdr:rowOff>161925</xdr:rowOff>
    </xdr:to>
    <xdr:sp macro="" textlink="">
      <xdr:nvSpPr>
        <xdr:cNvPr id="4486" name="AutoShape 16" descr="https://hscvsld.hatinh.gov.vn/sold/VBdi.nsf/star_grey.png">
          <a:extLst>
            <a:ext uri="{FF2B5EF4-FFF2-40B4-BE49-F238E27FC236}">
              <a16:creationId xmlns:a16="http://schemas.microsoft.com/office/drawing/2014/main" id="{E33676E3-8339-4735-9718-CFD8700FCEEB}"/>
            </a:ext>
          </a:extLst>
        </xdr:cNvPr>
        <xdr:cNvSpPr>
          <a:spLocks noChangeAspect="1" noChangeArrowheads="1"/>
        </xdr:cNvSpPr>
      </xdr:nvSpPr>
      <xdr:spPr bwMode="auto">
        <a:xfrm>
          <a:off x="1905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CC12632-B7AF-4506-90BF-31B4E30B22CB}"/>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C488954-28DC-4346-BCA3-9CDB6BFA88E1}"/>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8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AE6E2CD-4F0F-415E-98FD-AA6341814733}"/>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1445</xdr:row>
      <xdr:rowOff>0</xdr:rowOff>
    </xdr:from>
    <xdr:to>
      <xdr:col>1</xdr:col>
      <xdr:colOff>1187824</xdr:colOff>
      <xdr:row>1445</xdr:row>
      <xdr:rowOff>161925</xdr:rowOff>
    </xdr:to>
    <xdr:sp macro="" textlink="">
      <xdr:nvSpPr>
        <xdr:cNvPr id="4490" name="AutoShape 20" descr="https://hscvsld.hatinh.gov.vn/sold/VBdi.nsf/star_grey.png">
          <a:extLst>
            <a:ext uri="{FF2B5EF4-FFF2-40B4-BE49-F238E27FC236}">
              <a16:creationId xmlns:a16="http://schemas.microsoft.com/office/drawing/2014/main" id="{65C537B8-7D87-4E1B-B027-81AF8940A4D2}"/>
            </a:ext>
          </a:extLst>
        </xdr:cNvPr>
        <xdr:cNvSpPr>
          <a:spLocks noChangeAspect="1" noChangeArrowheads="1"/>
        </xdr:cNvSpPr>
      </xdr:nvSpPr>
      <xdr:spPr bwMode="auto">
        <a:xfrm>
          <a:off x="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2A42AF1-82A2-417F-B1BC-FDCC2BDFBB89}"/>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BBCE45A-0911-4253-B4B3-8BAAA299BB14}"/>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5009CEA-600E-4B6D-934C-263E5E06BF9F}"/>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1445</xdr:row>
      <xdr:rowOff>0</xdr:rowOff>
    </xdr:from>
    <xdr:to>
      <xdr:col>1</xdr:col>
      <xdr:colOff>1187824</xdr:colOff>
      <xdr:row>1445</xdr:row>
      <xdr:rowOff>161925</xdr:rowOff>
    </xdr:to>
    <xdr:sp macro="" textlink="">
      <xdr:nvSpPr>
        <xdr:cNvPr id="4494" name="AutoShape 24" descr="https://hscvsld.hatinh.gov.vn/sold/VBdi.nsf/star_grey.png">
          <a:extLst>
            <a:ext uri="{FF2B5EF4-FFF2-40B4-BE49-F238E27FC236}">
              <a16:creationId xmlns:a16="http://schemas.microsoft.com/office/drawing/2014/main" id="{CDC9B241-5436-4A51-AFF9-3E2312FB14B7}"/>
            </a:ext>
          </a:extLst>
        </xdr:cNvPr>
        <xdr:cNvSpPr>
          <a:spLocks noChangeAspect="1" noChangeArrowheads="1"/>
        </xdr:cNvSpPr>
      </xdr:nvSpPr>
      <xdr:spPr bwMode="auto">
        <a:xfrm>
          <a:off x="0" y="589464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8005B2E-141B-4833-BCA7-2DC2D1A87C1F}"/>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A7818498-729E-4067-A0FB-7A7A43354BE5}"/>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7A529C8-52AF-4134-AF80-A2309584B309}"/>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09AC28F-3FE5-48BB-9EA2-722219DE5059}"/>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1446</xdr:row>
      <xdr:rowOff>0</xdr:rowOff>
    </xdr:from>
    <xdr:to>
      <xdr:col>1</xdr:col>
      <xdr:colOff>304800</xdr:colOff>
      <xdr:row>1446</xdr:row>
      <xdr:rowOff>161925</xdr:rowOff>
    </xdr:to>
    <xdr:sp macro="" textlink="">
      <xdr:nvSpPr>
        <xdr:cNvPr id="44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C7102104-1B76-4990-A3B3-42DBBB11A82C}"/>
            </a:ext>
          </a:extLst>
        </xdr:cNvPr>
        <xdr:cNvSpPr>
          <a:spLocks noChangeAspect="1" noChangeArrowheads="1"/>
        </xdr:cNvSpPr>
      </xdr:nvSpPr>
      <xdr:spPr bwMode="auto">
        <a:xfrm>
          <a:off x="371475" y="589845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CA9A14B-5286-42DD-8B83-D2FA5296584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F49B21F0-F909-4C32-A510-42B483989C2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D91D7EEE-755D-4FE7-8A32-77D18A873D87}"/>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14C2060-C98B-44AB-8B23-B8BB044B0D7D}"/>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62C5615-F647-4D85-83BD-B6F257D5593F}"/>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5188C39-8FA1-4D76-A3D2-055450744BB6}"/>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9E873674-94F5-4B22-840F-E931FA0A11D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82D2F0A-2E8B-4065-94B7-E72B426C0C0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08" name="AutoShape 24" descr="https://hscvsld.hatinh.gov.vn/sold/VBdi.nsf/star_grey.png">
          <a:extLst>
            <a:ext uri="{FF2B5EF4-FFF2-40B4-BE49-F238E27FC236}">
              <a16:creationId xmlns:a16="http://schemas.microsoft.com/office/drawing/2014/main" id="{F4BBCC28-6662-41DA-8A39-9D6B3116FB82}"/>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0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A218BA6-9065-4710-B5BD-F85C6A6D920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21333E6-2B76-45AD-81E7-430E23DF3157}"/>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78836FA-0AA1-4AB3-8E00-1B64DB32C52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D08B98DA-3F90-4444-882F-296BC9E87AB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5F8E851-BE98-43F5-A3F4-1F4872E3EF4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162D2E8-8F1A-4D40-A648-5AE6CAFF0D16}"/>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71AC22D-4E85-4833-9F5C-30CB358493B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1037</xdr:row>
      <xdr:rowOff>0</xdr:rowOff>
    </xdr:from>
    <xdr:to>
      <xdr:col>1</xdr:col>
      <xdr:colOff>1206874</xdr:colOff>
      <xdr:row>1037</xdr:row>
      <xdr:rowOff>161925</xdr:rowOff>
    </xdr:to>
    <xdr:sp macro="" textlink="">
      <xdr:nvSpPr>
        <xdr:cNvPr id="4516" name="AutoShape 16" descr="https://hscvsld.hatinh.gov.vn/sold/VBdi.nsf/star_grey.png">
          <a:extLst>
            <a:ext uri="{FF2B5EF4-FFF2-40B4-BE49-F238E27FC236}">
              <a16:creationId xmlns:a16="http://schemas.microsoft.com/office/drawing/2014/main" id="{D7D40C94-EDDB-4290-89F2-7103B83FEBDD}"/>
            </a:ext>
          </a:extLst>
        </xdr:cNvPr>
        <xdr:cNvSpPr>
          <a:spLocks noChangeAspect="1" noChangeArrowheads="1"/>
        </xdr:cNvSpPr>
      </xdr:nvSpPr>
      <xdr:spPr bwMode="auto">
        <a:xfrm>
          <a:off x="1905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B59D96E-F2B4-47A5-99FB-0EBB1A0DAA0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F56F2BEA-62F2-432F-81AD-08E5D4BA37F7}"/>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1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BBAAE98D-D34F-4392-ACC9-0A4F25024369}"/>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20" name="AutoShape 20" descr="https://hscvsld.hatinh.gov.vn/sold/VBdi.nsf/star_grey.png">
          <a:extLst>
            <a:ext uri="{FF2B5EF4-FFF2-40B4-BE49-F238E27FC236}">
              <a16:creationId xmlns:a16="http://schemas.microsoft.com/office/drawing/2014/main" id="{DEE10556-832F-4173-8F5E-3CE67DCA4EF2}"/>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97191360-7CA7-46F0-AB08-0D7CC11B201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BAC228F-861C-4820-93C0-D396672C59E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DB658D1C-5493-45B2-855E-4F7187A3EE4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24" name="AutoShape 24" descr="https://hscvsld.hatinh.gov.vn/sold/VBdi.nsf/star_grey.png">
          <a:extLst>
            <a:ext uri="{FF2B5EF4-FFF2-40B4-BE49-F238E27FC236}">
              <a16:creationId xmlns:a16="http://schemas.microsoft.com/office/drawing/2014/main" id="{0F8F0CD5-8A2F-436A-B9C4-4359441850C7}"/>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D6A9DD1-4149-4FD3-AA9A-8235A5ED8C3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23D7ACD-2572-48EE-BEC4-299D2E25CDD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16381F1D-3A44-49D1-AB3E-EA9B7AC376A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6A0FBE32-C14F-45F5-90E8-D41E9656312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2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5095C44-DFE6-41B9-96C6-6263E415040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385D51D-1F02-44EC-BAA3-0477DB10BC6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7D388645-7FF1-4457-99CF-98AD06B87AA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4A151AF-01A4-4501-BA6D-AE389475093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83CBD265-A0F2-4E1E-A81A-2BAAF47ABE8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F931166-1279-4D2A-944F-864267543D89}"/>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69FC5C6-5072-4444-B0CE-D041E42283A5}"/>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A4E24605-0B8C-4029-8DE8-2B44DFD5AD1A}"/>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625E23A-EC69-4162-807E-696A1B9CDE1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38" name="AutoShape 24" descr="https://hscvsld.hatinh.gov.vn/sold/VBdi.nsf/star_grey.png">
          <a:extLst>
            <a:ext uri="{FF2B5EF4-FFF2-40B4-BE49-F238E27FC236}">
              <a16:creationId xmlns:a16="http://schemas.microsoft.com/office/drawing/2014/main" id="{25CDFE84-9482-4CFB-B105-ABD3CE590389}"/>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3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D5AF9C37-E655-4955-A7BF-BC4DDF57A7D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52E88E4-C915-4A7C-8522-ABAAE66F334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F261D1F-5A2C-40A1-A51E-F89ECE36A18A}"/>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E962F375-EF4A-4D7A-B5B8-1C6C2216C5EF}"/>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7141D99-6E00-4E0C-A3B5-CCAB510CE206}"/>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F19F176-E399-4076-8BCB-1E57A8155D97}"/>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8E571B6-5ECC-4CE9-BDF7-04AEC00A1F1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1037</xdr:row>
      <xdr:rowOff>0</xdr:rowOff>
    </xdr:from>
    <xdr:to>
      <xdr:col>1</xdr:col>
      <xdr:colOff>1206874</xdr:colOff>
      <xdr:row>1037</xdr:row>
      <xdr:rowOff>161925</xdr:rowOff>
    </xdr:to>
    <xdr:sp macro="" textlink="">
      <xdr:nvSpPr>
        <xdr:cNvPr id="4546" name="AutoShape 16" descr="https://hscvsld.hatinh.gov.vn/sold/VBdi.nsf/star_grey.png">
          <a:extLst>
            <a:ext uri="{FF2B5EF4-FFF2-40B4-BE49-F238E27FC236}">
              <a16:creationId xmlns:a16="http://schemas.microsoft.com/office/drawing/2014/main" id="{F4712EC8-BD04-46FD-91C7-5C73619EC97E}"/>
            </a:ext>
          </a:extLst>
        </xdr:cNvPr>
        <xdr:cNvSpPr>
          <a:spLocks noChangeAspect="1" noChangeArrowheads="1"/>
        </xdr:cNvSpPr>
      </xdr:nvSpPr>
      <xdr:spPr bwMode="auto">
        <a:xfrm>
          <a:off x="1905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32DC2D6-AB40-4DDC-AE88-76CEED293E5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B5B2ADB-4EF5-4458-9A80-7E1227AF4C3F}"/>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4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11C5222-79F7-4842-A055-9D8AC66BD9E7}"/>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50" name="AutoShape 20" descr="https://hscvsld.hatinh.gov.vn/sold/VBdi.nsf/star_grey.png">
          <a:extLst>
            <a:ext uri="{FF2B5EF4-FFF2-40B4-BE49-F238E27FC236}">
              <a16:creationId xmlns:a16="http://schemas.microsoft.com/office/drawing/2014/main" id="{B43B5E32-942E-40E2-A89C-9C2AC7F9950F}"/>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0C87217B-ACE4-4280-86CE-5C5A97AFE82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C7F2ABD-210A-4754-88D2-0C738CD78569}"/>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E50965F1-3920-4DBD-88F5-A2BCA8AC548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54" name="AutoShape 24" descr="https://hscvsld.hatinh.gov.vn/sold/VBdi.nsf/star_grey.png">
          <a:extLst>
            <a:ext uri="{FF2B5EF4-FFF2-40B4-BE49-F238E27FC236}">
              <a16:creationId xmlns:a16="http://schemas.microsoft.com/office/drawing/2014/main" id="{D8243FC0-697E-4593-906B-F857134A1A72}"/>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95E5357B-3AB8-4A29-ACAC-6E346AE02C0A}"/>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15E9DA2-4223-48E4-B8E7-7DD4BA59C94D}"/>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8A4D638-84D9-4A0C-B47B-478334BD2AD5}"/>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9724915-49C9-4940-AE49-F855B9E6885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5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DE7AB0C-738B-444E-939A-51125F782432}"/>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6EA2EAA0-5588-4988-A7C4-6448F56336A2}"/>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A107AFD-93CF-4B31-935D-3A2992CF33DD}"/>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735B8C05-FC5C-44D4-B62F-315A091D459D}"/>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7D7F104-3ACE-4CF9-80BE-80C4C1C8523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76A9F5DE-03AF-411C-95D1-22557559FC2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E9EF5B8-422B-482F-BC83-572B0EE174D9}"/>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6C48491-B00D-47A5-BF0B-E546A5BAE5CF}"/>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00C10B3B-34AA-4587-827C-C60590873302}"/>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68" name="AutoShape 24" descr="https://hscvsld.hatinh.gov.vn/sold/VBdi.nsf/star_grey.png">
          <a:extLst>
            <a:ext uri="{FF2B5EF4-FFF2-40B4-BE49-F238E27FC236}">
              <a16:creationId xmlns:a16="http://schemas.microsoft.com/office/drawing/2014/main" id="{8120B2E5-5ABD-4975-8AE2-C7BB78708C63}"/>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6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E12B7C36-6454-4EE3-8F5F-8A037CBA360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DD800F4-4D2B-4ACB-949F-A59910C8511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C4E04A9-8BBF-41E7-A0E1-CBA085EAE6CC}"/>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950CF80-F82E-44D1-B6A3-069C33B51115}"/>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16D6B59-D471-419A-8BFA-E6985E8D708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CB22DC15-E561-46FC-AED3-D49622F6639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BA7F404-ABC2-4177-B0D8-38F26DADDAB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1037</xdr:row>
      <xdr:rowOff>0</xdr:rowOff>
    </xdr:from>
    <xdr:to>
      <xdr:col>1</xdr:col>
      <xdr:colOff>1206874</xdr:colOff>
      <xdr:row>1037</xdr:row>
      <xdr:rowOff>161925</xdr:rowOff>
    </xdr:to>
    <xdr:sp macro="" textlink="">
      <xdr:nvSpPr>
        <xdr:cNvPr id="4576" name="AutoShape 16" descr="https://hscvsld.hatinh.gov.vn/sold/VBdi.nsf/star_grey.png">
          <a:extLst>
            <a:ext uri="{FF2B5EF4-FFF2-40B4-BE49-F238E27FC236}">
              <a16:creationId xmlns:a16="http://schemas.microsoft.com/office/drawing/2014/main" id="{8949B58E-D254-4956-8846-BAB38FA1C6C5}"/>
            </a:ext>
          </a:extLst>
        </xdr:cNvPr>
        <xdr:cNvSpPr>
          <a:spLocks noChangeAspect="1" noChangeArrowheads="1"/>
        </xdr:cNvSpPr>
      </xdr:nvSpPr>
      <xdr:spPr bwMode="auto">
        <a:xfrm>
          <a:off x="1905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154BEE2-19E6-4AC9-B969-7FDCEFF53AC2}"/>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9D584C8-75DE-4743-9081-110F491DC99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7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775B0CF-B7B1-4E60-B2D7-4039BFA52ED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80" name="AutoShape 20" descr="https://hscvsld.hatinh.gov.vn/sold/VBdi.nsf/star_grey.png">
          <a:extLst>
            <a:ext uri="{FF2B5EF4-FFF2-40B4-BE49-F238E27FC236}">
              <a16:creationId xmlns:a16="http://schemas.microsoft.com/office/drawing/2014/main" id="{3588A5EE-FDE0-4E7A-8FBB-FCC1F95B79FA}"/>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C258EE75-0ED4-4580-AA48-75D81526855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72BE414-F0A8-4F50-943F-64AFA95708C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57C2EEE-D75B-45E4-94A3-6B3771E1C9C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84" name="AutoShape 24" descr="https://hscvsld.hatinh.gov.vn/sold/VBdi.nsf/star_grey.png">
          <a:extLst>
            <a:ext uri="{FF2B5EF4-FFF2-40B4-BE49-F238E27FC236}">
              <a16:creationId xmlns:a16="http://schemas.microsoft.com/office/drawing/2014/main" id="{97CC9AD7-95CD-4E14-8D93-5220E369C36D}"/>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B133964-4268-4B62-9807-8EB5BFAC2D76}"/>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EFB0B980-1875-4482-9711-E31052A0DC0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8D4791E-31BE-4C7B-ABB7-CDE0D9ED1D0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26499B7-68B7-446D-81E7-F6AA34E3F93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8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1767AAE9-D426-4E4D-880D-9985D3DFA94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C8F3D89-A951-4C33-8C2C-8A82DF5E0E7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7DAA779-0085-437A-84D8-5D1453A3416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EDDDB2C4-4736-42A0-B31D-10272B0478D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DBF2703-AFDC-408D-9F04-FB13B4F3DD9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CB3D1185-1AB8-45B1-B5EB-89ACC12E7E7A}"/>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692BBD0-1BA8-451C-B1F6-E4864DFD094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FEE27A27-6001-4057-A308-B5C40D06521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52CA7D02-F90C-4F72-8FDC-D866E1548B9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598" name="AutoShape 24" descr="https://hscvsld.hatinh.gov.vn/sold/VBdi.nsf/star_grey.png">
          <a:extLst>
            <a:ext uri="{FF2B5EF4-FFF2-40B4-BE49-F238E27FC236}">
              <a16:creationId xmlns:a16="http://schemas.microsoft.com/office/drawing/2014/main" id="{E4EBBF9C-70F9-4080-B530-5D03E29B7BCB}"/>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59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3F7E6E87-69C0-43A5-9124-C41B5C7B5CDE}"/>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1BD215F4-3056-43C7-82C8-B43152AAF618}"/>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31A263E-D60D-436C-A69F-12AFE4A7C259}"/>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7EB5513-64B3-4F0D-BF01-F72D132189D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E29448C4-569A-4532-BFDC-2AE648D1370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47A24D2-F65C-4929-AEB9-7AECDA7D7B0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4F8ED78-1793-4773-8F6D-1D63B9CCC0C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1037</xdr:row>
      <xdr:rowOff>0</xdr:rowOff>
    </xdr:from>
    <xdr:to>
      <xdr:col>1</xdr:col>
      <xdr:colOff>1206874</xdr:colOff>
      <xdr:row>1037</xdr:row>
      <xdr:rowOff>161925</xdr:rowOff>
    </xdr:to>
    <xdr:sp macro="" textlink="">
      <xdr:nvSpPr>
        <xdr:cNvPr id="4606" name="AutoShape 16" descr="https://hscvsld.hatinh.gov.vn/sold/VBdi.nsf/star_grey.png">
          <a:extLst>
            <a:ext uri="{FF2B5EF4-FFF2-40B4-BE49-F238E27FC236}">
              <a16:creationId xmlns:a16="http://schemas.microsoft.com/office/drawing/2014/main" id="{9246F194-C4A6-447F-B021-889068E4EAF2}"/>
            </a:ext>
          </a:extLst>
        </xdr:cNvPr>
        <xdr:cNvSpPr>
          <a:spLocks noChangeAspect="1" noChangeArrowheads="1"/>
        </xdr:cNvSpPr>
      </xdr:nvSpPr>
      <xdr:spPr bwMode="auto">
        <a:xfrm>
          <a:off x="1905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C12F99D7-6D93-4C54-986F-AA767D00B024}"/>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AB6B5CFE-5130-464F-8D0A-EEC390527BED}"/>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0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A6A0AE9D-09CD-493A-BB8D-FEAE3AA7617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610" name="AutoShape 20" descr="https://hscvsld.hatinh.gov.vn/sold/VBdi.nsf/star_grey.png">
          <a:extLst>
            <a:ext uri="{FF2B5EF4-FFF2-40B4-BE49-F238E27FC236}">
              <a16:creationId xmlns:a16="http://schemas.microsoft.com/office/drawing/2014/main" id="{1413491A-9AEF-41BC-BF5C-9375C4C9DC64}"/>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4DC85501-5003-4F5B-835E-B686472D23AF}"/>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69623A1-6253-41EC-8D45-241FAA59F703}"/>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69DAB0F9-A344-4128-BC47-5426058CD63F}"/>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1037</xdr:row>
      <xdr:rowOff>0</xdr:rowOff>
    </xdr:from>
    <xdr:to>
      <xdr:col>1</xdr:col>
      <xdr:colOff>1187824</xdr:colOff>
      <xdr:row>1037</xdr:row>
      <xdr:rowOff>161925</xdr:rowOff>
    </xdr:to>
    <xdr:sp macro="" textlink="">
      <xdr:nvSpPr>
        <xdr:cNvPr id="4614" name="AutoShape 24" descr="https://hscvsld.hatinh.gov.vn/sold/VBdi.nsf/star_grey.png">
          <a:extLst>
            <a:ext uri="{FF2B5EF4-FFF2-40B4-BE49-F238E27FC236}">
              <a16:creationId xmlns:a16="http://schemas.microsoft.com/office/drawing/2014/main" id="{8E4F1A02-F840-4766-9544-7C271E5E4A3D}"/>
            </a:ext>
          </a:extLst>
        </xdr:cNvPr>
        <xdr:cNvSpPr>
          <a:spLocks noChangeAspect="1" noChangeArrowheads="1"/>
        </xdr:cNvSpPr>
      </xdr:nvSpPr>
      <xdr:spPr bwMode="auto">
        <a:xfrm>
          <a:off x="0" y="424872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F07D1BE-DC84-4DEC-918B-552596102F1B}"/>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6BD1248-731E-4935-AB66-EA6CDCDA8F07}"/>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A2D1C9BC-C194-4957-A01C-F1BA4CC83959}"/>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879D4EAE-19BB-45DA-AE2D-3966D7BADBB1}"/>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1038</xdr:row>
      <xdr:rowOff>0</xdr:rowOff>
    </xdr:from>
    <xdr:to>
      <xdr:col>1</xdr:col>
      <xdr:colOff>304800</xdr:colOff>
      <xdr:row>1038</xdr:row>
      <xdr:rowOff>157054</xdr:rowOff>
    </xdr:to>
    <xdr:sp macro="" textlink="">
      <xdr:nvSpPr>
        <xdr:cNvPr id="461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4054137-BF52-47DC-8B39-7F2DE9C85690}"/>
            </a:ext>
          </a:extLst>
        </xdr:cNvPr>
        <xdr:cNvSpPr>
          <a:spLocks noChangeAspect="1" noChangeArrowheads="1"/>
        </xdr:cNvSpPr>
      </xdr:nvSpPr>
      <xdr:spPr bwMode="auto">
        <a:xfrm>
          <a:off x="371475" y="425443650"/>
          <a:ext cx="304800" cy="15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027D28F-BD5E-4EDA-B45C-93D4D479181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ED98DE48-2C10-495B-BED5-9EF63B7117D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EA8C697-97AE-44E2-8FF0-EB047050215A}"/>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4EDB8702-5AC4-4517-98E9-03F31396E1F0}"/>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93CAE23E-7FC6-42DC-A40E-DE41CD0427D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E2847696-B76C-47B9-899D-E204643307AA}"/>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214CE7B2-BEE3-42B6-8AA7-D52671C1A875}"/>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0D01364-4138-4E66-B709-A56CDB7CBA9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28" name="AutoShape 24" descr="https://hscvsld.hatinh.gov.vn/sold/VBdi.nsf/star_grey.png">
          <a:extLst>
            <a:ext uri="{FF2B5EF4-FFF2-40B4-BE49-F238E27FC236}">
              <a16:creationId xmlns:a16="http://schemas.microsoft.com/office/drawing/2014/main" id="{87926197-A819-47EA-8630-60E65A143238}"/>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2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75E5838-C8B6-4EF5-967A-E07359F26E4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66256C3-F551-41B6-9551-61B263F18A1F}"/>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3FF6AB00-F92F-4FF7-9BE8-BF30DD1D225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3AA401DD-CFA9-47DD-9FDB-4692FB079B3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EA92445-4A94-4950-8379-D32F57FC014F}"/>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2851704-72F8-422B-B3EC-CE492B9E5C1C}"/>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101E208-44E1-431C-B2F3-F0C089E7402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1023</xdr:row>
      <xdr:rowOff>0</xdr:rowOff>
    </xdr:from>
    <xdr:to>
      <xdr:col>1</xdr:col>
      <xdr:colOff>1206874</xdr:colOff>
      <xdr:row>1023</xdr:row>
      <xdr:rowOff>161925</xdr:rowOff>
    </xdr:to>
    <xdr:sp macro="" textlink="">
      <xdr:nvSpPr>
        <xdr:cNvPr id="4636" name="AutoShape 16" descr="https://hscvsld.hatinh.gov.vn/sold/VBdi.nsf/star_grey.png">
          <a:extLst>
            <a:ext uri="{FF2B5EF4-FFF2-40B4-BE49-F238E27FC236}">
              <a16:creationId xmlns:a16="http://schemas.microsoft.com/office/drawing/2014/main" id="{C3B148EA-7D4C-4BD6-9699-D6A0CB8C356A}"/>
            </a:ext>
          </a:extLst>
        </xdr:cNvPr>
        <xdr:cNvSpPr>
          <a:spLocks noChangeAspect="1" noChangeArrowheads="1"/>
        </xdr:cNvSpPr>
      </xdr:nvSpPr>
      <xdr:spPr bwMode="auto">
        <a:xfrm>
          <a:off x="1905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8E1EF628-8916-4AC4-BF1A-ED94B3D4AD9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54967BD-703C-4DDB-A552-DCFEC60850BA}"/>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3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E15B1727-C0A8-418D-8D40-FE9114275DA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40" name="AutoShape 20" descr="https://hscvsld.hatinh.gov.vn/sold/VBdi.nsf/star_grey.png">
          <a:extLst>
            <a:ext uri="{FF2B5EF4-FFF2-40B4-BE49-F238E27FC236}">
              <a16:creationId xmlns:a16="http://schemas.microsoft.com/office/drawing/2014/main" id="{B5BA6CF8-03BC-439C-9BD3-383780DE04CF}"/>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7954B685-F1BD-4CD2-BB9B-B61FC68BE581}"/>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89BE0E0-8DA5-4C73-A911-809E6A1CC3E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7BE9EC24-7458-44FB-AD0C-687C4116663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44" name="AutoShape 24" descr="https://hscvsld.hatinh.gov.vn/sold/VBdi.nsf/star_grey.png">
          <a:extLst>
            <a:ext uri="{FF2B5EF4-FFF2-40B4-BE49-F238E27FC236}">
              <a16:creationId xmlns:a16="http://schemas.microsoft.com/office/drawing/2014/main" id="{794EB825-3A13-4C01-9E85-27A42E9F04BB}"/>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B74A582-9727-473E-AA72-751FDCF30F71}"/>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F45BEED9-5242-4EAB-A2C5-ACBB9585CAD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8F11E730-D5B7-466F-A60E-5CF73403D21F}"/>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A91FD65C-E8C4-4223-8FD2-ECA2D0F7549A}"/>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4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548BE5F4-80B5-4E84-ADEB-FE5FF8A0DD9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2617C99D-1650-45DA-AAA3-66F55623CA2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34915D4-B9AB-4D1B-8AAB-ACCFECE401E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806041C-4F65-4900-9819-B7A789950B0C}"/>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1FC2CA4-147C-4DAC-A2D9-1AEE644BA803}"/>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E208352-6100-4C60-A827-729186F4283C}"/>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DD8262D-4931-47A6-A7F9-88D748F7AC5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5B5BC831-161F-4F31-9A2A-B09E59834EC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62BCA19-5BEB-44A7-8D48-211739A53B5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58" name="AutoShape 24" descr="https://hscvsld.hatinh.gov.vn/sold/VBdi.nsf/star_grey.png">
          <a:extLst>
            <a:ext uri="{FF2B5EF4-FFF2-40B4-BE49-F238E27FC236}">
              <a16:creationId xmlns:a16="http://schemas.microsoft.com/office/drawing/2014/main" id="{B35F359A-3A69-4F6A-A3C2-45A9F7D57026}"/>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5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33082AD-F690-401C-A521-00964B32D8A5}"/>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566CDC3-F509-4D4B-8137-49E3CDFE71F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1720027-A89E-4C40-90EB-469E1D44435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A0FF28A-86FA-4FF1-87DF-A65BD912CEA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58F5D26-5064-4F43-B7C2-59C85B5B75A3}"/>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787CB59D-6268-4894-9033-C5778D5B615C}"/>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26755F3-AE96-48E8-8AE2-F88F6A34659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1023</xdr:row>
      <xdr:rowOff>0</xdr:rowOff>
    </xdr:from>
    <xdr:to>
      <xdr:col>1</xdr:col>
      <xdr:colOff>1206874</xdr:colOff>
      <xdr:row>1023</xdr:row>
      <xdr:rowOff>161925</xdr:rowOff>
    </xdr:to>
    <xdr:sp macro="" textlink="">
      <xdr:nvSpPr>
        <xdr:cNvPr id="4666" name="AutoShape 16" descr="https://hscvsld.hatinh.gov.vn/sold/VBdi.nsf/star_grey.png">
          <a:extLst>
            <a:ext uri="{FF2B5EF4-FFF2-40B4-BE49-F238E27FC236}">
              <a16:creationId xmlns:a16="http://schemas.microsoft.com/office/drawing/2014/main" id="{CB32E586-F959-4F88-A2CB-136B6CF5E343}"/>
            </a:ext>
          </a:extLst>
        </xdr:cNvPr>
        <xdr:cNvSpPr>
          <a:spLocks noChangeAspect="1" noChangeArrowheads="1"/>
        </xdr:cNvSpPr>
      </xdr:nvSpPr>
      <xdr:spPr bwMode="auto">
        <a:xfrm>
          <a:off x="1905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B18E4018-47AC-4F25-933C-06A177DA620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97780ADC-9229-4AED-92B5-16C3C0452827}"/>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6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F6C697FB-61B5-4167-98FC-8A6C223F3A43}"/>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70" name="AutoShape 20" descr="https://hscvsld.hatinh.gov.vn/sold/VBdi.nsf/star_grey.png">
          <a:extLst>
            <a:ext uri="{FF2B5EF4-FFF2-40B4-BE49-F238E27FC236}">
              <a16:creationId xmlns:a16="http://schemas.microsoft.com/office/drawing/2014/main" id="{ACFD12D7-EC88-467A-B418-E793E844F03A}"/>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BFE09A7A-BC1D-429C-86E9-773BCFF34B90}"/>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C2121E0-43A8-442D-B3AB-4543E671B9D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9BBF9B7F-B881-4FC8-9135-A10BE3372A05}"/>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74" name="AutoShape 24" descr="https://hscvsld.hatinh.gov.vn/sold/VBdi.nsf/star_grey.png">
          <a:extLst>
            <a:ext uri="{FF2B5EF4-FFF2-40B4-BE49-F238E27FC236}">
              <a16:creationId xmlns:a16="http://schemas.microsoft.com/office/drawing/2014/main" id="{C5D1CF79-9C95-4327-8C83-516198C906A8}"/>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7DEABF6-39A3-4B70-85D1-AEBC73F8742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5BFF81E-FA95-4C94-BFE1-83BCD106EBB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B1C6DD70-AE95-4323-A4A2-9BE251F41ED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F6F9A8EF-CDF8-41D3-A2AA-4730D52A1A3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7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68B4BAD8-1741-446A-AD04-9173D22DBE9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300CCD45-7920-47CB-A0DA-D02C6C2F318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603C3A0-5CE4-4B20-A293-BF14C41571F1}"/>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911D675B-50BC-4D39-9D56-1A581C2DEE1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30042D8F-066D-44E1-8350-5B4E1F542A4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A583335-5D13-48BD-A764-97FB5FDC7C1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37454DE-D185-4F8A-964F-945A3F331C8B}"/>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B44A5858-4A66-402F-ACB7-B1220EF1832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89444A74-2FD4-4F9C-8A97-F28CF37F0E35}"/>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688" name="AutoShape 24" descr="https://hscvsld.hatinh.gov.vn/sold/VBdi.nsf/star_grey.png">
          <a:extLst>
            <a:ext uri="{FF2B5EF4-FFF2-40B4-BE49-F238E27FC236}">
              <a16:creationId xmlns:a16="http://schemas.microsoft.com/office/drawing/2014/main" id="{61A235B2-464E-40B0-914E-1005F46C0E47}"/>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8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F5A2582A-DA40-4204-B32E-7BCBC157825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0BA2F653-25AF-4947-B563-A1E5B2E0424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3F6B359-0B7C-49F0-A0DF-DDC7E80D125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4F2F04C-ECBA-48A1-8125-0883274A5B3F}"/>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35607A6F-8C04-48B5-9CF9-A1C8C8556B9E}"/>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963FA8B-12D1-47EB-8F31-0DAFDD802A9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0056933A-9E92-46C6-AD03-9E63F460BA1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1023</xdr:row>
      <xdr:rowOff>0</xdr:rowOff>
    </xdr:from>
    <xdr:to>
      <xdr:col>1</xdr:col>
      <xdr:colOff>1206874</xdr:colOff>
      <xdr:row>1023</xdr:row>
      <xdr:rowOff>161925</xdr:rowOff>
    </xdr:to>
    <xdr:sp macro="" textlink="">
      <xdr:nvSpPr>
        <xdr:cNvPr id="4696" name="AutoShape 16" descr="https://hscvsld.hatinh.gov.vn/sold/VBdi.nsf/star_grey.png">
          <a:extLst>
            <a:ext uri="{FF2B5EF4-FFF2-40B4-BE49-F238E27FC236}">
              <a16:creationId xmlns:a16="http://schemas.microsoft.com/office/drawing/2014/main" id="{317DDA5D-B767-4AA5-A18D-95AC7CFF75D7}"/>
            </a:ext>
          </a:extLst>
        </xdr:cNvPr>
        <xdr:cNvSpPr>
          <a:spLocks noChangeAspect="1" noChangeArrowheads="1"/>
        </xdr:cNvSpPr>
      </xdr:nvSpPr>
      <xdr:spPr bwMode="auto">
        <a:xfrm>
          <a:off x="1905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6503A87A-4E3F-40EA-B97C-23E6F7E66C0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B16548FB-42DA-42B0-BBD1-6FB2C3ECBAF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69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2B639DA9-B2B6-4468-BDA0-1E645816F83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700" name="AutoShape 20" descr="https://hscvsld.hatinh.gov.vn/sold/VBdi.nsf/star_grey.png">
          <a:extLst>
            <a:ext uri="{FF2B5EF4-FFF2-40B4-BE49-F238E27FC236}">
              <a16:creationId xmlns:a16="http://schemas.microsoft.com/office/drawing/2014/main" id="{4B8EA8AE-D741-4102-A89C-165FF76C94DC}"/>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77B01BF-C486-4365-86B8-2B247708CDB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D056FD8D-334F-4727-AAFB-BF11DE54E45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4FE8D98-21ED-478E-B0F3-3827993740B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704" name="AutoShape 24" descr="https://hscvsld.hatinh.gov.vn/sold/VBdi.nsf/star_grey.png">
          <a:extLst>
            <a:ext uri="{FF2B5EF4-FFF2-40B4-BE49-F238E27FC236}">
              <a16:creationId xmlns:a16="http://schemas.microsoft.com/office/drawing/2014/main" id="{116A46C8-14C5-45B4-9507-785368F0025F}"/>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52545F05-500B-4D0C-8131-103A0AEED43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1982275-6E5A-4BD6-AD25-BBD2A7183B70}"/>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DEFF67B-9FB7-4CBC-AE9F-626058221BCA}"/>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BD24F15-9945-445D-B8BA-460C23E71D50}"/>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0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6690C2E-C6C4-4E97-B890-E94661409F1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AC161D8B-FCFC-4BD4-960A-5F65E688DAD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C45116AF-B938-49BB-9942-7CB7931AEEA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FD896930-40E3-44C6-8E8A-37A8A0419C59}"/>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D7648630-22CD-41BD-B29A-0DF715131E83}"/>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64767DF1-A989-4383-B7E4-9BAA42947A4C}"/>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ABF8E7E-7302-4B7C-8A78-690F4A9D0068}"/>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49DCEA1-9BF2-4B4E-BED7-4F36EFAE8AD7}"/>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F134E091-845E-4D98-AB5A-B74F17D647D5}"/>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718" name="AutoShape 24" descr="https://hscvsld.hatinh.gov.vn/sold/VBdi.nsf/star_grey.png">
          <a:extLst>
            <a:ext uri="{FF2B5EF4-FFF2-40B4-BE49-F238E27FC236}">
              <a16:creationId xmlns:a16="http://schemas.microsoft.com/office/drawing/2014/main" id="{AFDF4927-CB8E-4995-8728-7E5E9A463F4E}"/>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1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44718251-F477-49C5-A386-3647D68BE67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320A13DC-0A81-47FD-99BD-B2CFB677C430}"/>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645CFCE6-F719-4DAD-81DD-720B55DD81D0}"/>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47044A5-D675-4D70-95EA-AA476B07821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7674AB3-00ED-4F94-8410-CC9336D5A1CF}"/>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0DE3BCFC-6AE7-40A5-B3FA-19974F93625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D3B91BF4-F269-4029-83E5-E6F22C6B3E52}"/>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1023</xdr:row>
      <xdr:rowOff>0</xdr:rowOff>
    </xdr:from>
    <xdr:to>
      <xdr:col>1</xdr:col>
      <xdr:colOff>1206874</xdr:colOff>
      <xdr:row>1023</xdr:row>
      <xdr:rowOff>161925</xdr:rowOff>
    </xdr:to>
    <xdr:sp macro="" textlink="">
      <xdr:nvSpPr>
        <xdr:cNvPr id="4726" name="AutoShape 16" descr="https://hscvsld.hatinh.gov.vn/sold/VBdi.nsf/star_grey.png">
          <a:extLst>
            <a:ext uri="{FF2B5EF4-FFF2-40B4-BE49-F238E27FC236}">
              <a16:creationId xmlns:a16="http://schemas.microsoft.com/office/drawing/2014/main" id="{F48B490F-42A4-4763-BE8F-FA2B5C3BB78A}"/>
            </a:ext>
          </a:extLst>
        </xdr:cNvPr>
        <xdr:cNvSpPr>
          <a:spLocks noChangeAspect="1" noChangeArrowheads="1"/>
        </xdr:cNvSpPr>
      </xdr:nvSpPr>
      <xdr:spPr bwMode="auto">
        <a:xfrm>
          <a:off x="1905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5A5860F6-2FAE-4D14-A88C-445C950E4AD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5BDE3BCF-3A7B-463E-B4F1-CEBCE94820C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2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D17059E-FB30-4C1A-93FB-07FE5CF45D61}"/>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730" name="AutoShape 20" descr="https://hscvsld.hatinh.gov.vn/sold/VBdi.nsf/star_grey.png">
          <a:extLst>
            <a:ext uri="{FF2B5EF4-FFF2-40B4-BE49-F238E27FC236}">
              <a16:creationId xmlns:a16="http://schemas.microsoft.com/office/drawing/2014/main" id="{BD48ED40-7B1A-4B01-8C9B-285F1366EEC7}"/>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1C18340F-9FB1-4B67-A888-0C46DF62FC86}"/>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ABA7B05-1AF9-4AD6-A7F2-175BE1A1EB4A}"/>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10261C24-83BE-4592-9F70-48FF557ADECB}"/>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1023</xdr:row>
      <xdr:rowOff>0</xdr:rowOff>
    </xdr:from>
    <xdr:to>
      <xdr:col>1</xdr:col>
      <xdr:colOff>1187824</xdr:colOff>
      <xdr:row>1023</xdr:row>
      <xdr:rowOff>161925</xdr:rowOff>
    </xdr:to>
    <xdr:sp macro="" textlink="">
      <xdr:nvSpPr>
        <xdr:cNvPr id="4734" name="AutoShape 24" descr="https://hscvsld.hatinh.gov.vn/sold/VBdi.nsf/star_grey.png">
          <a:extLst>
            <a:ext uri="{FF2B5EF4-FFF2-40B4-BE49-F238E27FC236}">
              <a16:creationId xmlns:a16="http://schemas.microsoft.com/office/drawing/2014/main" id="{2CD6E345-D609-470F-A1B2-4D23E545D6CA}"/>
            </a:ext>
          </a:extLst>
        </xdr:cNvPr>
        <xdr:cNvSpPr>
          <a:spLocks noChangeAspect="1" noChangeArrowheads="1"/>
        </xdr:cNvSpPr>
      </xdr:nvSpPr>
      <xdr:spPr bwMode="auto">
        <a:xfrm>
          <a:off x="0" y="419919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2B0AC3C8-F999-4569-A71D-508AAE124D27}"/>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8544EA32-0086-43CD-AD2A-5744ADDE76AD}"/>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07BBAA52-9E8F-4B49-A8CA-E9818FF5BE11}"/>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5B88FC99-49A5-4A10-ACE3-B265C7C31D7B}"/>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1024</xdr:row>
      <xdr:rowOff>0</xdr:rowOff>
    </xdr:from>
    <xdr:to>
      <xdr:col>1</xdr:col>
      <xdr:colOff>304800</xdr:colOff>
      <xdr:row>1024</xdr:row>
      <xdr:rowOff>161925</xdr:rowOff>
    </xdr:to>
    <xdr:sp macro="" textlink="">
      <xdr:nvSpPr>
        <xdr:cNvPr id="473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449D1728-A451-4FAE-9CC7-CF08F148E684}"/>
            </a:ext>
          </a:extLst>
        </xdr:cNvPr>
        <xdr:cNvSpPr>
          <a:spLocks noChangeAspect="1" noChangeArrowheads="1"/>
        </xdr:cNvSpPr>
      </xdr:nvSpPr>
      <xdr:spPr bwMode="auto">
        <a:xfrm>
          <a:off x="371475" y="4203001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5F71DDE2-096E-4364-B0BD-CE4D39E0BA05}"/>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BBC8466C-7A37-4E24-B95B-9B47EB9612A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D62B31B-7E02-413C-9D99-224ED64D045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C81157AA-4AE5-4957-B3FC-1FB235C99097}"/>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86925C08-F033-49B3-91A3-824A9B6B5AB5}"/>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209D72B4-DD6C-4E46-95D0-54BCE7C54136}"/>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49A6ACF9-EA61-4876-A142-60E06333647E}"/>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9F0F950-A194-4802-96D2-83D0F27426A4}"/>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1446</xdr:row>
      <xdr:rowOff>0</xdr:rowOff>
    </xdr:from>
    <xdr:to>
      <xdr:col>1</xdr:col>
      <xdr:colOff>1187824</xdr:colOff>
      <xdr:row>1446</xdr:row>
      <xdr:rowOff>161925</xdr:rowOff>
    </xdr:to>
    <xdr:sp macro="" textlink="">
      <xdr:nvSpPr>
        <xdr:cNvPr id="4748" name="AutoShape 24" descr="https://hscvsld.hatinh.gov.vn/sold/VBdi.nsf/star_grey.png">
          <a:extLst>
            <a:ext uri="{FF2B5EF4-FFF2-40B4-BE49-F238E27FC236}">
              <a16:creationId xmlns:a16="http://schemas.microsoft.com/office/drawing/2014/main" id="{3D7995E2-8B38-4AE6-AD74-A776BF8D7249}"/>
            </a:ext>
          </a:extLst>
        </xdr:cNvPr>
        <xdr:cNvSpPr>
          <a:spLocks noChangeAspect="1" noChangeArrowheads="1"/>
        </xdr:cNvSpPr>
      </xdr:nvSpPr>
      <xdr:spPr bwMode="auto">
        <a:xfrm>
          <a:off x="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4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79B6DD54-C465-40ED-91E1-8ADC59E15170}"/>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7D091074-98A6-423D-AB08-3E9DE0657693}"/>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91228C03-567E-46F3-887F-C3F38AA62FE3}"/>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293ADA3E-7C07-4898-BD77-E1489BBF2026}"/>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775AF3E0-70BC-475D-AEC6-D51ADA80DF71}"/>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8F1A09A1-9466-4A82-A462-500C84BB9D8E}"/>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668A581A-00C7-4AD8-8888-287F8931DE56}"/>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1446</xdr:row>
      <xdr:rowOff>0</xdr:rowOff>
    </xdr:from>
    <xdr:to>
      <xdr:col>1</xdr:col>
      <xdr:colOff>1206874</xdr:colOff>
      <xdr:row>1446</xdr:row>
      <xdr:rowOff>161925</xdr:rowOff>
    </xdr:to>
    <xdr:sp macro="" textlink="">
      <xdr:nvSpPr>
        <xdr:cNvPr id="4756" name="AutoShape 16" descr="https://hscvsld.hatinh.gov.vn/sold/VBdi.nsf/star_grey.png">
          <a:extLst>
            <a:ext uri="{FF2B5EF4-FFF2-40B4-BE49-F238E27FC236}">
              <a16:creationId xmlns:a16="http://schemas.microsoft.com/office/drawing/2014/main" id="{C7F0BEE8-8CCF-4CAE-8259-73B208A98F70}"/>
            </a:ext>
          </a:extLst>
        </xdr:cNvPr>
        <xdr:cNvSpPr>
          <a:spLocks noChangeAspect="1" noChangeArrowheads="1"/>
        </xdr:cNvSpPr>
      </xdr:nvSpPr>
      <xdr:spPr bwMode="auto">
        <a:xfrm>
          <a:off x="1905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259B983C-0359-4753-8F53-67AAE043A047}"/>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EF743707-89FF-41F7-891B-A079EDA6F40F}"/>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5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19A30A87-A41E-4455-A195-1C4D12B0F9B7}"/>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1446</xdr:row>
      <xdr:rowOff>0</xdr:rowOff>
    </xdr:from>
    <xdr:to>
      <xdr:col>1</xdr:col>
      <xdr:colOff>1187824</xdr:colOff>
      <xdr:row>1446</xdr:row>
      <xdr:rowOff>161925</xdr:rowOff>
    </xdr:to>
    <xdr:sp macro="" textlink="">
      <xdr:nvSpPr>
        <xdr:cNvPr id="4760" name="AutoShape 20" descr="https://hscvsld.hatinh.gov.vn/sold/VBdi.nsf/star_grey.png">
          <a:extLst>
            <a:ext uri="{FF2B5EF4-FFF2-40B4-BE49-F238E27FC236}">
              <a16:creationId xmlns:a16="http://schemas.microsoft.com/office/drawing/2014/main" id="{74BB2D6D-1961-43CC-BE70-3C8BCFFB082C}"/>
            </a:ext>
          </a:extLst>
        </xdr:cNvPr>
        <xdr:cNvSpPr>
          <a:spLocks noChangeAspect="1" noChangeArrowheads="1"/>
        </xdr:cNvSpPr>
      </xdr:nvSpPr>
      <xdr:spPr bwMode="auto">
        <a:xfrm>
          <a:off x="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A2B31D5-5573-408A-A127-D6E06DB2BAD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E1BF08D2-7AF3-4484-8FAA-26532BE5E9B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22BCB7A2-0276-494F-8ADF-B4C59501E309}"/>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1446</xdr:row>
      <xdr:rowOff>0</xdr:rowOff>
    </xdr:from>
    <xdr:to>
      <xdr:col>1</xdr:col>
      <xdr:colOff>1187824</xdr:colOff>
      <xdr:row>1446</xdr:row>
      <xdr:rowOff>161925</xdr:rowOff>
    </xdr:to>
    <xdr:sp macro="" textlink="">
      <xdr:nvSpPr>
        <xdr:cNvPr id="4764" name="AutoShape 24" descr="https://hscvsld.hatinh.gov.vn/sold/VBdi.nsf/star_grey.png">
          <a:extLst>
            <a:ext uri="{FF2B5EF4-FFF2-40B4-BE49-F238E27FC236}">
              <a16:creationId xmlns:a16="http://schemas.microsoft.com/office/drawing/2014/main" id="{5BFAB952-3CF0-4051-9959-6C6FBDFB503C}"/>
            </a:ext>
          </a:extLst>
        </xdr:cNvPr>
        <xdr:cNvSpPr>
          <a:spLocks noChangeAspect="1" noChangeArrowheads="1"/>
        </xdr:cNvSpPr>
      </xdr:nvSpPr>
      <xdr:spPr bwMode="auto">
        <a:xfrm>
          <a:off x="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6173F1C-0993-4EDF-ABE2-EB854E301B2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2440B893-7817-4753-834D-E3ECEBDF7E57}"/>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E4E2F687-CA9B-49EC-9761-14E2ECD1B210}"/>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7E25127D-538C-4D45-8752-D3921A99887C}"/>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6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02497FDC-EB44-432C-BBE3-17EDC5A0BBA6}"/>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0"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EB652EE2-7937-438D-A6AF-94018023E80F}"/>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1"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219C1F00-A26E-4473-B85B-2A8F290B1698}"/>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2"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3B3F0E74-1D3C-47AC-B2C5-A1530AAFF1B0}"/>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3"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0AD6CDBF-2302-4919-80C7-D1587D70AAC8}"/>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4"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097420CA-E978-458C-BA5A-0F4CB34A47ED}"/>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5"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844052D2-35C6-4373-B40F-9172F12DD985}"/>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6"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71DDC641-B617-494E-8372-922564B2A83E}"/>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7"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3E16EC56-C3F1-4D9E-8DF8-28F3F0670EFE}"/>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1446</xdr:row>
      <xdr:rowOff>0</xdr:rowOff>
    </xdr:from>
    <xdr:to>
      <xdr:col>1</xdr:col>
      <xdr:colOff>1187824</xdr:colOff>
      <xdr:row>1446</xdr:row>
      <xdr:rowOff>161925</xdr:rowOff>
    </xdr:to>
    <xdr:sp macro="" textlink="">
      <xdr:nvSpPr>
        <xdr:cNvPr id="4778" name="AutoShape 24" descr="https://hscvsld.hatinh.gov.vn/sold/VBdi.nsf/star_grey.png">
          <a:extLst>
            <a:ext uri="{FF2B5EF4-FFF2-40B4-BE49-F238E27FC236}">
              <a16:creationId xmlns:a16="http://schemas.microsoft.com/office/drawing/2014/main" id="{03D56DCA-BF4B-4D0F-AF20-38737D54B43F}"/>
            </a:ext>
          </a:extLst>
        </xdr:cNvPr>
        <xdr:cNvSpPr>
          <a:spLocks noChangeAspect="1" noChangeArrowheads="1"/>
        </xdr:cNvSpPr>
      </xdr:nvSpPr>
      <xdr:spPr bwMode="auto">
        <a:xfrm>
          <a:off x="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79"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C70BEC40-B130-4F37-8AA4-9D3C7589573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0"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C5609880-ACAC-4698-A4B6-8EDF9A2D62F9}"/>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1"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5FB60D50-1153-4EF5-B7ED-90912AEB9102}"/>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2"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9B5A8F00-0C7C-49CC-996C-202F957610C7}"/>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3"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FB28B8F4-2D8C-4B1F-B010-8008C96C38CE}"/>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4" name="AutoShape 13" descr="https://hscvsld.hatinh.gov.vn/sold/VBdi.nsf/pdf.gif">
          <a:hlinkClick xmlns:r="http://schemas.openxmlformats.org/officeDocument/2006/relationships" r:id="rId1" tgtFrame="_blank"/>
          <a:extLst>
            <a:ext uri="{FF2B5EF4-FFF2-40B4-BE49-F238E27FC236}">
              <a16:creationId xmlns:a16="http://schemas.microsoft.com/office/drawing/2014/main" id="{4E7936B2-ED31-48BF-AF74-654CBB12BE19}"/>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5" name="AutoShape 15" descr="https://hscvsld.hatinh.gov.vn/sold/VBdi.nsf/doc.gif">
          <a:hlinkClick xmlns:r="http://schemas.openxmlformats.org/officeDocument/2006/relationships" r:id="rId2" tgtFrame="_blank"/>
          <a:extLst>
            <a:ext uri="{FF2B5EF4-FFF2-40B4-BE49-F238E27FC236}">
              <a16:creationId xmlns:a16="http://schemas.microsoft.com/office/drawing/2014/main" id="{3971333E-2072-4BBE-A1B4-3E882A3BFDDD}"/>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1446</xdr:row>
      <xdr:rowOff>0</xdr:rowOff>
    </xdr:from>
    <xdr:to>
      <xdr:col>1</xdr:col>
      <xdr:colOff>1206874</xdr:colOff>
      <xdr:row>1446</xdr:row>
      <xdr:rowOff>161925</xdr:rowOff>
    </xdr:to>
    <xdr:sp macro="" textlink="">
      <xdr:nvSpPr>
        <xdr:cNvPr id="4786" name="AutoShape 16" descr="https://hscvsld.hatinh.gov.vn/sold/VBdi.nsf/star_grey.png">
          <a:extLst>
            <a:ext uri="{FF2B5EF4-FFF2-40B4-BE49-F238E27FC236}">
              <a16:creationId xmlns:a16="http://schemas.microsoft.com/office/drawing/2014/main" id="{B0EA126A-F61B-4D56-A8C0-771986A6D6B3}"/>
            </a:ext>
          </a:extLst>
        </xdr:cNvPr>
        <xdr:cNvSpPr>
          <a:spLocks noChangeAspect="1" noChangeArrowheads="1"/>
        </xdr:cNvSpPr>
      </xdr:nvSpPr>
      <xdr:spPr bwMode="auto">
        <a:xfrm>
          <a:off x="1905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7" name="AutoShape 17" descr="https://hscvsld.hatinh.gov.vn/sold/VBdi.nsf/xls.gif">
          <a:hlinkClick xmlns:r="http://schemas.openxmlformats.org/officeDocument/2006/relationships" r:id="rId3" tgtFrame="_blank"/>
          <a:extLst>
            <a:ext uri="{FF2B5EF4-FFF2-40B4-BE49-F238E27FC236}">
              <a16:creationId xmlns:a16="http://schemas.microsoft.com/office/drawing/2014/main" id="{4143760E-BFEB-48A3-A209-CA746EC96CB4}"/>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8" name="AutoShape 18" descr="https://hscvsld.hatinh.gov.vn/sold/VBdi.nsf/xls.gif">
          <a:hlinkClick xmlns:r="http://schemas.openxmlformats.org/officeDocument/2006/relationships" r:id="rId4" tgtFrame="_blank"/>
          <a:extLst>
            <a:ext uri="{FF2B5EF4-FFF2-40B4-BE49-F238E27FC236}">
              <a16:creationId xmlns:a16="http://schemas.microsoft.com/office/drawing/2014/main" id="{115309FA-ECD7-47B7-A013-228C716F67CC}"/>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89" name="AutoShape 19" descr="https://hscvsld.hatinh.gov.vn/sold/VBdi.nsf/xls.gif">
          <a:hlinkClick xmlns:r="http://schemas.openxmlformats.org/officeDocument/2006/relationships" r:id="rId5" tgtFrame="_blank"/>
          <a:extLst>
            <a:ext uri="{FF2B5EF4-FFF2-40B4-BE49-F238E27FC236}">
              <a16:creationId xmlns:a16="http://schemas.microsoft.com/office/drawing/2014/main" id="{D675EE58-639C-4644-97D0-025EA7C989F3}"/>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1446</xdr:row>
      <xdr:rowOff>0</xdr:rowOff>
    </xdr:from>
    <xdr:to>
      <xdr:col>1</xdr:col>
      <xdr:colOff>1187824</xdr:colOff>
      <xdr:row>1446</xdr:row>
      <xdr:rowOff>161925</xdr:rowOff>
    </xdr:to>
    <xdr:sp macro="" textlink="">
      <xdr:nvSpPr>
        <xdr:cNvPr id="4790" name="AutoShape 20" descr="https://hscvsld.hatinh.gov.vn/sold/VBdi.nsf/star_grey.png">
          <a:extLst>
            <a:ext uri="{FF2B5EF4-FFF2-40B4-BE49-F238E27FC236}">
              <a16:creationId xmlns:a16="http://schemas.microsoft.com/office/drawing/2014/main" id="{DA7BD678-EEBB-485C-A039-09098D99BB6F}"/>
            </a:ext>
          </a:extLst>
        </xdr:cNvPr>
        <xdr:cNvSpPr>
          <a:spLocks noChangeAspect="1" noChangeArrowheads="1"/>
        </xdr:cNvSpPr>
      </xdr:nvSpPr>
      <xdr:spPr bwMode="auto">
        <a:xfrm>
          <a:off x="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1" name="AutoShape 21" descr="https://hscvsld.hatinh.gov.vn/sold/VBdi.nsf/doc.gif">
          <a:hlinkClick xmlns:r="http://schemas.openxmlformats.org/officeDocument/2006/relationships" r:id="rId6" tgtFrame="_blank"/>
          <a:extLst>
            <a:ext uri="{FF2B5EF4-FFF2-40B4-BE49-F238E27FC236}">
              <a16:creationId xmlns:a16="http://schemas.microsoft.com/office/drawing/2014/main" id="{A6B7FD56-25E7-40D2-BEDB-1E444440FB35}"/>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2" name="AutoShape 22" descr="https://hscvsld.hatinh.gov.vn/sold/VBdi.nsf/doc.gif">
          <a:hlinkClick xmlns:r="http://schemas.openxmlformats.org/officeDocument/2006/relationships" r:id="rId7" tgtFrame="_blank"/>
          <a:extLst>
            <a:ext uri="{FF2B5EF4-FFF2-40B4-BE49-F238E27FC236}">
              <a16:creationId xmlns:a16="http://schemas.microsoft.com/office/drawing/2014/main" id="{81A461FA-0814-4F82-91A3-5E304B2FF4BB}"/>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3" name="AutoShape 23" descr="https://hscvsld.hatinh.gov.vn/sold/VBdi.nsf/xls.gif">
          <a:hlinkClick xmlns:r="http://schemas.openxmlformats.org/officeDocument/2006/relationships" r:id="rId8" tgtFrame="_blank"/>
          <a:extLst>
            <a:ext uri="{FF2B5EF4-FFF2-40B4-BE49-F238E27FC236}">
              <a16:creationId xmlns:a16="http://schemas.microsoft.com/office/drawing/2014/main" id="{AB1B722F-7E03-4BA6-8169-4F5E68180528}"/>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1446</xdr:row>
      <xdr:rowOff>0</xdr:rowOff>
    </xdr:from>
    <xdr:to>
      <xdr:col>1</xdr:col>
      <xdr:colOff>1187824</xdr:colOff>
      <xdr:row>1446</xdr:row>
      <xdr:rowOff>161925</xdr:rowOff>
    </xdr:to>
    <xdr:sp macro="" textlink="">
      <xdr:nvSpPr>
        <xdr:cNvPr id="4794" name="AutoShape 24" descr="https://hscvsld.hatinh.gov.vn/sold/VBdi.nsf/star_grey.png">
          <a:extLst>
            <a:ext uri="{FF2B5EF4-FFF2-40B4-BE49-F238E27FC236}">
              <a16:creationId xmlns:a16="http://schemas.microsoft.com/office/drawing/2014/main" id="{2E5C77E9-2313-4647-B49E-3F2FD40608FD}"/>
            </a:ext>
          </a:extLst>
        </xdr:cNvPr>
        <xdr:cNvSpPr>
          <a:spLocks noChangeAspect="1" noChangeArrowheads="1"/>
        </xdr:cNvSpPr>
      </xdr:nvSpPr>
      <xdr:spPr bwMode="auto">
        <a:xfrm>
          <a:off x="0" y="589845150"/>
          <a:ext cx="1559299"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5" name="AutoShape 25" descr="https://hscvsld.hatinh.gov.vn/sold/VBdi.nsf/doc.gif">
          <a:hlinkClick xmlns:r="http://schemas.openxmlformats.org/officeDocument/2006/relationships" r:id="rId9" tgtFrame="_blank"/>
          <a:extLst>
            <a:ext uri="{FF2B5EF4-FFF2-40B4-BE49-F238E27FC236}">
              <a16:creationId xmlns:a16="http://schemas.microsoft.com/office/drawing/2014/main" id="{06437088-7530-4A97-AD15-026F1EE8831D}"/>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6" name="AutoShape 26" descr="https://hscvsld.hatinh.gov.vn/sold/VBdi.nsf/xls.gif">
          <a:hlinkClick xmlns:r="http://schemas.openxmlformats.org/officeDocument/2006/relationships" r:id="rId10" tgtFrame="_blank"/>
          <a:extLst>
            <a:ext uri="{FF2B5EF4-FFF2-40B4-BE49-F238E27FC236}">
              <a16:creationId xmlns:a16="http://schemas.microsoft.com/office/drawing/2014/main" id="{42CF4898-7CA3-4576-9390-8F05220AA1EB}"/>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7" name="AutoShape 27" descr="https://hscvsld.hatinh.gov.vn/sold/VBdi.nsf/pdf.gif">
          <a:hlinkClick xmlns:r="http://schemas.openxmlformats.org/officeDocument/2006/relationships" r:id="rId11" tgtFrame="_blank"/>
          <a:extLst>
            <a:ext uri="{FF2B5EF4-FFF2-40B4-BE49-F238E27FC236}">
              <a16:creationId xmlns:a16="http://schemas.microsoft.com/office/drawing/2014/main" id="{2057C314-96D4-4088-B99A-A17E997C2DE4}"/>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8" name="AutoShape 29" descr="https://hscvsld.hatinh.gov.vn/sold/VBdi.nsf/doc.gif">
          <a:hlinkClick xmlns:r="http://schemas.openxmlformats.org/officeDocument/2006/relationships" r:id="rId12" tgtFrame="_blank"/>
          <a:extLst>
            <a:ext uri="{FF2B5EF4-FFF2-40B4-BE49-F238E27FC236}">
              <a16:creationId xmlns:a16="http://schemas.microsoft.com/office/drawing/2014/main" id="{125BB062-2118-4573-9195-7916B1F52647}"/>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389</xdr:row>
      <xdr:rowOff>0</xdr:rowOff>
    </xdr:from>
    <xdr:to>
      <xdr:col>1</xdr:col>
      <xdr:colOff>304800</xdr:colOff>
      <xdr:row>389</xdr:row>
      <xdr:rowOff>157052</xdr:rowOff>
    </xdr:to>
    <xdr:sp macro="" textlink="">
      <xdr:nvSpPr>
        <xdr:cNvPr id="4799" name="AutoShape 30" descr="https://hscvsld.hatinh.gov.vn/sold/VBdi.nsf/pdf.gif">
          <a:hlinkClick xmlns:r="http://schemas.openxmlformats.org/officeDocument/2006/relationships" r:id="rId13" tgtFrame="_blank"/>
          <a:extLst>
            <a:ext uri="{FF2B5EF4-FFF2-40B4-BE49-F238E27FC236}">
              <a16:creationId xmlns:a16="http://schemas.microsoft.com/office/drawing/2014/main" id="{8F842D3F-30ED-48F2-9900-E38EDFE0A723}"/>
            </a:ext>
          </a:extLst>
        </xdr:cNvPr>
        <xdr:cNvSpPr>
          <a:spLocks noChangeAspect="1" noChangeArrowheads="1"/>
        </xdr:cNvSpPr>
      </xdr:nvSpPr>
      <xdr:spPr bwMode="auto">
        <a:xfrm>
          <a:off x="371475" y="160077150"/>
          <a:ext cx="304800" cy="157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Y4\SharedDocs\LAN\Ha%20Tay\QuangNinh\NGOCHA\TBGieng\GiengH1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F14288C\TH%202016-2020%20091020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H2C\Downloads\TPC\AppData\Local\Microsoft\Windows\Temporary%20Internet%20Files\Content.IE5\ZRITJB1Y\KH%202016%20(NSTW%20-%20NSDP)%20Ch&#237;nh%20th&#7913;c%20nhap%20bieu%208123%20ngay%2026-11-2015%20o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Sonla\DTOAN\phong%20nen\DT-THL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Gia%20VL%20den%20HT"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Qlxd2\c\BCNCKT\B_Can\Ba_b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Users\H2C\Downloads\nguyenduy\Downloads\giangdtt318a\THANH%20SON\KE%20HOACH%202016\TRUC%20GUI\ke%20hoach%202016.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Khoan%20cong%20truong%20Tan%20De.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hda\news\DOCUME~1\VTDKHO~1.VIN\LOCALS~1\Temp\Rar$DI00.375\ANH\BCDT-05\BANRA\BCDT-05\LE\03-05(KHAITHU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DD95149\TH%202017%20BC%20QH%2016.1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Gia%20giao%20VL%20den%20HT"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CTHUY-TC-09.dwg"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y02\d\Tuan_829\DThau_CaiLan\469\DTC.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M%2067"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Documents%20and%20Settings\thang%20bn\Desktop\SongCau\TRUONG\B14\new\may6\CROSSHEADp16-b14ne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8ADE18F0\CSDLmoi_2011-2020_25.8.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
      <sheetName val="Bia "/>
      <sheetName val="th17"/>
      <sheetName val="H17"/>
      <sheetName val="XXXXXXXX"/>
      <sheetName val="XL4Poppy"/>
      <sheetName val="SL"/>
      <sheetName val="dongia (2)"/>
      <sheetName val="thao-go"/>
      <sheetName val="GiengH17"/>
      <sheetName val="Sheet1"/>
      <sheetName val="02. Du toan"/>
      <sheetName val="vua(c)"/>
      <sheetName val="Agg-Require-Asphalt"/>
      <sheetName val="Payment"/>
    </sheetNames>
    <sheetDataSet>
      <sheetData sheetId="0" refreshError="1"/>
      <sheetData sheetId="1"/>
      <sheetData sheetId="2"/>
      <sheetData sheetId="3"/>
      <sheetData sheetId="4" refreshError="1"/>
      <sheetData sheetId="5">
        <row r="4">
          <cell r="C4" t="str">
            <v>Delete</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EU II NSTW"/>
      <sheetName val="III ODA"/>
      <sheetName val="IV TPCP"/>
      <sheetName val="Bieu IV TPCP"/>
      <sheetName val="IV a TPCP"/>
      <sheetName val="Bieu mau V (Lam VX)"/>
      <sheetName val="VI KCH"/>
      <sheetName val="VII KCH"/>
      <sheetName val=" ĐP (son TH)"/>
      <sheetName val="NSĐP"/>
      <sheetName val="NSTW bieu II"/>
      <sheetName val="Bieu II"/>
      <sheetName val="tong hop von"/>
    </sheetNames>
    <sheetDataSet>
      <sheetData sheetId="0"/>
      <sheetData sheetId="1"/>
      <sheetData sheetId="2"/>
      <sheetData sheetId="3"/>
      <sheetData sheetId="4"/>
      <sheetData sheetId="5"/>
      <sheetData sheetId="6"/>
      <sheetData sheetId="7"/>
      <sheetData sheetId="8"/>
      <sheetData sheetId="9">
        <row r="14">
          <cell r="C14">
            <v>1</v>
          </cell>
          <cell r="M14">
            <v>1020</v>
          </cell>
          <cell r="U14" t="str">
            <v>Chuyển tiếp</v>
          </cell>
          <cell r="V14" t="str">
            <v>Trả nợ</v>
          </cell>
        </row>
        <row r="15">
          <cell r="C15">
            <v>1</v>
          </cell>
          <cell r="M15">
            <v>1790</v>
          </cell>
          <cell r="U15" t="str">
            <v>Chuyển tiếp</v>
          </cell>
          <cell r="V15" t="str">
            <v>Trả nợ</v>
          </cell>
        </row>
        <row r="16">
          <cell r="C16">
            <v>1</v>
          </cell>
          <cell r="M16">
            <v>1700</v>
          </cell>
          <cell r="U16" t="str">
            <v>Chuyển tiếp</v>
          </cell>
          <cell r="V16" t="str">
            <v>Trả nợ</v>
          </cell>
        </row>
        <row r="17">
          <cell r="C17">
            <v>1</v>
          </cell>
          <cell r="M17">
            <v>4668</v>
          </cell>
          <cell r="U17" t="str">
            <v>Chuyển tiếp</v>
          </cell>
          <cell r="V17" t="str">
            <v>Trả nợ</v>
          </cell>
        </row>
        <row r="18">
          <cell r="C18">
            <v>1</v>
          </cell>
          <cell r="M18">
            <v>174</v>
          </cell>
          <cell r="U18" t="str">
            <v>Chuyển tiếp</v>
          </cell>
          <cell r="V18" t="str">
            <v>Trả nợ</v>
          </cell>
        </row>
        <row r="19">
          <cell r="C19">
            <v>1</v>
          </cell>
          <cell r="M19">
            <v>370</v>
          </cell>
          <cell r="U19" t="str">
            <v>Chuyển tiếp</v>
          </cell>
          <cell r="V19" t="str">
            <v>Trả nợ</v>
          </cell>
        </row>
        <row r="20">
          <cell r="C20">
            <v>1</v>
          </cell>
          <cell r="M20">
            <v>5500</v>
          </cell>
          <cell r="U20" t="str">
            <v>Chuyển tiếp</v>
          </cell>
          <cell r="V20" t="str">
            <v>Trả nợ</v>
          </cell>
          <cell r="AA20">
            <v>1</v>
          </cell>
        </row>
        <row r="21">
          <cell r="C21">
            <v>1</v>
          </cell>
          <cell r="M21">
            <v>1837</v>
          </cell>
          <cell r="U21" t="str">
            <v>Chuyển tiếp</v>
          </cell>
          <cell r="V21" t="str">
            <v>Trả nợ</v>
          </cell>
        </row>
        <row r="22">
          <cell r="C22">
            <v>1</v>
          </cell>
          <cell r="M22">
            <v>3911</v>
          </cell>
          <cell r="U22" t="str">
            <v>Chuyển tiếp</v>
          </cell>
          <cell r="V22" t="str">
            <v>Trả nợ</v>
          </cell>
        </row>
        <row r="23">
          <cell r="C23">
            <v>1</v>
          </cell>
          <cell r="M23">
            <v>2050</v>
          </cell>
          <cell r="U23" t="str">
            <v>Chuyển tiếp</v>
          </cell>
          <cell r="V23" t="str">
            <v>Trả nợ</v>
          </cell>
        </row>
        <row r="24">
          <cell r="C24">
            <v>4</v>
          </cell>
          <cell r="M24">
            <v>31700</v>
          </cell>
        </row>
        <row r="25">
          <cell r="C25">
            <v>1</v>
          </cell>
          <cell r="M25">
            <v>4000</v>
          </cell>
          <cell r="U25" t="str">
            <v>Chuyển tiếp</v>
          </cell>
          <cell r="V25" t="str">
            <v>Dứt điểm</v>
          </cell>
          <cell r="AA25">
            <v>1</v>
          </cell>
        </row>
        <row r="26">
          <cell r="C26">
            <v>1</v>
          </cell>
          <cell r="M26">
            <v>4000</v>
          </cell>
          <cell r="U26" t="str">
            <v>Chuyển tiếp</v>
          </cell>
          <cell r="V26" t="str">
            <v>Dứt điểm</v>
          </cell>
          <cell r="AA26">
            <v>1</v>
          </cell>
        </row>
        <row r="27">
          <cell r="C27">
            <v>1</v>
          </cell>
          <cell r="M27">
            <v>15000</v>
          </cell>
          <cell r="U27" t="str">
            <v>Chuyển tiếp</v>
          </cell>
          <cell r="V27" t="str">
            <v>Dứt điểm</v>
          </cell>
          <cell r="AA27">
            <v>-1</v>
          </cell>
        </row>
        <row r="28">
          <cell r="C28">
            <v>1</v>
          </cell>
          <cell r="M28">
            <v>8700</v>
          </cell>
          <cell r="U28" t="str">
            <v>Chuyển tiếp</v>
          </cell>
          <cell r="V28" t="str">
            <v>Dứt điểm</v>
          </cell>
          <cell r="AA28">
            <v>1</v>
          </cell>
        </row>
        <row r="29">
          <cell r="C29">
            <v>12</v>
          </cell>
          <cell r="M29">
            <v>138000</v>
          </cell>
        </row>
        <row r="30">
          <cell r="C30">
            <v>1</v>
          </cell>
          <cell r="M30">
            <v>8000</v>
          </cell>
          <cell r="U30" t="str">
            <v>Chuyển tiếp</v>
          </cell>
          <cell r="V30" t="str">
            <v>Chuyển tiếp</v>
          </cell>
          <cell r="AA30">
            <v>1</v>
          </cell>
        </row>
        <row r="31">
          <cell r="C31">
            <v>1</v>
          </cell>
          <cell r="M31">
            <v>3000</v>
          </cell>
          <cell r="U31" t="str">
            <v>Chuyển tiếp</v>
          </cell>
          <cell r="V31" t="str">
            <v>Chuyển tiếp</v>
          </cell>
          <cell r="AA31">
            <v>2</v>
          </cell>
        </row>
        <row r="32">
          <cell r="C32">
            <v>1</v>
          </cell>
          <cell r="M32">
            <v>10000</v>
          </cell>
          <cell r="U32" t="str">
            <v>Chuyển tiếp</v>
          </cell>
          <cell r="V32" t="str">
            <v>Chuyển tiếp</v>
          </cell>
          <cell r="AA32">
            <v>2</v>
          </cell>
        </row>
        <row r="33">
          <cell r="C33">
            <v>1</v>
          </cell>
          <cell r="M33">
            <v>15000</v>
          </cell>
          <cell r="U33" t="str">
            <v>Chuyển tiếp</v>
          </cell>
          <cell r="V33" t="str">
            <v>Chuyển tiếp</v>
          </cell>
          <cell r="AA33">
            <v>0</v>
          </cell>
        </row>
        <row r="34">
          <cell r="C34">
            <v>1</v>
          </cell>
          <cell r="M34">
            <v>13000</v>
          </cell>
          <cell r="U34" t="str">
            <v>Chuyển tiếp</v>
          </cell>
          <cell r="V34" t="str">
            <v>Chuyển tiếp</v>
          </cell>
          <cell r="AA34">
            <v>2</v>
          </cell>
        </row>
        <row r="35">
          <cell r="C35">
            <v>1</v>
          </cell>
          <cell r="M35">
            <v>14000</v>
          </cell>
          <cell r="U35" t="str">
            <v>Chuyển tiếp</v>
          </cell>
          <cell r="V35" t="str">
            <v>Chuyển tiếp</v>
          </cell>
          <cell r="AA35">
            <v>1</v>
          </cell>
        </row>
        <row r="36">
          <cell r="C36">
            <v>1</v>
          </cell>
          <cell r="M36">
            <v>8000</v>
          </cell>
          <cell r="U36" t="str">
            <v>Chuyển tiếp</v>
          </cell>
          <cell r="V36" t="str">
            <v>Chuyển tiếp</v>
          </cell>
          <cell r="AA36">
            <v>2</v>
          </cell>
        </row>
        <row r="37">
          <cell r="C37">
            <v>1</v>
          </cell>
          <cell r="M37">
            <v>14000</v>
          </cell>
          <cell r="U37" t="str">
            <v>Chuyển tiếp</v>
          </cell>
          <cell r="V37" t="str">
            <v>Chuyển tiếp</v>
          </cell>
          <cell r="AA37">
            <v>-2</v>
          </cell>
        </row>
        <row r="38">
          <cell r="C38">
            <v>1</v>
          </cell>
          <cell r="M38">
            <v>20000</v>
          </cell>
          <cell r="U38" t="str">
            <v>Chuyển tiếp</v>
          </cell>
          <cell r="V38" t="str">
            <v>Chuyển tiếp</v>
          </cell>
          <cell r="AA38">
            <v>4</v>
          </cell>
        </row>
        <row r="39">
          <cell r="C39">
            <v>1</v>
          </cell>
          <cell r="M39">
            <v>18000</v>
          </cell>
          <cell r="U39" t="str">
            <v>Chuyển tiếp</v>
          </cell>
          <cell r="V39" t="str">
            <v>Chuyển tiếp</v>
          </cell>
          <cell r="AA39">
            <v>2</v>
          </cell>
        </row>
        <row r="40">
          <cell r="C40">
            <v>1</v>
          </cell>
          <cell r="M40">
            <v>10000</v>
          </cell>
          <cell r="U40" t="str">
            <v>Chuyển tiếp</v>
          </cell>
          <cell r="V40" t="str">
            <v>Chuyển tiếp</v>
          </cell>
          <cell r="AA40">
            <v>-2</v>
          </cell>
        </row>
        <row r="41">
          <cell r="C41">
            <v>1</v>
          </cell>
          <cell r="M41">
            <v>5000</v>
          </cell>
          <cell r="U41" t="str">
            <v>Chuyển tiếp</v>
          </cell>
          <cell r="V41" t="str">
            <v>Chuyển tiếp</v>
          </cell>
          <cell r="AA41">
            <v>-2</v>
          </cell>
        </row>
        <row r="42">
          <cell r="C42">
            <v>14</v>
          </cell>
          <cell r="M42">
            <v>128520</v>
          </cell>
        </row>
        <row r="43">
          <cell r="C43">
            <v>6</v>
          </cell>
          <cell r="M43">
            <v>72025</v>
          </cell>
        </row>
        <row r="44">
          <cell r="C44">
            <v>1</v>
          </cell>
          <cell r="M44">
            <v>4000</v>
          </cell>
          <cell r="U44" t="str">
            <v>Chuyển tiếp</v>
          </cell>
          <cell r="V44" t="str">
            <v>Chuyển tiếp</v>
          </cell>
          <cell r="AA44">
            <v>1</v>
          </cell>
        </row>
        <row r="45">
          <cell r="C45">
            <v>1</v>
          </cell>
          <cell r="M45">
            <v>3600</v>
          </cell>
          <cell r="U45" t="str">
            <v>Chuyển tiếp</v>
          </cell>
          <cell r="V45" t="str">
            <v>Chuyển tiếp</v>
          </cell>
          <cell r="AA45">
            <v>0</v>
          </cell>
        </row>
        <row r="46">
          <cell r="C46">
            <v>1</v>
          </cell>
          <cell r="M46">
            <v>3425</v>
          </cell>
          <cell r="U46" t="str">
            <v>Chuyển tiếp</v>
          </cell>
          <cell r="V46" t="str">
            <v>Chuyển tiếp</v>
          </cell>
          <cell r="AA46">
            <v>0</v>
          </cell>
        </row>
        <row r="47">
          <cell r="C47">
            <v>1</v>
          </cell>
          <cell r="M47">
            <v>14000</v>
          </cell>
          <cell r="U47" t="str">
            <v>Chuyển tiếp</v>
          </cell>
          <cell r="V47" t="str">
            <v>Chuyển tiếp</v>
          </cell>
          <cell r="AA47">
            <v>1</v>
          </cell>
        </row>
        <row r="48">
          <cell r="C48">
            <v>1</v>
          </cell>
          <cell r="M48">
            <v>9000</v>
          </cell>
          <cell r="U48" t="str">
            <v>Chuyển tiếp</v>
          </cell>
          <cell r="V48" t="str">
            <v>Chuyển tiếp</v>
          </cell>
          <cell r="AA48">
            <v>0</v>
          </cell>
        </row>
        <row r="49">
          <cell r="C49">
            <v>1</v>
          </cell>
          <cell r="M49">
            <v>38000</v>
          </cell>
          <cell r="U49" t="str">
            <v>Chuyển tiếp</v>
          </cell>
          <cell r="V49" t="str">
            <v>Chuyển tiếp</v>
          </cell>
          <cell r="AA49">
            <v>2</v>
          </cell>
        </row>
        <row r="50">
          <cell r="C50">
            <v>5</v>
          </cell>
          <cell r="M50">
            <v>37495</v>
          </cell>
        </row>
        <row r="51">
          <cell r="C51">
            <v>1</v>
          </cell>
          <cell r="M51">
            <v>14150</v>
          </cell>
          <cell r="U51" t="str">
            <v>Chuyển tiếp</v>
          </cell>
          <cell r="V51" t="str">
            <v>Chuyển tiếp</v>
          </cell>
          <cell r="AA51">
            <v>0</v>
          </cell>
        </row>
        <row r="52">
          <cell r="C52">
            <v>1</v>
          </cell>
          <cell r="M52">
            <v>2745</v>
          </cell>
          <cell r="U52" t="str">
            <v>Chuyển tiếp</v>
          </cell>
          <cell r="V52" t="str">
            <v>Chuyển tiếp</v>
          </cell>
          <cell r="AA52">
            <v>2</v>
          </cell>
        </row>
        <row r="53">
          <cell r="C53">
            <v>1</v>
          </cell>
          <cell r="M53">
            <v>4000</v>
          </cell>
          <cell r="U53" t="str">
            <v>Chuyển tiếp</v>
          </cell>
          <cell r="V53" t="str">
            <v>Chuyển tiếp</v>
          </cell>
          <cell r="AA53">
            <v>1</v>
          </cell>
        </row>
        <row r="54">
          <cell r="C54">
            <v>1</v>
          </cell>
          <cell r="M54">
            <v>7600</v>
          </cell>
          <cell r="U54" t="str">
            <v>Chuyển tiếp</v>
          </cell>
          <cell r="V54" t="str">
            <v>Chuyển tiếp</v>
          </cell>
          <cell r="AA54">
            <v>2</v>
          </cell>
        </row>
        <row r="55">
          <cell r="M55">
            <v>3800</v>
          </cell>
        </row>
        <row r="56">
          <cell r="M56">
            <v>3800</v>
          </cell>
        </row>
        <row r="57">
          <cell r="C57">
            <v>1</v>
          </cell>
          <cell r="M57">
            <v>9000</v>
          </cell>
          <cell r="U57" t="str">
            <v>Chuyển tiếp</v>
          </cell>
          <cell r="V57" t="str">
            <v>Chuyển tiếp</v>
          </cell>
          <cell r="AA57">
            <v>2</v>
          </cell>
        </row>
        <row r="58">
          <cell r="C58">
            <v>2</v>
          </cell>
          <cell r="M58">
            <v>16000</v>
          </cell>
        </row>
        <row r="59">
          <cell r="C59">
            <v>2</v>
          </cell>
          <cell r="M59">
            <v>16000</v>
          </cell>
        </row>
        <row r="60">
          <cell r="C60">
            <v>1</v>
          </cell>
          <cell r="M60">
            <v>5000</v>
          </cell>
          <cell r="U60" t="str">
            <v>Chuyển tiếp</v>
          </cell>
          <cell r="V60" t="str">
            <v>Chuyển tiếp</v>
          </cell>
        </row>
        <row r="61">
          <cell r="C61">
            <v>1</v>
          </cell>
          <cell r="M61">
            <v>11000</v>
          </cell>
          <cell r="U61" t="str">
            <v>Chuyển tiếp</v>
          </cell>
          <cell r="V61" t="str">
            <v>Chuyển tiếp</v>
          </cell>
        </row>
        <row r="62">
          <cell r="C62">
            <v>1</v>
          </cell>
          <cell r="M62">
            <v>3000</v>
          </cell>
        </row>
        <row r="63">
          <cell r="C63">
            <v>1</v>
          </cell>
          <cell r="M63">
            <v>3000</v>
          </cell>
          <cell r="U63" t="str">
            <v>Chuyển tiếp</v>
          </cell>
          <cell r="V63" t="str">
            <v>Chuyển tiếp</v>
          </cell>
          <cell r="AA63">
            <v>0</v>
          </cell>
        </row>
        <row r="64">
          <cell r="M64">
            <v>1900</v>
          </cell>
          <cell r="U64" t="str">
            <v>Chuyển tiếp</v>
          </cell>
          <cell r="V64" t="str">
            <v>Khác</v>
          </cell>
        </row>
        <row r="65">
          <cell r="C65">
            <v>33</v>
          </cell>
          <cell r="M65">
            <v>106488</v>
          </cell>
        </row>
        <row r="66">
          <cell r="C66">
            <v>1</v>
          </cell>
          <cell r="M66">
            <v>4100</v>
          </cell>
          <cell r="U66" t="str">
            <v>KC mới</v>
          </cell>
          <cell r="V66" t="str">
            <v>KC mới</v>
          </cell>
        </row>
        <row r="67">
          <cell r="C67">
            <v>1</v>
          </cell>
          <cell r="M67">
            <v>4700</v>
          </cell>
          <cell r="U67" t="str">
            <v>KC mới</v>
          </cell>
          <cell r="V67" t="str">
            <v>KC mới</v>
          </cell>
        </row>
        <row r="68">
          <cell r="C68">
            <v>1</v>
          </cell>
          <cell r="M68">
            <v>3900</v>
          </cell>
          <cell r="U68" t="str">
            <v>KC mới</v>
          </cell>
          <cell r="V68" t="str">
            <v>KC mới</v>
          </cell>
        </row>
        <row r="69">
          <cell r="C69">
            <v>1</v>
          </cell>
          <cell r="M69">
            <v>1700</v>
          </cell>
          <cell r="U69" t="str">
            <v>KC mới</v>
          </cell>
          <cell r="V69" t="str">
            <v>KC mới</v>
          </cell>
        </row>
        <row r="70">
          <cell r="C70">
            <v>1</v>
          </cell>
          <cell r="M70">
            <v>2700</v>
          </cell>
          <cell r="U70" t="str">
            <v>KC mới</v>
          </cell>
          <cell r="V70" t="str">
            <v>KC mới</v>
          </cell>
        </row>
        <row r="71">
          <cell r="C71">
            <v>1</v>
          </cell>
          <cell r="M71">
            <v>2800</v>
          </cell>
          <cell r="U71" t="str">
            <v>KC mới</v>
          </cell>
          <cell r="V71" t="str">
            <v>KC mới</v>
          </cell>
        </row>
        <row r="72">
          <cell r="C72">
            <v>1</v>
          </cell>
          <cell r="M72">
            <v>4300</v>
          </cell>
          <cell r="U72" t="str">
            <v>KC mới</v>
          </cell>
          <cell r="V72" t="str">
            <v>KC mới</v>
          </cell>
        </row>
        <row r="73">
          <cell r="C73">
            <v>1</v>
          </cell>
          <cell r="M73">
            <v>3100</v>
          </cell>
          <cell r="U73" t="str">
            <v>KC mới</v>
          </cell>
          <cell r="V73" t="str">
            <v>KC mới</v>
          </cell>
        </row>
        <row r="74">
          <cell r="C74">
            <v>1</v>
          </cell>
          <cell r="M74">
            <v>2700</v>
          </cell>
          <cell r="U74" t="str">
            <v>KC mới</v>
          </cell>
          <cell r="V74" t="str">
            <v>KC mới</v>
          </cell>
        </row>
        <row r="75">
          <cell r="C75">
            <v>1</v>
          </cell>
          <cell r="M75">
            <v>2800</v>
          </cell>
          <cell r="U75" t="str">
            <v>KC mới</v>
          </cell>
          <cell r="V75" t="str">
            <v>KC mới</v>
          </cell>
        </row>
        <row r="76">
          <cell r="C76">
            <v>1</v>
          </cell>
          <cell r="M76">
            <v>2500</v>
          </cell>
          <cell r="U76" t="str">
            <v>KC mới</v>
          </cell>
          <cell r="V76" t="str">
            <v>KC mới</v>
          </cell>
        </row>
        <row r="77">
          <cell r="C77">
            <v>1</v>
          </cell>
          <cell r="M77">
            <v>2000</v>
          </cell>
          <cell r="U77" t="str">
            <v>KC mới</v>
          </cell>
          <cell r="V77" t="str">
            <v>KC mới</v>
          </cell>
        </row>
        <row r="78">
          <cell r="C78">
            <v>1</v>
          </cell>
          <cell r="M78">
            <v>2500</v>
          </cell>
          <cell r="U78" t="str">
            <v>KC mới</v>
          </cell>
          <cell r="V78" t="str">
            <v>KC mới</v>
          </cell>
        </row>
        <row r="79">
          <cell r="C79">
            <v>1</v>
          </cell>
          <cell r="M79">
            <v>12000</v>
          </cell>
          <cell r="U79" t="str">
            <v>KC mới</v>
          </cell>
          <cell r="V79" t="str">
            <v>KC mới</v>
          </cell>
        </row>
        <row r="80">
          <cell r="C80">
            <v>1</v>
          </cell>
          <cell r="M80">
            <v>2100</v>
          </cell>
          <cell r="U80" t="str">
            <v>KC mới</v>
          </cell>
          <cell r="V80" t="str">
            <v>KC mới</v>
          </cell>
        </row>
        <row r="81">
          <cell r="C81">
            <v>1</v>
          </cell>
          <cell r="M81">
            <v>2000</v>
          </cell>
          <cell r="U81" t="str">
            <v>KC mới</v>
          </cell>
          <cell r="V81" t="str">
            <v>KC mới</v>
          </cell>
        </row>
        <row r="82">
          <cell r="C82">
            <v>1</v>
          </cell>
          <cell r="M82">
            <v>2388</v>
          </cell>
          <cell r="U82" t="str">
            <v>KC mới</v>
          </cell>
          <cell r="V82" t="str">
            <v>KC mới</v>
          </cell>
        </row>
        <row r="83">
          <cell r="C83">
            <v>1</v>
          </cell>
          <cell r="M83">
            <v>2000</v>
          </cell>
          <cell r="U83" t="str">
            <v>KC mới</v>
          </cell>
          <cell r="V83" t="str">
            <v>KC mới</v>
          </cell>
        </row>
        <row r="84">
          <cell r="C84">
            <v>1</v>
          </cell>
          <cell r="M84">
            <v>1500</v>
          </cell>
          <cell r="U84" t="str">
            <v>KC mới</v>
          </cell>
          <cell r="V84" t="str">
            <v>KC mới</v>
          </cell>
        </row>
        <row r="85">
          <cell r="C85">
            <v>1</v>
          </cell>
          <cell r="M85">
            <v>2300</v>
          </cell>
          <cell r="U85" t="str">
            <v>KC mới</v>
          </cell>
          <cell r="V85" t="str">
            <v>KC mới</v>
          </cell>
        </row>
        <row r="86">
          <cell r="C86">
            <v>1</v>
          </cell>
          <cell r="M86">
            <v>1500</v>
          </cell>
          <cell r="U86" t="str">
            <v>KC mới</v>
          </cell>
          <cell r="V86" t="str">
            <v>KC mới</v>
          </cell>
        </row>
        <row r="87">
          <cell r="C87">
            <v>1</v>
          </cell>
          <cell r="M87">
            <v>2100</v>
          </cell>
          <cell r="U87" t="str">
            <v>KC mới</v>
          </cell>
          <cell r="V87" t="str">
            <v>KC mới</v>
          </cell>
        </row>
        <row r="88">
          <cell r="C88">
            <v>1</v>
          </cell>
          <cell r="M88">
            <v>2000</v>
          </cell>
          <cell r="U88" t="str">
            <v>KC mới</v>
          </cell>
          <cell r="V88" t="str">
            <v>KC mới</v>
          </cell>
        </row>
        <row r="89">
          <cell r="C89">
            <v>1</v>
          </cell>
          <cell r="M89">
            <v>1800</v>
          </cell>
          <cell r="U89" t="str">
            <v>KC mới</v>
          </cell>
          <cell r="V89" t="str">
            <v>KC mới</v>
          </cell>
        </row>
        <row r="90">
          <cell r="C90">
            <v>1</v>
          </cell>
          <cell r="M90">
            <v>2800</v>
          </cell>
          <cell r="U90" t="str">
            <v>KC mới</v>
          </cell>
          <cell r="V90" t="str">
            <v>KC mới</v>
          </cell>
        </row>
        <row r="91">
          <cell r="C91">
            <v>1</v>
          </cell>
          <cell r="M91">
            <v>2800</v>
          </cell>
          <cell r="U91" t="str">
            <v>KC mới</v>
          </cell>
          <cell r="V91" t="str">
            <v>KC mới</v>
          </cell>
        </row>
        <row r="92">
          <cell r="C92">
            <v>1</v>
          </cell>
          <cell r="M92">
            <v>5200</v>
          </cell>
          <cell r="U92" t="str">
            <v>KC mới</v>
          </cell>
          <cell r="V92" t="str">
            <v>KC mới</v>
          </cell>
        </row>
        <row r="93">
          <cell r="C93">
            <v>1</v>
          </cell>
          <cell r="M93">
            <v>2800</v>
          </cell>
          <cell r="U93" t="str">
            <v>KC mới</v>
          </cell>
          <cell r="V93" t="str">
            <v>KC mới</v>
          </cell>
        </row>
        <row r="94">
          <cell r="C94">
            <v>1</v>
          </cell>
          <cell r="M94">
            <v>10000</v>
          </cell>
          <cell r="U94" t="str">
            <v>KC mới</v>
          </cell>
          <cell r="V94" t="str">
            <v>KC mới</v>
          </cell>
        </row>
        <row r="95">
          <cell r="C95">
            <v>1</v>
          </cell>
          <cell r="M95">
            <v>3000</v>
          </cell>
          <cell r="U95" t="str">
            <v>KC mới</v>
          </cell>
          <cell r="V95" t="str">
            <v>KC mới</v>
          </cell>
        </row>
        <row r="96">
          <cell r="C96">
            <v>1</v>
          </cell>
          <cell r="M96">
            <v>2800</v>
          </cell>
          <cell r="U96" t="str">
            <v>KC mới</v>
          </cell>
          <cell r="V96" t="str">
            <v>KC mới</v>
          </cell>
        </row>
        <row r="97">
          <cell r="C97">
            <v>1</v>
          </cell>
          <cell r="M97">
            <v>2800</v>
          </cell>
          <cell r="U97" t="str">
            <v>KC mới</v>
          </cell>
          <cell r="V97" t="str">
            <v>KC mới</v>
          </cell>
        </row>
        <row r="98">
          <cell r="C98">
            <v>1</v>
          </cell>
          <cell r="M98">
            <v>2800</v>
          </cell>
          <cell r="U98" t="str">
            <v>KC mới</v>
          </cell>
          <cell r="V98" t="str">
            <v>KC mới</v>
          </cell>
        </row>
        <row r="99">
          <cell r="M99">
            <v>4172</v>
          </cell>
          <cell r="U99" t="str">
            <v>CBĐT</v>
          </cell>
          <cell r="V99" t="str">
            <v>CBĐT</v>
          </cell>
        </row>
        <row r="100">
          <cell r="C100">
            <v>0</v>
          </cell>
          <cell r="M100">
            <v>130000</v>
          </cell>
        </row>
        <row r="101">
          <cell r="M101">
            <v>28395</v>
          </cell>
          <cell r="U101" t="str">
            <v>Chuyển tiếp</v>
          </cell>
          <cell r="V101" t="str">
            <v>Phân cấp huyện</v>
          </cell>
        </row>
        <row r="102">
          <cell r="M102">
            <v>6337</v>
          </cell>
          <cell r="U102" t="str">
            <v>Chuyển tiếp</v>
          </cell>
          <cell r="V102" t="str">
            <v>Phân cấp huyện</v>
          </cell>
        </row>
        <row r="103">
          <cell r="M103">
            <v>5825</v>
          </cell>
          <cell r="U103" t="str">
            <v>Chuyển tiếp</v>
          </cell>
          <cell r="V103" t="str">
            <v>Phân cấp huyện</v>
          </cell>
        </row>
        <row r="104">
          <cell r="M104">
            <v>10072</v>
          </cell>
          <cell r="U104" t="str">
            <v>Chuyển tiếp</v>
          </cell>
          <cell r="V104" t="str">
            <v>Phân cấp huyện</v>
          </cell>
        </row>
        <row r="105">
          <cell r="M105">
            <v>6550</v>
          </cell>
          <cell r="U105" t="str">
            <v>Chuyển tiếp</v>
          </cell>
          <cell r="V105" t="str">
            <v>Phân cấp huyện</v>
          </cell>
        </row>
        <row r="106">
          <cell r="M106">
            <v>12622</v>
          </cell>
          <cell r="U106" t="str">
            <v>Chuyển tiếp</v>
          </cell>
          <cell r="V106" t="str">
            <v>Phân cấp huyện</v>
          </cell>
        </row>
        <row r="107">
          <cell r="M107">
            <v>13294</v>
          </cell>
          <cell r="U107" t="str">
            <v>Chuyển tiếp</v>
          </cell>
          <cell r="V107" t="str">
            <v>Phân cấp huyện</v>
          </cell>
        </row>
        <row r="108">
          <cell r="M108">
            <v>20709</v>
          </cell>
          <cell r="U108" t="str">
            <v>Chuyển tiếp</v>
          </cell>
          <cell r="V108" t="str">
            <v>Phân cấp huyện</v>
          </cell>
        </row>
        <row r="109">
          <cell r="M109">
            <v>10206</v>
          </cell>
          <cell r="U109" t="str">
            <v>Chuyển tiếp</v>
          </cell>
          <cell r="V109" t="str">
            <v>Phân cấp huyện</v>
          </cell>
        </row>
        <row r="110">
          <cell r="M110">
            <v>5272</v>
          </cell>
          <cell r="U110" t="str">
            <v>Chuyển tiếp</v>
          </cell>
          <cell r="V110" t="str">
            <v>Phân cấp huyện</v>
          </cell>
        </row>
        <row r="111">
          <cell r="M111">
            <v>5258</v>
          </cell>
          <cell r="U111" t="str">
            <v>Chuyển tiếp</v>
          </cell>
          <cell r="V111" t="str">
            <v>Phân cấp huyện</v>
          </cell>
        </row>
        <row r="112">
          <cell r="M112">
            <v>5460</v>
          </cell>
          <cell r="U112" t="str">
            <v>Chuyển tiếp</v>
          </cell>
          <cell r="V112" t="str">
            <v>Phân cấp huyện</v>
          </cell>
        </row>
        <row r="113">
          <cell r="C113">
            <v>37</v>
          </cell>
          <cell r="M113">
            <v>315000</v>
          </cell>
        </row>
        <row r="114">
          <cell r="C114">
            <v>2</v>
          </cell>
          <cell r="M114">
            <v>25962</v>
          </cell>
        </row>
        <row r="115">
          <cell r="C115">
            <v>1</v>
          </cell>
          <cell r="M115">
            <v>962</v>
          </cell>
          <cell r="U115" t="str">
            <v>Chuyển tiếp</v>
          </cell>
          <cell r="V115" t="str">
            <v>Trả nợ</v>
          </cell>
          <cell r="AA115">
            <v>0</v>
          </cell>
        </row>
        <row r="116">
          <cell r="C116">
            <v>1</v>
          </cell>
          <cell r="M116">
            <v>25000</v>
          </cell>
          <cell r="U116" t="str">
            <v>Chuyển tiếp</v>
          </cell>
          <cell r="V116" t="str">
            <v>Trả nợ</v>
          </cell>
          <cell r="AA116">
            <v>0</v>
          </cell>
        </row>
        <row r="117">
          <cell r="C117">
            <v>5</v>
          </cell>
          <cell r="M117">
            <v>21900</v>
          </cell>
        </row>
        <row r="118">
          <cell r="C118">
            <v>1</v>
          </cell>
          <cell r="M118">
            <v>2090</v>
          </cell>
          <cell r="U118" t="str">
            <v>Chuyển tiếp</v>
          </cell>
          <cell r="V118" t="str">
            <v>Dứt điểm</v>
          </cell>
          <cell r="AA118">
            <v>-2</v>
          </cell>
        </row>
        <row r="119">
          <cell r="C119">
            <v>1</v>
          </cell>
          <cell r="M119">
            <v>5000</v>
          </cell>
          <cell r="U119" t="str">
            <v>Chuyển tiếp</v>
          </cell>
          <cell r="V119" t="str">
            <v>Dứt điểm</v>
          </cell>
          <cell r="AA119">
            <v>0</v>
          </cell>
        </row>
        <row r="120">
          <cell r="C120">
            <v>1</v>
          </cell>
          <cell r="M120">
            <v>5000</v>
          </cell>
          <cell r="U120" t="str">
            <v>Chuyển tiếp</v>
          </cell>
          <cell r="V120" t="str">
            <v>Dứt điểm</v>
          </cell>
          <cell r="AA120">
            <v>0</v>
          </cell>
        </row>
        <row r="121">
          <cell r="C121">
            <v>1</v>
          </cell>
          <cell r="M121">
            <v>8500</v>
          </cell>
          <cell r="U121" t="str">
            <v>Chuyển tiếp</v>
          </cell>
          <cell r="V121" t="str">
            <v>Dứt điểm</v>
          </cell>
          <cell r="AA121">
            <v>-1</v>
          </cell>
        </row>
        <row r="122">
          <cell r="C122">
            <v>1</v>
          </cell>
          <cell r="M122">
            <v>1310</v>
          </cell>
          <cell r="U122" t="str">
            <v>Chuyển tiếp</v>
          </cell>
          <cell r="V122" t="str">
            <v>Dứt điểm</v>
          </cell>
          <cell r="AA122">
            <v>2</v>
          </cell>
        </row>
        <row r="123">
          <cell r="C123">
            <v>11</v>
          </cell>
          <cell r="M123">
            <v>153000</v>
          </cell>
        </row>
        <row r="124">
          <cell r="C124">
            <v>1</v>
          </cell>
          <cell r="M124">
            <v>15000</v>
          </cell>
          <cell r="U124" t="str">
            <v>Chuyển tiếp</v>
          </cell>
          <cell r="V124" t="str">
            <v>Chuyển tiếp</v>
          </cell>
          <cell r="AA124">
            <v>-1</v>
          </cell>
        </row>
        <row r="125">
          <cell r="C125">
            <v>1</v>
          </cell>
          <cell r="M125">
            <v>13000</v>
          </cell>
          <cell r="U125" t="str">
            <v>Chuyển tiếp</v>
          </cell>
          <cell r="V125" t="str">
            <v>Chuyển tiếp</v>
          </cell>
          <cell r="AA125">
            <v>0</v>
          </cell>
        </row>
        <row r="126">
          <cell r="C126">
            <v>1</v>
          </cell>
          <cell r="M126">
            <v>2000</v>
          </cell>
          <cell r="U126" t="str">
            <v>Chuyển tiếp</v>
          </cell>
          <cell r="V126" t="str">
            <v>Chuyển tiếp</v>
          </cell>
          <cell r="AA126">
            <v>1</v>
          </cell>
        </row>
        <row r="127">
          <cell r="C127">
            <v>1</v>
          </cell>
          <cell r="M127">
            <v>5000</v>
          </cell>
          <cell r="U127" t="str">
            <v>Chuyển tiếp</v>
          </cell>
          <cell r="V127" t="str">
            <v>Chuyển tiếp</v>
          </cell>
          <cell r="AA127">
            <v>0</v>
          </cell>
        </row>
        <row r="128">
          <cell r="C128">
            <v>1</v>
          </cell>
          <cell r="M128">
            <v>28000</v>
          </cell>
          <cell r="U128" t="str">
            <v>Chuyển tiếp</v>
          </cell>
          <cell r="V128" t="str">
            <v>Chuyển tiếp</v>
          </cell>
        </row>
        <row r="129">
          <cell r="C129">
            <v>1</v>
          </cell>
          <cell r="M129">
            <v>10000</v>
          </cell>
          <cell r="U129" t="str">
            <v>Chuyển tiếp</v>
          </cell>
          <cell r="V129" t="str">
            <v>Chuyển tiếp</v>
          </cell>
          <cell r="AA129" t="str">
            <v>x</v>
          </cell>
        </row>
        <row r="130">
          <cell r="C130">
            <v>1</v>
          </cell>
          <cell r="M130">
            <v>22000</v>
          </cell>
          <cell r="U130" t="str">
            <v>Chuyển tiếp</v>
          </cell>
          <cell r="V130" t="str">
            <v>Chuyển tiếp</v>
          </cell>
          <cell r="AA130">
            <v>0</v>
          </cell>
        </row>
        <row r="131">
          <cell r="C131">
            <v>1</v>
          </cell>
          <cell r="M131">
            <v>15000</v>
          </cell>
          <cell r="U131" t="str">
            <v>Chuyển tiếp</v>
          </cell>
          <cell r="V131" t="str">
            <v>Chuyển tiếp</v>
          </cell>
          <cell r="AA131">
            <v>0</v>
          </cell>
        </row>
        <row r="132">
          <cell r="C132">
            <v>1</v>
          </cell>
          <cell r="M132">
            <v>18000</v>
          </cell>
          <cell r="U132" t="str">
            <v>Chuyển tiếp</v>
          </cell>
          <cell r="V132" t="str">
            <v>Chuyển tiếp</v>
          </cell>
          <cell r="AA132">
            <v>1</v>
          </cell>
        </row>
        <row r="133">
          <cell r="C133">
            <v>1</v>
          </cell>
          <cell r="M133">
            <v>12000</v>
          </cell>
          <cell r="U133" t="str">
            <v>Chuyển tiếp</v>
          </cell>
          <cell r="V133" t="str">
            <v>Chuyển tiếp</v>
          </cell>
          <cell r="AA133">
            <v>0</v>
          </cell>
        </row>
        <row r="134">
          <cell r="C134">
            <v>1</v>
          </cell>
          <cell r="M134">
            <v>13000</v>
          </cell>
          <cell r="U134" t="str">
            <v>Chuyển tiếp</v>
          </cell>
          <cell r="V134" t="str">
            <v>Chuyển tiếp</v>
          </cell>
          <cell r="AA134">
            <v>1</v>
          </cell>
        </row>
        <row r="135">
          <cell r="C135">
            <v>2</v>
          </cell>
          <cell r="M135">
            <v>10000</v>
          </cell>
        </row>
        <row r="136">
          <cell r="C136">
            <v>1</v>
          </cell>
          <cell r="M136">
            <v>5000</v>
          </cell>
          <cell r="U136" t="str">
            <v>Chuyển tiếp</v>
          </cell>
          <cell r="V136" t="str">
            <v>Chuyển tiếp</v>
          </cell>
          <cell r="AA136">
            <v>0</v>
          </cell>
        </row>
        <row r="137">
          <cell r="C137">
            <v>1</v>
          </cell>
          <cell r="M137">
            <v>5000</v>
          </cell>
          <cell r="U137" t="str">
            <v>Chuyển tiếp</v>
          </cell>
          <cell r="V137" t="str">
            <v>Chuyển tiếp</v>
          </cell>
          <cell r="AA137">
            <v>0</v>
          </cell>
        </row>
        <row r="138">
          <cell r="C138">
            <v>4</v>
          </cell>
          <cell r="M138">
            <v>31600</v>
          </cell>
        </row>
        <row r="139">
          <cell r="C139">
            <v>1</v>
          </cell>
          <cell r="M139">
            <v>10000</v>
          </cell>
          <cell r="U139" t="str">
            <v>Chuyển tiếp</v>
          </cell>
          <cell r="V139" t="str">
            <v>Chuyển tiếp</v>
          </cell>
          <cell r="AA139" t="str">
            <v>x</v>
          </cell>
        </row>
        <row r="140">
          <cell r="C140">
            <v>1</v>
          </cell>
          <cell r="M140">
            <v>2600</v>
          </cell>
          <cell r="U140" t="str">
            <v>Chuyển tiếp</v>
          </cell>
          <cell r="V140" t="str">
            <v>Chuyển tiếp</v>
          </cell>
        </row>
        <row r="141">
          <cell r="C141">
            <v>1</v>
          </cell>
          <cell r="M141">
            <v>8000</v>
          </cell>
          <cell r="U141" t="str">
            <v>Chuyển tiếp</v>
          </cell>
          <cell r="V141" t="str">
            <v>Chuyển tiếp</v>
          </cell>
          <cell r="AA141" t="str">
            <v>x</v>
          </cell>
        </row>
        <row r="142">
          <cell r="C142">
            <v>1</v>
          </cell>
          <cell r="M142">
            <v>11000</v>
          </cell>
          <cell r="U142" t="str">
            <v>Chuyển tiếp</v>
          </cell>
          <cell r="V142" t="str">
            <v>Chuyển tiếp</v>
          </cell>
        </row>
        <row r="143">
          <cell r="M143">
            <v>20000</v>
          </cell>
          <cell r="U143" t="str">
            <v>Chuyển tiếp</v>
          </cell>
          <cell r="V143" t="str">
            <v>Khác</v>
          </cell>
        </row>
        <row r="144">
          <cell r="C144">
            <v>13</v>
          </cell>
          <cell r="M144">
            <v>51120</v>
          </cell>
        </row>
        <row r="145">
          <cell r="C145">
            <v>1</v>
          </cell>
          <cell r="M145">
            <v>3000</v>
          </cell>
          <cell r="U145" t="str">
            <v>KC mới</v>
          </cell>
          <cell r="V145" t="str">
            <v>KC mới</v>
          </cell>
        </row>
        <row r="146">
          <cell r="C146">
            <v>1</v>
          </cell>
          <cell r="M146">
            <v>5588</v>
          </cell>
          <cell r="U146" t="str">
            <v>KC mới</v>
          </cell>
          <cell r="V146" t="str">
            <v>KC mới</v>
          </cell>
        </row>
        <row r="147">
          <cell r="C147">
            <v>1</v>
          </cell>
          <cell r="M147">
            <v>3500</v>
          </cell>
          <cell r="U147" t="str">
            <v>KC mới</v>
          </cell>
          <cell r="V147" t="str">
            <v>KC mới</v>
          </cell>
        </row>
        <row r="148">
          <cell r="C148">
            <v>1</v>
          </cell>
          <cell r="M148">
            <v>11000</v>
          </cell>
          <cell r="U148" t="str">
            <v>KC mới</v>
          </cell>
          <cell r="V148" t="str">
            <v>KC mới</v>
          </cell>
        </row>
        <row r="149">
          <cell r="C149">
            <v>1</v>
          </cell>
          <cell r="M149">
            <v>3500</v>
          </cell>
          <cell r="U149" t="str">
            <v>KC mới</v>
          </cell>
          <cell r="V149" t="str">
            <v>KC mới</v>
          </cell>
        </row>
        <row r="150">
          <cell r="C150">
            <v>1</v>
          </cell>
          <cell r="M150">
            <v>2500</v>
          </cell>
          <cell r="U150" t="str">
            <v>KC mới</v>
          </cell>
          <cell r="V150" t="str">
            <v>KC mới</v>
          </cell>
        </row>
        <row r="151">
          <cell r="C151">
            <v>1</v>
          </cell>
          <cell r="M151">
            <v>3500</v>
          </cell>
          <cell r="U151" t="str">
            <v>KC mới</v>
          </cell>
          <cell r="V151" t="str">
            <v>KC mới</v>
          </cell>
        </row>
        <row r="152">
          <cell r="C152">
            <v>1</v>
          </cell>
          <cell r="M152">
            <v>984</v>
          </cell>
          <cell r="U152" t="str">
            <v>KC mới</v>
          </cell>
          <cell r="V152" t="str">
            <v>KC mới</v>
          </cell>
        </row>
        <row r="153">
          <cell r="C153">
            <v>1</v>
          </cell>
          <cell r="M153">
            <v>4200</v>
          </cell>
          <cell r="U153" t="str">
            <v>KC mới</v>
          </cell>
          <cell r="V153" t="str">
            <v>KC mới</v>
          </cell>
        </row>
        <row r="154">
          <cell r="C154">
            <v>1</v>
          </cell>
          <cell r="M154">
            <v>1548</v>
          </cell>
          <cell r="U154" t="str">
            <v>KC mới</v>
          </cell>
          <cell r="V154" t="str">
            <v>KC mới</v>
          </cell>
        </row>
        <row r="155">
          <cell r="C155">
            <v>1</v>
          </cell>
          <cell r="M155">
            <v>3500</v>
          </cell>
          <cell r="U155" t="str">
            <v>KC mới</v>
          </cell>
          <cell r="V155" t="str">
            <v>KC mới</v>
          </cell>
        </row>
        <row r="156">
          <cell r="C156">
            <v>1</v>
          </cell>
          <cell r="M156">
            <v>1500</v>
          </cell>
          <cell r="U156" t="str">
            <v>KC mới</v>
          </cell>
          <cell r="V156" t="str">
            <v>KC mới</v>
          </cell>
        </row>
        <row r="157">
          <cell r="C157">
            <v>1</v>
          </cell>
          <cell r="M157">
            <v>6800</v>
          </cell>
          <cell r="U157" t="str">
            <v>KC mới</v>
          </cell>
          <cell r="V157" t="str">
            <v>KC mới</v>
          </cell>
        </row>
        <row r="158">
          <cell r="M158">
            <v>1418</v>
          </cell>
          <cell r="U158" t="str">
            <v>CBĐT</v>
          </cell>
          <cell r="V158" t="str">
            <v>CBĐT</v>
          </cell>
        </row>
        <row r="159">
          <cell r="C159">
            <v>55</v>
          </cell>
          <cell r="M159">
            <v>430000</v>
          </cell>
        </row>
        <row r="160">
          <cell r="C160">
            <v>34</v>
          </cell>
          <cell r="M160">
            <v>129759</v>
          </cell>
        </row>
        <row r="161">
          <cell r="C161">
            <v>1</v>
          </cell>
          <cell r="M161">
            <v>12000</v>
          </cell>
          <cell r="U161" t="str">
            <v>Chuyển tiếp</v>
          </cell>
          <cell r="V161" t="str">
            <v>Dứt điểm</v>
          </cell>
          <cell r="AA161">
            <v>0</v>
          </cell>
        </row>
        <row r="162">
          <cell r="C162">
            <v>1</v>
          </cell>
          <cell r="M162">
            <v>12000</v>
          </cell>
          <cell r="U162" t="str">
            <v>Chuyển tiếp</v>
          </cell>
          <cell r="V162" t="str">
            <v>Dứt điểm</v>
          </cell>
          <cell r="AA162">
            <v>0</v>
          </cell>
        </row>
        <row r="163">
          <cell r="C163">
            <v>1</v>
          </cell>
          <cell r="M163">
            <v>2000</v>
          </cell>
          <cell r="U163" t="str">
            <v>Chuyển tiếp</v>
          </cell>
          <cell r="V163" t="str">
            <v>Dứt điểm</v>
          </cell>
          <cell r="AA163">
            <v>0</v>
          </cell>
        </row>
        <row r="164">
          <cell r="C164">
            <v>1</v>
          </cell>
          <cell r="M164">
            <v>2300</v>
          </cell>
          <cell r="U164" t="str">
            <v>Chuyển tiếp</v>
          </cell>
          <cell r="V164" t="str">
            <v>Dứt điểm</v>
          </cell>
          <cell r="AA164">
            <v>1</v>
          </cell>
        </row>
        <row r="165">
          <cell r="C165">
            <v>1</v>
          </cell>
          <cell r="M165">
            <v>8000</v>
          </cell>
          <cell r="U165" t="str">
            <v>Chuyển tiếp</v>
          </cell>
          <cell r="V165" t="str">
            <v>Dứt điểm</v>
          </cell>
          <cell r="AA165">
            <v>1</v>
          </cell>
        </row>
        <row r="166">
          <cell r="C166">
            <v>1</v>
          </cell>
          <cell r="M166">
            <v>3000</v>
          </cell>
          <cell r="U166" t="str">
            <v>Chuyển tiếp</v>
          </cell>
          <cell r="V166" t="str">
            <v>Dứt điểm</v>
          </cell>
          <cell r="AA166">
            <v>1</v>
          </cell>
        </row>
        <row r="167">
          <cell r="C167">
            <v>1</v>
          </cell>
          <cell r="M167">
            <v>972</v>
          </cell>
          <cell r="U167" t="str">
            <v>Chuyển tiếp</v>
          </cell>
          <cell r="V167" t="str">
            <v>Dứt điểm</v>
          </cell>
          <cell r="AA167">
            <v>-2</v>
          </cell>
        </row>
        <row r="168">
          <cell r="C168">
            <v>1</v>
          </cell>
          <cell r="M168">
            <v>4227</v>
          </cell>
          <cell r="U168" t="str">
            <v>Chuyển tiếp</v>
          </cell>
          <cell r="V168" t="str">
            <v>Dứt điểm</v>
          </cell>
          <cell r="AA168">
            <v>0</v>
          </cell>
        </row>
        <row r="169">
          <cell r="C169">
            <v>1</v>
          </cell>
          <cell r="M169">
            <v>6000</v>
          </cell>
          <cell r="U169" t="str">
            <v>Chuyển tiếp</v>
          </cell>
          <cell r="V169" t="str">
            <v>Dứt điểm</v>
          </cell>
          <cell r="AA169">
            <v>0</v>
          </cell>
        </row>
        <row r="170">
          <cell r="C170">
            <v>1</v>
          </cell>
          <cell r="M170">
            <v>6500</v>
          </cell>
          <cell r="U170" t="str">
            <v>Chuyển tiếp</v>
          </cell>
          <cell r="V170" t="str">
            <v>Dứt điểm</v>
          </cell>
          <cell r="AA170">
            <v>0</v>
          </cell>
        </row>
        <row r="171">
          <cell r="C171">
            <v>1</v>
          </cell>
          <cell r="M171">
            <v>5500</v>
          </cell>
          <cell r="U171" t="str">
            <v>Chuyển tiếp</v>
          </cell>
          <cell r="V171" t="str">
            <v>Dứt điểm</v>
          </cell>
          <cell r="AA171">
            <v>1</v>
          </cell>
        </row>
        <row r="172">
          <cell r="C172">
            <v>1</v>
          </cell>
          <cell r="M172">
            <v>5000</v>
          </cell>
          <cell r="U172" t="str">
            <v>Chuyển tiếp</v>
          </cell>
          <cell r="V172" t="str">
            <v>Dứt điểm</v>
          </cell>
          <cell r="AA172">
            <v>2</v>
          </cell>
        </row>
        <row r="173">
          <cell r="C173">
            <v>1</v>
          </cell>
          <cell r="M173">
            <v>1700</v>
          </cell>
          <cell r="U173" t="str">
            <v>Chuyển tiếp</v>
          </cell>
          <cell r="V173" t="str">
            <v>Dứt điểm</v>
          </cell>
          <cell r="AA173">
            <v>2</v>
          </cell>
        </row>
        <row r="174">
          <cell r="C174">
            <v>1</v>
          </cell>
          <cell r="M174">
            <v>7000</v>
          </cell>
          <cell r="U174" t="str">
            <v>Chuyển tiếp</v>
          </cell>
          <cell r="V174" t="str">
            <v>Dứt điểm</v>
          </cell>
          <cell r="AA174">
            <v>1</v>
          </cell>
        </row>
        <row r="175">
          <cell r="C175">
            <v>1</v>
          </cell>
          <cell r="M175">
            <v>3500</v>
          </cell>
          <cell r="U175" t="str">
            <v>Chuyển tiếp</v>
          </cell>
          <cell r="V175" t="str">
            <v>Dứt điểm</v>
          </cell>
          <cell r="AA175">
            <v>0</v>
          </cell>
        </row>
        <row r="176">
          <cell r="C176">
            <v>1</v>
          </cell>
          <cell r="M176">
            <v>10500</v>
          </cell>
          <cell r="U176" t="str">
            <v>Chuyển tiếp</v>
          </cell>
          <cell r="V176" t="str">
            <v>Dứt điểm</v>
          </cell>
          <cell r="AA176">
            <v>1</v>
          </cell>
        </row>
        <row r="177">
          <cell r="C177">
            <v>1</v>
          </cell>
          <cell r="M177">
            <v>2200</v>
          </cell>
          <cell r="U177" t="str">
            <v>Chuyển tiếp</v>
          </cell>
          <cell r="V177" t="str">
            <v>Dứt điểm</v>
          </cell>
          <cell r="AA177">
            <v>2</v>
          </cell>
        </row>
        <row r="178">
          <cell r="C178">
            <v>1</v>
          </cell>
          <cell r="M178">
            <v>2200</v>
          </cell>
          <cell r="U178" t="str">
            <v>Chuyển tiếp</v>
          </cell>
          <cell r="V178" t="str">
            <v>Dứt điểm</v>
          </cell>
          <cell r="AA178">
            <v>2</v>
          </cell>
        </row>
        <row r="179">
          <cell r="C179">
            <v>1</v>
          </cell>
          <cell r="M179">
            <v>2000</v>
          </cell>
          <cell r="U179" t="str">
            <v>Chuyển tiếp</v>
          </cell>
          <cell r="V179" t="str">
            <v>Dứt điểm</v>
          </cell>
          <cell r="AA179">
            <v>2</v>
          </cell>
        </row>
        <row r="180">
          <cell r="C180">
            <v>1</v>
          </cell>
          <cell r="M180">
            <v>2200</v>
          </cell>
          <cell r="U180" t="str">
            <v>Chuyển tiếp</v>
          </cell>
          <cell r="V180" t="str">
            <v>Dứt điểm</v>
          </cell>
          <cell r="AA180">
            <v>2</v>
          </cell>
        </row>
        <row r="181">
          <cell r="C181">
            <v>1</v>
          </cell>
          <cell r="M181">
            <v>2000</v>
          </cell>
          <cell r="U181" t="str">
            <v>Chuyển tiếp</v>
          </cell>
          <cell r="V181" t="str">
            <v>Dứt điểm</v>
          </cell>
          <cell r="AA181">
            <v>2</v>
          </cell>
        </row>
        <row r="182">
          <cell r="C182">
            <v>1</v>
          </cell>
          <cell r="M182">
            <v>1700</v>
          </cell>
          <cell r="U182" t="str">
            <v>Chuyển tiếp</v>
          </cell>
          <cell r="V182" t="str">
            <v>Dứt điểm</v>
          </cell>
          <cell r="AA182">
            <v>2</v>
          </cell>
        </row>
        <row r="183">
          <cell r="C183">
            <v>1</v>
          </cell>
          <cell r="M183">
            <v>2000</v>
          </cell>
          <cell r="U183" t="str">
            <v>Chuyển tiếp</v>
          </cell>
          <cell r="V183" t="str">
            <v>Dứt điểm</v>
          </cell>
          <cell r="AA183">
            <v>2</v>
          </cell>
        </row>
        <row r="184">
          <cell r="C184">
            <v>1</v>
          </cell>
          <cell r="M184">
            <v>2190</v>
          </cell>
          <cell r="U184" t="str">
            <v>Chuyển tiếp</v>
          </cell>
          <cell r="V184" t="str">
            <v>Dứt điểm</v>
          </cell>
          <cell r="AA184">
            <v>2</v>
          </cell>
        </row>
        <row r="185">
          <cell r="C185">
            <v>1</v>
          </cell>
          <cell r="M185">
            <v>1900</v>
          </cell>
          <cell r="U185" t="str">
            <v>Chuyển tiếp</v>
          </cell>
          <cell r="V185" t="str">
            <v>Dứt điểm</v>
          </cell>
          <cell r="AA185">
            <v>2</v>
          </cell>
        </row>
        <row r="186">
          <cell r="C186">
            <v>1</v>
          </cell>
          <cell r="M186">
            <v>2100</v>
          </cell>
          <cell r="U186" t="str">
            <v>Chuyển tiếp</v>
          </cell>
          <cell r="V186" t="str">
            <v>Dứt điểm</v>
          </cell>
          <cell r="AA186">
            <v>2</v>
          </cell>
        </row>
        <row r="187">
          <cell r="C187">
            <v>1</v>
          </cell>
          <cell r="M187">
            <v>2200</v>
          </cell>
          <cell r="U187" t="str">
            <v>Chuyển tiếp</v>
          </cell>
          <cell r="V187" t="str">
            <v>Dứt điểm</v>
          </cell>
          <cell r="AA187">
            <v>2</v>
          </cell>
        </row>
        <row r="188">
          <cell r="C188">
            <v>1</v>
          </cell>
          <cell r="M188">
            <v>2170</v>
          </cell>
          <cell r="U188" t="str">
            <v>Chuyển tiếp</v>
          </cell>
          <cell r="V188" t="str">
            <v>Dứt điểm</v>
          </cell>
          <cell r="AA188">
            <v>2</v>
          </cell>
        </row>
        <row r="189">
          <cell r="C189">
            <v>1</v>
          </cell>
          <cell r="M189">
            <v>2200</v>
          </cell>
          <cell r="U189" t="str">
            <v>Chuyển tiếp</v>
          </cell>
          <cell r="V189" t="str">
            <v>Dứt điểm</v>
          </cell>
          <cell r="AA189">
            <v>2</v>
          </cell>
        </row>
        <row r="190">
          <cell r="C190">
            <v>1</v>
          </cell>
          <cell r="M190">
            <v>2200</v>
          </cell>
          <cell r="U190" t="str">
            <v>Chuyển tiếp</v>
          </cell>
          <cell r="V190" t="str">
            <v>Dứt điểm</v>
          </cell>
          <cell r="AA190">
            <v>2</v>
          </cell>
        </row>
        <row r="191">
          <cell r="C191">
            <v>1</v>
          </cell>
          <cell r="M191">
            <v>2200</v>
          </cell>
          <cell r="U191" t="str">
            <v>Chuyển tiếp</v>
          </cell>
          <cell r="V191" t="str">
            <v>Dứt điểm</v>
          </cell>
          <cell r="AA191">
            <v>2</v>
          </cell>
        </row>
        <row r="192">
          <cell r="C192">
            <v>1</v>
          </cell>
          <cell r="M192">
            <v>2000</v>
          </cell>
          <cell r="U192" t="str">
            <v>Chuyển tiếp</v>
          </cell>
          <cell r="V192" t="str">
            <v>Dứt điểm</v>
          </cell>
          <cell r="AA192">
            <v>2</v>
          </cell>
        </row>
        <row r="193">
          <cell r="C193">
            <v>1</v>
          </cell>
          <cell r="M193">
            <v>1600</v>
          </cell>
          <cell r="U193" t="str">
            <v>Chuyển tiếp</v>
          </cell>
          <cell r="V193" t="str">
            <v>Dứt điểm</v>
          </cell>
          <cell r="AA193">
            <v>2</v>
          </cell>
        </row>
        <row r="194">
          <cell r="C194">
            <v>1</v>
          </cell>
          <cell r="M194">
            <v>4500</v>
          </cell>
          <cell r="U194" t="str">
            <v>Chuyển tiếp</v>
          </cell>
          <cell r="V194" t="str">
            <v>Dứt điểm</v>
          </cell>
          <cell r="AA194">
            <v>2</v>
          </cell>
        </row>
        <row r="195">
          <cell r="C195">
            <v>11</v>
          </cell>
          <cell r="M195">
            <v>115800</v>
          </cell>
        </row>
        <row r="196">
          <cell r="C196">
            <v>1</v>
          </cell>
          <cell r="M196">
            <v>30000</v>
          </cell>
          <cell r="U196" t="str">
            <v>Chuyển tiếp</v>
          </cell>
          <cell r="V196" t="str">
            <v>Chuyển tiếp</v>
          </cell>
          <cell r="AA196">
            <v>0</v>
          </cell>
        </row>
        <row r="197">
          <cell r="C197">
            <v>1</v>
          </cell>
          <cell r="M197">
            <v>8000</v>
          </cell>
          <cell r="U197" t="str">
            <v>Chuyển tiếp</v>
          </cell>
          <cell r="V197" t="str">
            <v>Chuyển tiếp</v>
          </cell>
          <cell r="AA197">
            <v>1</v>
          </cell>
        </row>
        <row r="198">
          <cell r="C198">
            <v>1</v>
          </cell>
          <cell r="M198">
            <v>3000</v>
          </cell>
          <cell r="U198" t="str">
            <v>Chuyển tiếp</v>
          </cell>
          <cell r="V198" t="str">
            <v>Chuyển tiếp</v>
          </cell>
          <cell r="AA198">
            <v>2</v>
          </cell>
        </row>
        <row r="199">
          <cell r="C199">
            <v>1</v>
          </cell>
          <cell r="M199">
            <v>8000</v>
          </cell>
          <cell r="U199" t="str">
            <v>Chuyển tiếp</v>
          </cell>
          <cell r="V199" t="str">
            <v>Chuyển tiếp</v>
          </cell>
          <cell r="AA199">
            <v>-2</v>
          </cell>
        </row>
        <row r="200">
          <cell r="C200">
            <v>1</v>
          </cell>
          <cell r="M200">
            <v>10000</v>
          </cell>
          <cell r="U200" t="str">
            <v>Chuyển tiếp</v>
          </cell>
          <cell r="V200" t="str">
            <v>Chuyển tiếp</v>
          </cell>
          <cell r="AA200">
            <v>0</v>
          </cell>
        </row>
        <row r="201">
          <cell r="C201">
            <v>1</v>
          </cell>
          <cell r="M201">
            <v>8000</v>
          </cell>
          <cell r="U201" t="str">
            <v>Chuyển tiếp</v>
          </cell>
          <cell r="V201" t="str">
            <v>Chuyển tiếp</v>
          </cell>
          <cell r="AA201">
            <v>-1</v>
          </cell>
        </row>
        <row r="202">
          <cell r="C202">
            <v>1</v>
          </cell>
          <cell r="M202">
            <v>4000</v>
          </cell>
          <cell r="U202" t="str">
            <v>Chuyển tiếp</v>
          </cell>
          <cell r="V202" t="str">
            <v>Chuyển tiếp</v>
          </cell>
          <cell r="AA202">
            <v>2</v>
          </cell>
        </row>
        <row r="203">
          <cell r="C203">
            <v>1</v>
          </cell>
          <cell r="M203">
            <v>5000</v>
          </cell>
          <cell r="U203" t="str">
            <v>Chuyển tiếp</v>
          </cell>
          <cell r="V203" t="str">
            <v>Chuyển tiếp</v>
          </cell>
          <cell r="AA203">
            <v>2</v>
          </cell>
        </row>
        <row r="204">
          <cell r="C204">
            <v>1</v>
          </cell>
          <cell r="M204">
            <v>20000</v>
          </cell>
          <cell r="U204" t="str">
            <v>Chuyển tiếp</v>
          </cell>
          <cell r="V204" t="str">
            <v>Chuyển tiếp</v>
          </cell>
          <cell r="AA204">
            <v>3</v>
          </cell>
        </row>
        <row r="205">
          <cell r="C205">
            <v>1</v>
          </cell>
          <cell r="M205">
            <v>6500</v>
          </cell>
          <cell r="U205" t="str">
            <v>Chuyển tiếp</v>
          </cell>
          <cell r="V205" t="str">
            <v>Chuyển tiếp</v>
          </cell>
          <cell r="AA205">
            <v>2</v>
          </cell>
        </row>
        <row r="206">
          <cell r="C206">
            <v>1</v>
          </cell>
          <cell r="M206">
            <v>13300</v>
          </cell>
          <cell r="U206" t="str">
            <v>Chuyển tiếp</v>
          </cell>
          <cell r="V206" t="str">
            <v>Chuyển tiếp</v>
          </cell>
          <cell r="AA206">
            <v>3</v>
          </cell>
        </row>
        <row r="207">
          <cell r="C207">
            <v>1</v>
          </cell>
          <cell r="M207">
            <v>1089</v>
          </cell>
        </row>
        <row r="208">
          <cell r="C208">
            <v>1</v>
          </cell>
          <cell r="M208">
            <v>1089</v>
          </cell>
          <cell r="U208" t="str">
            <v>Chuyển tiếp</v>
          </cell>
          <cell r="V208" t="str">
            <v>Chuyển tiếp</v>
          </cell>
          <cell r="AA208">
            <v>1</v>
          </cell>
        </row>
        <row r="209">
          <cell r="C209">
            <v>2</v>
          </cell>
          <cell r="M209">
            <v>7000</v>
          </cell>
        </row>
        <row r="210">
          <cell r="C210">
            <v>1</v>
          </cell>
          <cell r="M210">
            <v>2000</v>
          </cell>
          <cell r="U210" t="str">
            <v>Chuyển tiếp</v>
          </cell>
          <cell r="V210" t="str">
            <v>Chuyển tiếp</v>
          </cell>
        </row>
        <row r="211">
          <cell r="C211">
            <v>1</v>
          </cell>
          <cell r="M211">
            <v>5000</v>
          </cell>
          <cell r="U211" t="str">
            <v>Chuyển tiếp</v>
          </cell>
          <cell r="V211" t="str">
            <v>Chuyển tiếp</v>
          </cell>
        </row>
        <row r="212">
          <cell r="C212">
            <v>1</v>
          </cell>
          <cell r="M212">
            <v>9008</v>
          </cell>
        </row>
        <row r="213">
          <cell r="C213">
            <v>1</v>
          </cell>
          <cell r="M213">
            <v>9008</v>
          </cell>
          <cell r="U213" t="str">
            <v>Chuyển tiếp</v>
          </cell>
          <cell r="V213" t="str">
            <v>Chuyển tiếp</v>
          </cell>
          <cell r="AA213">
            <v>-2</v>
          </cell>
        </row>
        <row r="214">
          <cell r="M214">
            <v>15000</v>
          </cell>
          <cell r="U214" t="str">
            <v>Chuyển tiếp</v>
          </cell>
          <cell r="V214" t="str">
            <v>Khác</v>
          </cell>
        </row>
        <row r="215">
          <cell r="M215">
            <v>128500</v>
          </cell>
          <cell r="U215" t="str">
            <v>Chuyển tiếp</v>
          </cell>
          <cell r="V215" t="str">
            <v>Khác</v>
          </cell>
        </row>
        <row r="216">
          <cell r="C216">
            <v>6</v>
          </cell>
          <cell r="M216">
            <v>20600</v>
          </cell>
        </row>
        <row r="217">
          <cell r="C217">
            <v>1</v>
          </cell>
          <cell r="M217">
            <v>2000</v>
          </cell>
          <cell r="U217" t="str">
            <v>KC mới</v>
          </cell>
          <cell r="V217" t="str">
            <v>KC mới</v>
          </cell>
        </row>
        <row r="218">
          <cell r="C218">
            <v>1</v>
          </cell>
          <cell r="M218">
            <v>1500</v>
          </cell>
          <cell r="U218" t="str">
            <v>KC mới</v>
          </cell>
          <cell r="V218" t="str">
            <v>KC mới</v>
          </cell>
        </row>
        <row r="219">
          <cell r="C219">
            <v>1</v>
          </cell>
          <cell r="M219">
            <v>10000</v>
          </cell>
          <cell r="U219" t="str">
            <v>KC mới</v>
          </cell>
          <cell r="V219" t="str">
            <v>KC mới</v>
          </cell>
        </row>
        <row r="220">
          <cell r="C220">
            <v>1</v>
          </cell>
          <cell r="M220">
            <v>2800</v>
          </cell>
          <cell r="U220" t="str">
            <v>KC mới</v>
          </cell>
          <cell r="V220" t="str">
            <v>KC mới</v>
          </cell>
        </row>
        <row r="221">
          <cell r="C221">
            <v>1</v>
          </cell>
          <cell r="M221">
            <v>1300</v>
          </cell>
          <cell r="U221" t="str">
            <v>KC mới</v>
          </cell>
          <cell r="V221" t="str">
            <v>KC mới</v>
          </cell>
        </row>
        <row r="222">
          <cell r="C222">
            <v>1</v>
          </cell>
          <cell r="M222">
            <v>3000</v>
          </cell>
          <cell r="U222" t="str">
            <v>KC mới</v>
          </cell>
          <cell r="V222" t="str">
            <v>KC mới</v>
          </cell>
        </row>
        <row r="223">
          <cell r="M223">
            <v>3244</v>
          </cell>
          <cell r="U223" t="str">
            <v>CBĐT</v>
          </cell>
          <cell r="V223" t="str">
            <v>CBĐT</v>
          </cell>
        </row>
        <row r="224">
          <cell r="C224">
            <v>12</v>
          </cell>
          <cell r="M224">
            <v>90000</v>
          </cell>
        </row>
        <row r="225">
          <cell r="C225">
            <v>2</v>
          </cell>
          <cell r="M225">
            <v>5600</v>
          </cell>
        </row>
        <row r="226">
          <cell r="C226">
            <v>1</v>
          </cell>
          <cell r="M226">
            <v>1600</v>
          </cell>
          <cell r="U226" t="str">
            <v>Chuyển tiếp</v>
          </cell>
          <cell r="V226" t="str">
            <v>Dứt điểm</v>
          </cell>
        </row>
        <row r="227">
          <cell r="C227">
            <v>1</v>
          </cell>
          <cell r="M227">
            <v>4000</v>
          </cell>
          <cell r="U227" t="str">
            <v>Chuyển tiếp</v>
          </cell>
          <cell r="V227" t="str">
            <v>Dứt điểm</v>
          </cell>
        </row>
        <row r="228">
          <cell r="C228">
            <v>1</v>
          </cell>
          <cell r="M228">
            <v>8000</v>
          </cell>
        </row>
        <row r="229">
          <cell r="C229">
            <v>1</v>
          </cell>
          <cell r="M229">
            <v>8000</v>
          </cell>
          <cell r="U229" t="str">
            <v>Chuyển tiếp</v>
          </cell>
          <cell r="V229" t="str">
            <v>Chuyển tiếp</v>
          </cell>
          <cell r="AA229">
            <v>0</v>
          </cell>
        </row>
        <row r="230">
          <cell r="M230">
            <v>50000</v>
          </cell>
          <cell r="U230" t="str">
            <v>Chuyển tiếp</v>
          </cell>
          <cell r="V230" t="str">
            <v>khác</v>
          </cell>
        </row>
        <row r="231">
          <cell r="C231">
            <v>9</v>
          </cell>
          <cell r="M231">
            <v>26400</v>
          </cell>
        </row>
        <row r="232">
          <cell r="C232">
            <v>1</v>
          </cell>
          <cell r="M232">
            <v>3900</v>
          </cell>
          <cell r="U232" t="str">
            <v>KC mới</v>
          </cell>
          <cell r="V232" t="str">
            <v>KC mới</v>
          </cell>
        </row>
        <row r="233">
          <cell r="C233">
            <v>1</v>
          </cell>
          <cell r="M233">
            <v>4000</v>
          </cell>
          <cell r="U233" t="str">
            <v>KC mới</v>
          </cell>
          <cell r="V233" t="str">
            <v>KC mới</v>
          </cell>
        </row>
        <row r="234">
          <cell r="C234">
            <v>1</v>
          </cell>
          <cell r="M234">
            <v>4000</v>
          </cell>
          <cell r="U234" t="str">
            <v>KC mới</v>
          </cell>
          <cell r="V234" t="str">
            <v>KC mới</v>
          </cell>
        </row>
        <row r="235">
          <cell r="C235">
            <v>1</v>
          </cell>
          <cell r="M235">
            <v>3000</v>
          </cell>
          <cell r="U235" t="str">
            <v>KC mới</v>
          </cell>
          <cell r="V235" t="str">
            <v>KC mới</v>
          </cell>
        </row>
        <row r="236">
          <cell r="C236">
            <v>1</v>
          </cell>
          <cell r="M236">
            <v>2000</v>
          </cell>
          <cell r="U236" t="str">
            <v>KC mới</v>
          </cell>
          <cell r="V236" t="str">
            <v>KC mới</v>
          </cell>
        </row>
        <row r="237">
          <cell r="C237">
            <v>1</v>
          </cell>
          <cell r="M237">
            <v>2000</v>
          </cell>
          <cell r="U237" t="str">
            <v>KC mới</v>
          </cell>
          <cell r="V237" t="str">
            <v>KC mới</v>
          </cell>
        </row>
        <row r="238">
          <cell r="C238">
            <v>1</v>
          </cell>
          <cell r="M238">
            <v>2000</v>
          </cell>
          <cell r="U238" t="str">
            <v>KC mới</v>
          </cell>
          <cell r="V238" t="str">
            <v>KC mới</v>
          </cell>
        </row>
        <row r="239">
          <cell r="C239">
            <v>1</v>
          </cell>
          <cell r="M239">
            <v>2500</v>
          </cell>
          <cell r="U239" t="str">
            <v>KC mới</v>
          </cell>
          <cell r="V239" t="str">
            <v>KC mới</v>
          </cell>
        </row>
        <row r="240">
          <cell r="C240">
            <v>1</v>
          </cell>
          <cell r="M240">
            <v>3000</v>
          </cell>
          <cell r="U240" t="str">
            <v>KC mới</v>
          </cell>
          <cell r="V240" t="str">
            <v>KC mới</v>
          </cell>
        </row>
      </sheetData>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dgct"/>
      <sheetName val="dtct"/>
      <sheetName val="Sheet10"/>
      <sheetName val="Sheet11"/>
      <sheetName val="Sheet12"/>
      <sheetName val="Sheet13"/>
      <sheetName val="Sheet14"/>
      <sheetName val="Sheet15"/>
      <sheetName val="Sheet16"/>
      <sheetName val="Sheet1"/>
      <sheetName val="Sheet2"/>
      <sheetName val="Sheet3"/>
      <sheetName val="Sheet4"/>
      <sheetName val="Sheet5"/>
      <sheetName val="Sheet6"/>
      <sheetName val="Sheet7"/>
      <sheetName val="Sheet8"/>
      <sheetName val="Sheet9"/>
      <sheetName val="XL4Poppy"/>
      <sheetName val="Dinh muc du toan"/>
      <sheetName val="Config"/>
      <sheetName val="AutoClose"/>
      <sheetName val="Lç khoan LK1"/>
      <sheetName val="NC"/>
      <sheetName val="M"/>
      <sheetName val="TSo"/>
      <sheetName val="PC"/>
      <sheetName val="Vua"/>
      <sheetName val="KL"/>
      <sheetName val="VC"/>
      <sheetName val="DGduong"/>
      <sheetName val="DT"/>
      <sheetName val="TH"/>
      <sheetName val="Thu"/>
      <sheetName val="XXXXXXXX"/>
      <sheetName val="TSCD DUNG CHUNG "/>
      <sheetName val="KHKHAUHAOTSCHUNG"/>
      <sheetName val="TSCDTOAN NHA MAY"/>
      <sheetName val="CPSXTOAN BO SP"/>
      <sheetName val="PBCPCHUNG CHO CAC DTUONG"/>
      <sheetName val="VLieu"/>
      <sheetName val="CT"/>
      <sheetName val="DToan"/>
      <sheetName val="Tong hop"/>
      <sheetName val="Cuoc V.chuyen"/>
      <sheetName val="TH An ca"/>
      <sheetName val="XN SL An ca"/>
      <sheetName val="Dang ky an ca"/>
      <sheetName val="Dang ky an ca T2"/>
      <sheetName val="XL4Test5"/>
      <sheetName val="total"/>
      <sheetName val="(viet)"/>
      <sheetName val="dictionary"/>
      <sheetName val="New(eng)"/>
      <sheetName val="RFI(eng)SW-sun"/>
      <sheetName val="RFI(eng)HVP-sun"/>
      <sheetName val="RFI(eng)SW"/>
      <sheetName val="RFI(eng)SW (2)"/>
      <sheetName val="RFI(eng)HVP"/>
      <sheetName val="RFI(eng)Lab."/>
      <sheetName val="RFI -add"/>
      <sheetName val="C47-456"/>
      <sheetName val="C46"/>
      <sheetName val="C47-PII"/>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1"/>
      <sheetName val="00000000"/>
      <sheetName val="DTduong"/>
      <sheetName val="Nhahat"/>
      <sheetName val="bg+th45"/>
      <sheetName val="4-5"/>
      <sheetName val="bg+th34"/>
      <sheetName val="3-4"/>
      <sheetName val="bg+th23"/>
      <sheetName val="2-3"/>
      <sheetName val="bg+th12"/>
      <sheetName val="1-2"/>
      <sheetName val="bg+th"/>
      <sheetName val="ptvl"/>
      <sheetName val="0-1"/>
      <sheetName val="DT-THL7"/>
      <sheetName val="T2"/>
      <sheetName val="T3"/>
      <sheetName val="T4"/>
      <sheetName val="T5"/>
      <sheetName val="THop"/>
      <sheetName val="THKD"/>
      <sheetName val="10000000"/>
      <sheetName val="20000000"/>
      <sheetName val="30000000"/>
      <sheetName val="40000000"/>
      <sheetName val="50000000"/>
      <sheetName val="60000000"/>
      <sheetName val="Thdien"/>
      <sheetName val="DTdien"/>
      <sheetName val="hinhhoc"/>
      <sheetName val="XL4Uest5"/>
      <sheetName val="DGXDCB_DD"/>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PBCPCHUNG CHO CAC ETUONG"/>
      <sheetName val="tra-vat-lieu"/>
      <sheetName val="cvb"/>
      <sheetName val="ThDT"/>
      <sheetName val="dg dat"/>
      <sheetName val="vtran"/>
      <sheetName val="tran"/>
      <sheetName val="khac"/>
      <sheetName val="Gia VL"/>
      <sheetName val="GiaNC"/>
      <sheetName val="Gia may"/>
      <sheetName val="giavua"/>
      <sheetName val="tap"/>
      <sheetName val="dmvt"/>
      <sheetName val="cv"/>
      <sheetName val="vl"/>
      <sheetName val="phan tich DG"/>
      <sheetName val="gia vat lieu"/>
      <sheetName val="gia xe may"/>
      <sheetName val="gia nhan cong"/>
      <sheetName val="Tinh Qmax (Xoko)"/>
      <sheetName val="Hinh thai"/>
      <sheetName val="Khau do Kasin"/>
      <sheetName val="Khau do cau nho"/>
      <sheetName val="Tinh Qmax"/>
      <sheetName val="H2%"/>
      <sheetName val="H~Q~V"/>
      <sheetName val="Tra K"/>
      <sheetName val="b_ tra"/>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 val="glv"/>
      <sheetName val="chiet tinh"/>
      <sheetName val="dam"/>
      <sheetName val="Mocantho"/>
      <sheetName val="MoQL91"/>
      <sheetName val="tru"/>
      <sheetName val="dg"/>
      <sheetName val="10mduongsaumo"/>
      <sheetName val="ctt"/>
      <sheetName val="thanmkhao"/>
      <sheetName val="monho"/>
      <sheetName val="ktduong"/>
      <sheetName val="cu"/>
      <sheetName val="KTcau2004"/>
      <sheetName val="KT2004XL#moi"/>
      <sheetName val="denbu"/>
      <sheetName val="Bcaonhanh"/>
      <sheetName val="Tonghop"/>
      <sheetName val="chitieth.chinh"/>
      <sheetName val="trinhEVN29.8"/>
      <sheetName val="hieuchinh30.11"/>
      <sheetName val="KLCT"/>
      <sheetName val="IBASE"/>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Congty"/>
      <sheetName val="VPPN"/>
      <sheetName val="XN74"/>
      <sheetName val="XN54"/>
      <sheetName val="XN33"/>
      <sheetName val="NK96"/>
      <sheetName val="Gia"/>
      <sheetName val="THCT"/>
      <sheetName val="THDZ0,4"/>
      <sheetName val="TH DZ35"/>
      <sheetName val="gvt"/>
      <sheetName val="klmchitiet"/>
      <sheetName val="TT35"/>
      <sheetName val="DG "/>
      <sheetName val="TNHCHINH"/>
      <sheetName val="Khoi luong TBA"/>
      <sheetName val="Khoi luong"/>
      <sheetName val="Chung"/>
      <sheetName val="TH tong du toan"/>
      <sheetName val="TH Chi phi XD"/>
      <sheetName val="TH chi phi T. Bi"/>
      <sheetName val="TH Thi nghiem"/>
      <sheetName val="TH Lap TB TBA"/>
      <sheetName val="Dz0,4kV"/>
      <sheetName val="VL,NC,MTC-DZ"/>
      <sheetName val="CHIET TINH 35KV (chuan)"/>
      <sheetName val="C Tinh 1m3 BT"/>
      <sheetName val="GiaVL Q4-2008"/>
      <sheetName val="Dao dat1"/>
      <sheetName val="Thep t9-2008"/>
      <sheetName val="TONG KE 35kV"/>
      <sheetName val="VL,NC-TBA"/>
      <sheetName val="Chiet tinh TBA"/>
      <sheetName val="Thi nghiem"/>
      <sheetName val="Thu hoi"/>
      <sheetName val="KS"/>
      <sheetName val="Tu TK"/>
      <sheetName val="Tu QT"/>
      <sheetName val="Thep ma kem-DT"/>
      <sheetName val="Thep ma kem"/>
      <sheetName val="Thuc thanh"/>
      <sheetName val="TH-XL"/>
      <sheetName val="S`eet12"/>
      <sheetName val="dmVUA"/>
      <sheetName val="Thang 2"/>
      <sheetName val="Tháng 3"/>
      <sheetName val="Tháng 4"/>
      <sheetName val="Tháng 5"/>
      <sheetName val="Tháng 6"/>
      <sheetName val="BC 6 nhanh"/>
      <sheetName val="uoc 2002"/>
      <sheetName val="thang 7"/>
      <sheetName val="thang 8"/>
      <sheetName val="thang 9"/>
      <sheetName val="Thang 10"/>
      <sheetName val="Thang 11"/>
      <sheetName val="t6"/>
      <sheetName val="t7"/>
      <sheetName val="t8"/>
      <sheetName val="t9"/>
      <sheetName val="t10"/>
      <sheetName val="t11"/>
      <sheetName val="t12"/>
      <sheetName val="S02-TTN"/>
      <sheetName val="T.pho"/>
      <sheetName val="P.Hoa"/>
      <sheetName val="T.An"/>
      <sheetName val="D.Hoa"/>
      <sheetName val="T.Hoa"/>
      <sheetName val="S.hoa"/>
      <sheetName val="S.Hinh"/>
      <sheetName val="D.Xuan"/>
      <sheetName val="S.Cau"/>
      <sheetName val="Mua sach"/>
      <sheetName val="TIEN DIEN"/>
      <sheetName val="Bao hiem"/>
      <sheetName val="VPP"/>
      <sheetName val="Muc - thanh quang"/>
      <sheetName val="Quang cao"/>
      <sheetName val="Nuoc"/>
      <sheetName val="D thoai"/>
      <sheetName val="Dat com"/>
      <sheetName val="May photo"/>
      <sheetName val="Cach tinh TG CL"/>
      <sheetName val="TG BC PA1"/>
      <sheetName val="HC+QL P2"/>
      <sheetName val="Day them gio"/>
      <sheetName val="Phu dao-Bd"/>
      <sheetName val="TH thua gio CL"/>
      <sheetName val="Thuc nhan thua gio CL"/>
      <sheetName val="Tru tiet Lao Dong"/>
      <sheetName val="Day Ban cong"/>
      <sheetName val="Tong hop BC"/>
      <sheetName val="Tong hop chung"/>
      <sheetName val="Phu dao-LThi"/>
      <sheetName val="Quan ly-PVu"/>
      <sheetName val="QLquy PD-LT "/>
      <sheetName val="Tong hop PD-LT"/>
      <sheetName val="TH VL, NC, DDHT Thanhphuoc"/>
      <sheetName val="THTram"/>
      <sheetName val="SILICATE"/>
      <sheetName val="kl-hoga"/>
      <sheetName val="tra Ap"/>
      <sheetName val="so lieu bang tra"/>
      <sheetName val="tam"/>
      <sheetName val="tra h~v"/>
      <sheetName val="tinh toan"/>
      <sheetName val="kluong"/>
      <sheetName val="MTO REV.2(ARMOR)"/>
      <sheetName val="BeTong"/>
      <sheetName val="Du_lieu"/>
      <sheetName val="tuong"/>
      <sheetName val="PLoaiNS"/>
      <sheetName val="LuongNS"/>
      <sheetName val="BLuong"/>
      <sheetName val="Kiem-Toan"/>
      <sheetName val="LuongT1"/>
      <sheetName val="LuongT2"/>
      <sheetName val="luongthang12"/>
      <sheetName val="LuongT11"/>
      <sheetName val="thang5"/>
      <sheetName val="thang6"/>
      <sheetName val="thang4"/>
      <sheetName val="LuongT3"/>
      <sheetName val="PA_coso"/>
      <sheetName val="PA_von"/>
      <sheetName val="PA_nhucau"/>
      <sheetName val="PA_TH"/>
      <sheetName val="XL35"/>
      <sheetName val="DZ-35"/>
      <sheetName val="TN_35"/>
      <sheetName val="CT-DZ"/>
      <sheetName val="TC"/>
      <sheetName val="TH_BA"/>
      <sheetName val="TBA"/>
      <sheetName val="TNT"/>
      <sheetName val="CT_TBA"/>
      <sheetName val="KB"/>
      <sheetName val="CT_BT"/>
      <sheetName val="BT"/>
      <sheetName val="CP_BT"/>
      <sheetName val="DB"/>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TSCD DUNE CHUNG "/>
      <sheetName val="KHKHAUHAOTSCHUNE"/>
      <sheetName val="Dinh"/>
      <sheetName val="AutgClose"/>
      <sheetName val="tatlieu"/>
      <sheetName val="CHIT ET"/>
      <sheetName val="_x0014_Hgoi2"/>
      <sheetName val="THgoi_x0013_"/>
      <sheetName val="RBI(eng)SW"/>
      <sheetName val="VLiau"/>
      <sheetName val="_x0001__x0008_䂀_x0004_"/>
      <sheetName val="QTQLXNCBG07"/>
      <sheetName val="ÑMCPB"/>
      <sheetName val="DADTBD"/>
      <sheetName val="DUANDTUNMCSU"/>
      <sheetName val="THKK31032007"/>
      <sheetName val="PAQTXNCBG2007"/>
      <sheetName val="KHNLIEÄU 0906"/>
      <sheetName val="BAOCAOTHANG2006"/>
      <sheetName val="baobi06"/>
      <sheetName val="THÑHPETITUC06"/>
      <sheetName val="TTCHIPHI"/>
      <sheetName val="CÑSXEHMIKE06"/>
      <sheetName val="KH06"/>
      <sheetName val="triniti2"/>
      <sheetName val="KHTHTRINÍTPOON"/>
      <sheetName val="THDHMIKE06"/>
      <sheetName val="THDHY06"/>
      <sheetName val="cdcontainer"/>
      <sheetName val="ÑCHHCMHOA"/>
      <sheetName val="QCCDGOÕ06"/>
      <sheetName val="KHSX1006"/>
      <sheetName val="CDXEGO06"/>
      <sheetName val="CDGOÕ06"/>
      <sheetName val="DMSOÛNTANGGAZE"/>
      <sheetName val="CDPHOILAPRAPS"/>
      <sheetName val="QCXDGOSX07"/>
      <sheetName val="GTXK06"/>
      <sheetName val="BANG GIA GO MUØA0607"/>
      <sheetName val="GTVILADUCLONG"/>
      <sheetName val="GTDuanCAOSU"/>
      <sheetName val="GT2006M"/>
      <sheetName val="KHHCDUBAI"/>
      <sheetName val="TTND2006"/>
      <sheetName val="BANGGIANOITHAT1006"/>
      <sheetName val="HDKT06"/>
      <sheetName val="VATTUSX06"/>
      <sheetName val="BBNTHU"/>
      <sheetName val="BGND06"/>
      <sheetName val="Chart1"/>
      <sheetName val="bgxk06"/>
      <sheetName val="PNT-QUOT-#3"/>
      <sheetName val="COAT&amp;WRAP-QIOT-#3"/>
      <sheetName val="기둥"/>
      <sheetName val="저판(버림100)"/>
      <sheetName val="MTO REV.0"/>
      <sheetName val="Cước VC  "/>
      <sheetName val="nen duong"/>
      <sheetName val="cai khe"/>
      <sheetName val="TTVanChuyen"/>
      <sheetName val="Don gia"/>
      <sheetName val="TDT"/>
      <sheetName val="THXL"/>
      <sheetName val="KSDH"/>
      <sheetName val="Q-Htran"/>
      <sheetName val="Q-Hha"/>
      <sheetName val="h,,~Hh"/>
      <sheetName val="Hbe"/>
      <sheetName val="CUOC"/>
      <sheetName val="CHIT_x0009_ET"/>
      <sheetName val="Dinh_x0000_mub du poan"/>
      <sheetName val="²"/>
      <sheetName val="Pier"/>
      <sheetName val="VL-NC-M"/>
      <sheetName val="KQPT"/>
      <sheetName val="PTDB"/>
      <sheetName val="PT T4.03"/>
      <sheetName val="Sheet17"/>
      <sheetName val="Sheet18"/>
      <sheetName val="Sheet19"/>
      <sheetName val="Sheet20"/>
      <sheetName val="Sheet21"/>
      <sheetName val="Sheet22"/>
      <sheetName val="Sheet23"/>
      <sheetName val="canh"/>
      <sheetName val="Bang Don gia II"/>
      <sheetName val="Input"/>
      <sheetName val="thoatnuoc"/>
      <sheetName val="CHART"/>
      <sheetName val="gtrinh"/>
      <sheetName val="date01"/>
      <sheetName val="date30"/>
      <sheetName val="date31"/>
      <sheetName val="dtxl"/>
      <sheetName val="TDTKP"/>
      <sheetName val="DK-KH"/>
      <sheetName val="CHITIET VL-NC"/>
      <sheetName val="Dgoi Topack"/>
      <sheetName val="NKC"/>
      <sheetName val="NKQ"/>
      <sheetName val="NKB"/>
      <sheetName val="133"/>
      <sheetName val="3331"/>
      <sheetName val="152"/>
      <sheetName val="632"/>
      <sheetName val="421"/>
      <sheetName val="cd"/>
      <sheetName val="DATA"/>
      <sheetName val="PP(PCS)USE"/>
      <sheetName val="Dinh?mub du poan"/>
      <sheetName val="CT-500"/>
      <sheetName val="Giai trinh"/>
      <sheetName val="DGchitiet "/>
      <sheetName val="PSIII"/>
      <sheetName val="PSIV"/>
      <sheetName val="PTNenduong"/>
      <sheetName val="PTMatduong"/>
      <sheetName val="PTAntoan"/>
      <sheetName val="Gia vua"/>
      <sheetName val="PTGiaco"/>
      <sheetName val="PTChieusang"/>
      <sheetName val="TNuoc"/>
      <sheetName val="CI"/>
      <sheetName val="CII"/>
      <sheetName val="Ctrong"/>
      <sheetName val="BUTTOANDC"/>
      <sheetName val="TB"/>
      <sheetName val="Tnng hop goi thau"/>
      <sheetName val="chieu day"/>
      <sheetName val="Ref"/>
      <sheetName val="TONG HOP VL-NC"/>
      <sheetName val="TONGKE3p "/>
      <sheetName val="LKVL-CK-HT-GD1"/>
      <sheetName val="Tiepdia"/>
      <sheetName val="VCV-BE-TONG"/>
      <sheetName val="Shaet11"/>
      <sheetName val="BangkeNX"/>
      <sheetName val="SoTHVT"/>
      <sheetName val="Pile"/>
      <sheetName val="Phuong an"/>
      <sheetName val="Phuong an NS"/>
      <sheetName val="Tong hop NS"/>
      <sheetName val="TTTram"/>
      <sheetName val="Le"/>
      <sheetName val="U.P_Breakdown"/>
      <sheetName val="C1"/>
      <sheetName val="Dinh_muc_du_toan"/>
      <sheetName val="TSCD_DUNG_CHUNG_"/>
      <sheetName val="TSCDTOAN_NHA_MAY"/>
      <sheetName val="CPSXTOAN_BO_SP"/>
      <sheetName val="PBCPCHUNG_CHO_CAC_DTUONG"/>
      <sheetName val="Tong_hop"/>
      <sheetName val="Cuoc_V_chuyen"/>
      <sheetName val="TH_An_ca"/>
      <sheetName val="XN_SL_An_ca"/>
      <sheetName val="Dang_ky_an_ca"/>
      <sheetName val="Dang_ky_an_ca_T2"/>
      <sheetName val="RFI(eng)SW_(2)"/>
      <sheetName val="RFI(eng)Lab_"/>
      <sheetName val="RFI_-add"/>
      <sheetName val="Tong_hop_goi_thau"/>
      <sheetName val="Sheet02"/>
      <sheetName val="mat"/>
      <sheetName val="NewPOS"/>
      <sheetName val="MTL$-INTER"/>
      <sheetName val="ct luong "/>
      <sheetName val="Nhap 6T"/>
      <sheetName val="baocaochinh(qui1.05) (DC)"/>
      <sheetName val="Ctuluongq.1.05"/>
      <sheetName val="BANG PHAN BO qui1.05(DC)"/>
      <sheetName val="BANG PHAN BO quiII.05"/>
      <sheetName val="bao cac cinh Qui II-2005"/>
      <sheetName val="CN Khu"/>
      <sheetName val="Kinh nghiem"/>
      <sheetName val="Tai Chinh"/>
      <sheetName val="Lien danh"/>
      <sheetName val="Muc luc"/>
      <sheetName val="DKien"/>
      <sheetName val="HD dang tien hanh"/>
      <sheetName val="Doanh thu"/>
      <sheetName val="DG CAU"/>
      <sheetName val="th_chi"/>
      <sheetName val="M150-2005"/>
      <sheetName val="M200-2005"/>
      <sheetName val="M250-2005"/>
      <sheetName val="M 300-2005"/>
      <sheetName val="dongia (2)"/>
      <sheetName val="Ky_thu_,_Ky_tho"/>
      <sheetName val="ThCtiet_Hanh_Lang__KG,_KT,_KP"/>
      <sheetName val="TH_Hanh_Lang__KG,_KT,_KP_"/>
      <sheetName val="ThCtiet_lap_dung_cot_KG,KT,_KP"/>
      <sheetName val="TH_Ky_Anh"/>
      <sheetName val="Th_Ct_iet_KL,KH,KT,Kvan"/>
      <sheetName val="_THop__KL,KH,KT,Kvan_"/>
      <sheetName val="_THop__KL,KH,KT,Kvan__(2)"/>
      <sheetName val="Lap_dung_cot,_san_bai"/>
      <sheetName val="RFI(eng)SW_(2)1"/>
      <sheetName val="RFI(eng)Lab_1"/>
      <sheetName val="RFI_-add1"/>
      <sheetName val="Dinh_muc_du_toan1"/>
      <sheetName val="TSCD_DUNG_CHUNG_1"/>
      <sheetName val="TSCDTOAN_NHA_MAY1"/>
      <sheetName val="CPSXTOAN_BO_SP1"/>
      <sheetName val="PBCPCHUNG_CHO_CAC_DTUONG1"/>
      <sheetName val="Tong_hop1"/>
      <sheetName val="Cuoc_V_chuyen1"/>
      <sheetName val="TH_An_ca1"/>
      <sheetName val="XN_SL_An_ca1"/>
      <sheetName val="Dang_ky_an_ca1"/>
      <sheetName val="Dang_ky_an_ca_T21"/>
      <sheetName val="Tong_hop_goi_thau1"/>
      <sheetName val="Ky_thu_,_Ky_tho1"/>
      <sheetName val="ThCtiet_Hanh_Lang__KG,_KT,_KP1"/>
      <sheetName val="TH_Hanh_Lang__KG,_KT,_KP_1"/>
      <sheetName val="ThCtiet_lap_dung_cot_KG,KT,_KP1"/>
      <sheetName val="TH_Ky_Anh1"/>
      <sheetName val="Th_Ct_iet_KL,KH,KT,Kvan1"/>
      <sheetName val="_THop__KL,KH,KT,Kvan_1"/>
      <sheetName val="_THop__KL,KH,KT,Kvan__(2)1"/>
      <sheetName val="Lap_dung_cot,_san_bai1"/>
      <sheetName val="thuyet minh"/>
      <sheetName val="BKKLHT"/>
      <sheetName val="gia cong"/>
      <sheetName val="KHAI BAO"/>
      <sheetName val="DU TOAN"/>
      <sheetName val="THKP"/>
      <sheetName val="MR"/>
      <sheetName val="CVC"/>
      <sheetName val="BIA"/>
      <sheetName val="QT"/>
      <sheetName val="THQT"/>
      <sheetName val="BIA QT"/>
      <sheetName val="CTRUNGC"/>
      <sheetName val="THDK03"/>
      <sheetName val="thuchien"/>
      <sheetName val="KH chung"/>
      <sheetName val="AVuong"/>
      <sheetName val="CBDT03"/>
      <sheetName val="dauthau"/>
      <sheetName val="CBDT"/>
      <sheetName val="DK04"/>
      <sheetName val="DSKH HN"/>
      <sheetName val="NKY "/>
      <sheetName val="DS-TT"/>
      <sheetName val=" HN NHAP"/>
      <sheetName val="KHO HN"/>
      <sheetName val="CNO "/>
      <sheetName val="10_1_20"/>
      <sheetName val="10_2_20"/>
      <sheetName val="11_7_30"/>
      <sheetName val="Nhan_cong_KS"/>
      <sheetName val="01_2_20"/>
      <sheetName val="01_2_30"/>
      <sheetName val="08_6_00"/>
      <sheetName val="12_1_30"/>
      <sheetName val="12_1_70"/>
      <sheetName val="12_1_50"/>
      <sheetName val="17_1_30"/>
      <sheetName val="17_1_20"/>
      <sheetName val="07_3_10"/>
      <sheetName val="03_1_00"/>
      <sheetName val="09_3_00"/>
      <sheetName val="TH_DZ35"/>
      <sheetName val="TH_VL,_NC,_DDHT_Thanhphuoc"/>
      <sheetName val="Chiet tinh dz35"/>
      <sheetName val="CHITIET VL-NC-TT -1p"/>
      <sheetName val="TONG HOP VL-NC TT"/>
      <sheetName val="Thongso"/>
      <sheetName val="DGXDCB"/>
      <sheetName val="chitimc"/>
      <sheetName val="TN"/>
      <sheetName val="Blad1"/>
      <sheetName val="TSO_CHUNG"/>
      <sheetName val="Chiet tinh 0,4KV"/>
      <sheetName val="KH-Q1,Q2,01"/>
      <sheetName val="Parem"/>
      <sheetName val="SanLuong"/>
      <sheetName val="CongSuat "/>
      <sheetName val="dk"/>
      <sheetName val="cr"/>
      <sheetName val="nh"/>
      <sheetName val="vn"/>
      <sheetName val="vh"/>
      <sheetName val="nt"/>
      <sheetName val="kv"/>
      <sheetName val="VHAT"/>
      <sheetName val="NSCL"/>
      <sheetName val="TTG"/>
      <sheetName val="Diesel"/>
      <sheetName val="SC Nguon"/>
      <sheetName val="TaiNan"/>
      <sheetName val="moiNT"/>
      <sheetName val="quatai"/>
      <sheetName val="kiennghi"/>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Cau Thep"/>
      <sheetName val="ctdg"/>
      <sheetName val="solieu"/>
      <sheetName val="PLV"/>
      <sheetName val="DTCTtaluy"/>
      <sheetName val="KLDGTT&lt;120%"/>
      <sheetName val="PL2"/>
      <sheetName val="DTnen"/>
      <sheetName val="PL"/>
      <sheetName val="THKL nghiemthu"/>
      <sheetName val="DTCTtaluy (2)"/>
      <sheetName val="KLDGTT&lt;120% (2)"/>
      <sheetName val="TH (2)"/>
      <sheetName val="XXXXXXX0"/>
      <sheetName val="XXXXXXX1"/>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Dulieu2"/>
      <sheetName val="Conghop"/>
      <sheetName val="Set"/>
      <sheetName val="Cat"/>
      <sheetName val="Tai trong"/>
      <sheetName val="Tinh toan noi luc"/>
      <sheetName val="To hop NL"/>
      <sheetName val="Be coc va tuong mo"/>
      <sheetName val="Bang tra"/>
      <sheetName val="3.1.1"/>
      <sheetName val="3.1.4"/>
      <sheetName val="2.5.1"/>
      <sheetName val="4.1.1"/>
      <sheetName val="4.3.2"/>
      <sheetName val="2.3.3"/>
      <sheetName val="5.3.1"/>
      <sheetName val="2.4.3"/>
      <sheetName val="th dt dz&amp;tba shoa"/>
      <sheetName val="Don gia XD"/>
      <sheetName val="Ts (2)"/>
      <sheetName val="NhanCong"/>
      <sheetName val="TN NEW"/>
      <sheetName val="285"/>
      <sheetName val="phangoithau"/>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LC"/>
      <sheetName val="KL Thao Do"/>
      <sheetName val="DUONG SUC 2003"/>
      <sheetName val="HUONG BHXH"/>
      <sheetName val="THTD"/>
      <sheetName val="bankl"/>
      <sheetName val="bankl cau"/>
      <sheetName val="ctkl"/>
      <sheetName val="ptdg"/>
      <sheetName val="luong"/>
      <sheetName val="bb"/>
      <sheetName val="tkcc"/>
      <sheetName val="BDDT"/>
      <sheetName val="Can doi "/>
      <sheetName val="C.noTX01"/>
      <sheetName val="T.HopCNo"/>
      <sheetName val="THCNoATrung"/>
      <sheetName val="BaocaoC.No2"/>
      <sheetName val="BaocaoC.noHopC.ty"/>
      <sheetName val="THAtraQuy"/>
      <sheetName val="No Ca.N"/>
      <sheetName val="C.tiêt C.ty"/>
      <sheetName val="CN.TCT03"/>
      <sheetName val="CN kho đoi"/>
      <sheetName val="T.Hop CN"/>
      <sheetName val="CTHTchưa TTnộibộ"/>
      <sheetName val="THVT"/>
      <sheetName val="12KV"/>
      <sheetName val="dtct cong"/>
      <sheetName val="M+MC"/>
      <sheetName val="CN2004 Nộp TCT"/>
      <sheetName val="CN TCT04"/>
      <sheetName val="Shedt11"/>
      <sheetName val="dmuc-CThoanthien"/>
      <sheetName val="dmuc-CTkhac"/>
      <sheetName val="dmuc-CKgo"/>
      <sheetName val="dmuc-CKthep"/>
      <sheetName val="dmuc-xayGACH"/>
      <sheetName val="CLN"/>
      <sheetName val="dmuc-daodapTC"/>
      <sheetName val="CHITIET VL-NC-TT-3p"/>
      <sheetName val="KPVC-BD "/>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BVTC"/>
      <sheetName val="XLAP"/>
      <sheetName val="TuanAnh"/>
      <sheetName val="TrungAnh "/>
      <sheetName val="VanAnh"/>
      <sheetName val="N,T,Binh"/>
      <sheetName val="D,T,Chung"/>
      <sheetName val="N,T,Chung "/>
      <sheetName val="Chungf"/>
      <sheetName val="N,T,Dung"/>
      <sheetName val="Dung "/>
      <sheetName val="Dien-tb"/>
      <sheetName val="Duc.182"/>
      <sheetName val="D.X.Ha"/>
      <sheetName val="T,T,Hai"/>
      <sheetName val="T,D,.Hai"/>
      <sheetName val="Huong-PGD"/>
      <sheetName val="Huong-kh"/>
      <sheetName val="Hung185"/>
      <sheetName val="Hoa-TCCB"/>
      <sheetName val="Hoa-KH"/>
      <sheetName val="Huy-KH"/>
      <sheetName val="Huy-199"/>
      <sheetName val="Khanh"/>
      <sheetName val="Lan-KH"/>
      <sheetName val="Lan-KH (2)"/>
      <sheetName val="Lan-TCKT"/>
      <sheetName val="Lanh-TCKT"/>
      <sheetName val="Loi-TCKT"/>
      <sheetName val="Ngoan-187"/>
      <sheetName val="Nhuong-TCCB"/>
      <sheetName val="Ninh-188"/>
      <sheetName val="MInh"/>
      <sheetName val="Quang-KHKT"/>
      <sheetName val="San-TCCB"/>
      <sheetName val="Son-PGD"/>
      <sheetName val="Thanh-TCCB"/>
      <sheetName val="Thao -CoMa"/>
      <sheetName val="Tuyen182"/>
      <sheetName val="L.V.thinh"/>
      <sheetName val="Vu-lxe"/>
      <sheetName val="P.V.Xuan"/>
      <sheetName val="sum-trench"/>
      <sheetName val="Catalog d©y"/>
      <sheetName val="Tra_bang"/>
      <sheetName val="DO AM DT"/>
      <sheetName val="Sheåt16"/>
      <sheetName val="GiaVL"/>
      <sheetName val="Tong_hop2"/>
      <sheetName val="Phuong_an2"/>
      <sheetName val="Phuong_an_NS2"/>
      <sheetName val="Tong_hop_NS2"/>
      <sheetName val="Dinh_muc_du_toan2"/>
      <sheetName val="DO_AM_DT2"/>
      <sheetName val="Phuong_an"/>
      <sheetName val="Phuong_an_NS"/>
      <sheetName val="Tong_hop_NS"/>
      <sheetName val="DO_AM_DT"/>
      <sheetName val="Lç_khoan_LK1"/>
      <sheetName val="phan_tich_DG"/>
      <sheetName val="gia_vat_lieu"/>
      <sheetName val="gia_xe_may"/>
      <sheetName val="gia_nhan_cong"/>
      <sheetName val="thkl_(2)"/>
      <sheetName val="He_so"/>
      <sheetName val="PL_Vua"/>
      <sheetName val="Bang_KL_ket_cau"/>
      <sheetName val="Tinh_Qmax_(Xoko)"/>
      <sheetName val="Hinh_thai"/>
      <sheetName val="Khau_do_Kasin"/>
      <sheetName val="Khau_do_cau_nho"/>
      <sheetName val="Tinh_Qmax"/>
      <sheetName val="Tra_K"/>
      <sheetName val="b__tra"/>
      <sheetName val="chitieth_chinh"/>
      <sheetName val="trinhEVN29_8"/>
      <sheetName val="hieuchinh30_11"/>
      <sheetName val="Phuong_an1"/>
      <sheetName val="Phuong_an_NS1"/>
      <sheetName val="Tong_hop_NS1"/>
      <sheetName val="DO_AM_DT1"/>
      <sheetName val="111"/>
      <sheetName val="112"/>
      <sheetName val="311(1)"/>
      <sheetName val="511"/>
      <sheetName val="336,334"/>
      <sheetName val="Nợ111"/>
      <sheetName val="531"/>
      <sheetName val="BK thu-chi"/>
      <sheetName val="SổTSCĐ"/>
      <sheetName val="tamungKB"/>
      <sheetName val="khoanchiHC"/>
      <sheetName val="TGNH"/>
      <sheetName val="Sổ chi hoạt động"/>
      <sheetName val=" 111"/>
      <sheetName val="BKCO111"/>
      <sheetName val="BKCO112"/>
      <sheetName val="BKCO3331"/>
      <sheetName val="BKCO511"/>
      <sheetName val="CO531"/>
      <sheetName val="BKNỢ 111"/>
      <sheetName val="SL"/>
      <sheetName val="chiettinh"/>
      <sheetName val="DG  286"/>
      <sheetName val="Control"/>
      <sheetName val="THVATTU"/>
      <sheetName val="1,2"/>
      <sheetName val="600_x0010_0000"/>
      <sheetName val="MTP1"/>
      <sheetName val="402"/>
      <sheetName val="TDTKP1"/>
      <sheetName val="CEV3x10+6 (2)"/>
      <sheetName val="Cuoc89"/>
      <sheetName val="T1"/>
      <sheetName val="NK"/>
      <sheetName val="XK"/>
      <sheetName val="144"/>
      <sheetName val="CTG.SO"/>
      <sheetName val="331"/>
      <sheetName val="KHTSCD"/>
      <sheetName val="SP.Sinh"/>
      <sheetName val="VH C.Viet"/>
      <sheetName val="Xa thanh"/>
      <sheetName val="tongke"/>
      <sheetName val="KP-XL"/>
      <sheetName val="sheet 2"/>
      <sheetName val="Chi tiet"/>
      <sheetName val="LEGEND"/>
      <sheetName val="Analisa"/>
      <sheetName val="BIDDING-SUM"/>
      <sheetName val="ptdg-duong"/>
      <sheetName val="Nhan cong"/>
      <sheetName val="gia vt,nc,may"/>
      <sheetName val="BOQ"/>
      <sheetName val="MAIN CULVERT"/>
      <sheetName val="DAF-2"/>
      <sheetName val="DT chi tiet"/>
      <sheetName val="BANG_T_KE"/>
      <sheetName val="dm_nc_dz"/>
      <sheetName val="dm_56"/>
      <sheetName val="DM_MTC"/>
      <sheetName val="VLGOC"/>
      <sheetName val="VL_M"/>
      <sheetName val="VCVl"/>
      <sheetName val="#REF!"/>
      <sheetName val="Nhan cong XD"/>
      <sheetName val="TH vat tu XD"/>
      <sheetName val="CD TS 2002"/>
      <sheetName val="ep_x0000_ꊘǍ_x0000__x0004__x0000__x0000__x0000__x0000__x0000__x0000_㇜Ǎ_x0000__x0000__x0000__x0000__x0000__x0000__x0000__x0000_鐄Ǎ_x0000__x0000__x0010__x0000__x0000__x0000_"/>
      <sheetName val="Temp"/>
      <sheetName val="TH chung"/>
      <sheetName val="AI-Nhom 2"/>
      <sheetName val="AI- Nhom 3"/>
      <sheetName val="Gia ca may"/>
      <sheetName val="Bearing Capacity"/>
      <sheetName val="DON GIA TRAM (3)"/>
      <sheetName val="III2"/>
      <sheetName val="KL TRU"/>
      <sheetName val="Load1"/>
      <sheetName val="CPDDII"/>
      <sheetName val="ep"/>
      <sheetName val="TH VL-NC-CM"/>
      <sheetName val="CT -THVLNC"/>
      <sheetName val="Bang ngang"/>
      <sheetName val="Bang doc"/>
      <sheetName val="B cham cong"/>
      <sheetName val="Btt luong"/>
      <sheetName val="TSCK"/>
      <sheetName val="CT_35NH"/>
      <sheetName val="Comb"/>
      <sheetName val="Dim"/>
      <sheetName val="PTDG XL"/>
      <sheetName val="DSCBCNV thep (15-4-03)"/>
      <sheetName val="Gian tiep"/>
      <sheetName val="Phuc vu"/>
      <sheetName val="Truc tiep"/>
      <sheetName val="Phan tich"/>
      <sheetName val="Bang KL"/>
      <sheetName val="TinhGiaMTC"/>
      <sheetName val="TH MTC"/>
      <sheetName val="TH N.Cong"/>
      <sheetName val="TinhGiaNC"/>
      <sheetName val="TH Vat tu"/>
      <sheetName val="DMCP"/>
      <sheetName val="Khai Toan"/>
      <sheetName val="HC+QL @2"/>
      <sheetName val="g-vl"/>
      <sheetName val="vt"/>
      <sheetName val="Nhap So lieu"/>
      <sheetName val="CB Selection"/>
      <sheetName val="CT_LCGT"/>
      <sheetName val="CT_LCTT"/>
      <sheetName val="TM_ChenhLechCT"/>
      <sheetName val="DM"/>
      <sheetName val="Dieu_chinh"/>
      <sheetName val="Danh_muc"/>
      <sheetName val="Bao_cao"/>
      <sheetName val="Phan_bo"/>
      <sheetName val="Thong_tin"/>
      <sheetName val="Dinh_mub du poan"/>
      <sheetName val="Package1"/>
      <sheetName val="DGNC"/>
      <sheetName val="SUMMARY"/>
      <sheetName val="UP"/>
      <sheetName val="Don gia vung III"/>
      <sheetName val="BETON"/>
      <sheetName val="Nhan_cong"/>
      <sheetName val="Gia VLNCMTC"/>
      <sheetName val="BAG-2"/>
      <sheetName val="Tong hop 1,05"/>
      <sheetName val="ctiet"/>
      <sheetName val="Chsu"/>
      <sheetName val="_x005f_x0001__x005f_x0008_䂀_x005f_x0004_"/>
      <sheetName val="Dinh_x005f_x0000_mub du poan"/>
      <sheetName val="CHIT_x005f_x0009_ET"/>
      <sheetName val="_x005f_x0014_Hgoi2"/>
      <sheetName val="TONGKE3p"/>
      <sheetName val="Cước VC + ĐM CP Tư vấn"/>
      <sheetName val="ptvt"/>
      <sheetName val="CP Du phong"/>
      <sheetName val="PTCT"/>
      <sheetName val="RFI(eng)HVP_x000d_sun"/>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G"/>
      <sheetName val="MU"/>
      <sheetName val="takeoff2"/>
      <sheetName val="Dinh nghia"/>
      <sheetName val="PH 5"/>
      <sheetName val="ma-pt"/>
      <sheetName val="cuoc13"/>
      <sheetName val="Define finishing"/>
      <sheetName val="Bill 7-Elec"/>
      <sheetName val="Assumptions"/>
      <sheetName val="125x125"/>
      <sheetName val="dg tphcm"/>
      <sheetName val="T.KE CP1"/>
      <sheetName val="CSA-Rate Build Up"/>
      <sheetName val="DU TOAN DIEN"/>
      <sheetName val="XayDung"/>
      <sheetName val="Gia tri vat tu"/>
      <sheetName val="Bang THKL THEP"/>
      <sheetName val="tang 1"/>
      <sheetName val="tang 2"/>
      <sheetName val="Tro giup"/>
      <sheetName val="tang 3"/>
      <sheetName val="tang 4"/>
      <sheetName val="Bia 1"/>
      <sheetName val="Bang tong hop"/>
      <sheetName val="Goi so 1"/>
      <sheetName val="He thong dien"/>
      <sheetName val="HT Cap thoat nuoc"/>
      <sheetName val="HT DHKK"/>
      <sheetName val="Cua"/>
      <sheetName val="Thang may"/>
      <sheetName val="Tang Ham"/>
      <sheetName val="Comparison"/>
      <sheetName val="Gia thanh chuoi su"/>
      <sheetName val="Tiep dia"/>
      <sheetName val="Don gia vung III-Can Tho"/>
      <sheetName val="TH kinh phi"/>
      <sheetName val="Out Flow"/>
      <sheetName val="Cac Thong So "/>
      <sheetName val="TOSHIBA-Structure"/>
      <sheetName val="SITE-E"/>
      <sheetName val="CPJ"/>
      <sheetName val="CRJ"/>
      <sheetName val="GJ"/>
      <sheetName val="PJ"/>
      <sheetName val="SJ"/>
      <sheetName val="Chi phi van hanh"/>
      <sheetName val="NUOC CAT"/>
      <sheetName val="NUOC RO"/>
      <sheetName val="bill 3 - D Wall"/>
      <sheetName val="WNo"/>
      <sheetName val="THAMCHIEU"/>
      <sheetName val="DGBT"/>
      <sheetName val="DGXLD"/>
      <sheetName val="SL dau tien"/>
      <sheetName val="VO"/>
      <sheetName val="Bang phan tich"/>
      <sheetName val="Dinh muc CP KTCB khac"/>
      <sheetName val="U_P_Breakdown"/>
      <sheetName val="䂀"/>
      <sheetName val="KHNLIEÄU_0906"/>
      <sheetName val="BANG_GIA_GO_MUØA0607"/>
      <sheetName val="tra_Ap"/>
      <sheetName val="so_lieu_bang_tra"/>
      <sheetName val="tra_h~v"/>
      <sheetName val="tinh_toan"/>
      <sheetName val="chiet_tinh"/>
      <sheetName val="dongia_(2)"/>
      <sheetName val="DG_"/>
      <sheetName val="TSCD_DUNE_CHUNG_"/>
      <sheetName val="Dinhmub_du_poan"/>
      <sheetName val="Hgoi2"/>
      <sheetName val="THgoi"/>
      <sheetName val="CHIT_ET"/>
      <sheetName val="Khoi_luong_TBA"/>
      <sheetName val="Khoi_luong"/>
      <sheetName val="TH_tong_du_toan"/>
      <sheetName val="TH_Chi_phi_XD"/>
      <sheetName val="TH_chi_phi_T__Bi"/>
      <sheetName val="TH_Thi_nghiem"/>
      <sheetName val="TH_Lap_TB_TBA"/>
      <sheetName val="CHIET_TINH_35KV_(chuan)"/>
      <sheetName val="C_Tinh_1m3_BT"/>
      <sheetName val="GiaVL_Q4-2008"/>
      <sheetName val="Dao_dat1"/>
      <sheetName val="Thep_t9-2008"/>
      <sheetName val="TONG_KE_35kV"/>
      <sheetName val="Chiet_tinh_TBA"/>
      <sheetName val="Thi_nghiem"/>
      <sheetName val="Thu_hoi"/>
      <sheetName val="Tu_TK"/>
      <sheetName val="Tu_QT"/>
      <sheetName val="Thep_ma_kem-DT"/>
      <sheetName val="Thep_ma_kem"/>
      <sheetName val="PBCPCHUNG_CHO_CAC_ETUONG"/>
      <sheetName val="MTO_REV_0"/>
      <sheetName val="U_P_Breakdown1"/>
      <sheetName val="TSCD_DUNG_CHUNG_2"/>
      <sheetName val="TSCDTOAN_NHA_MAY2"/>
      <sheetName val="CPSXTOAN_BO_SP2"/>
      <sheetName val="PBCPCHUNG_CHO_CAC_DTUONG2"/>
      <sheetName val="Cuoc_V_chuyen2"/>
      <sheetName val="TH_An_ca2"/>
      <sheetName val="XN_SL_An_ca2"/>
      <sheetName val="Dang_ky_an_ca2"/>
      <sheetName val="Dang_ky_an_ca_T22"/>
      <sheetName val="RFI(eng)SW_(2)2"/>
      <sheetName val="RFI(eng)Lab_2"/>
      <sheetName val="RFI_-add2"/>
      <sheetName val="Tong_hop_goi_thau2"/>
      <sheetName val="Lç_khoan_LK11"/>
      <sheetName val="thkl_(2)1"/>
      <sheetName val="He_so1"/>
      <sheetName val="PL_Vua1"/>
      <sheetName val="Bang_KL_ket_cau1"/>
      <sheetName val="phan_tich_DG1"/>
      <sheetName val="gia_vat_lieu1"/>
      <sheetName val="gia_xe_may1"/>
      <sheetName val="gia_nhan_cong1"/>
      <sheetName val="Tinh_Qmax_(Xoko)1"/>
      <sheetName val="Hinh_thai1"/>
      <sheetName val="Khau_do_Kasin1"/>
      <sheetName val="Khau_do_cau_nho1"/>
      <sheetName val="Tinh_Qmax1"/>
      <sheetName val="Tra_K1"/>
      <sheetName val="b__tra1"/>
      <sheetName val="10_1_201"/>
      <sheetName val="10_2_201"/>
      <sheetName val="11_7_301"/>
      <sheetName val="Nhan_cong_KS1"/>
      <sheetName val="01_2_201"/>
      <sheetName val="01_2_301"/>
      <sheetName val="08_6_001"/>
      <sheetName val="12_1_301"/>
      <sheetName val="12_1_701"/>
      <sheetName val="12_1_501"/>
      <sheetName val="17_1_301"/>
      <sheetName val="17_1_201"/>
      <sheetName val="07_3_101"/>
      <sheetName val="03_1_001"/>
      <sheetName val="09_3_001"/>
      <sheetName val="TH_DZ351"/>
      <sheetName val="chitieth_chinh1"/>
      <sheetName val="trinhEVN29_81"/>
      <sheetName val="hieuchinh30_111"/>
      <sheetName val="KHNLIEÄU_09061"/>
      <sheetName val="BANG_GIA_GO_MUØA06071"/>
      <sheetName val="tra_Ap1"/>
      <sheetName val="so_lieu_bang_tra1"/>
      <sheetName val="tra_h~v1"/>
      <sheetName val="tinh_toan1"/>
      <sheetName val="chiet_tinh1"/>
      <sheetName val="dongia_(2)1"/>
      <sheetName val="DG_1"/>
      <sheetName val="TSCD_DUNE_CHUNG_1"/>
      <sheetName val="TH_VL,_NC,_DDHT_Thanhphuoc1"/>
      <sheetName val="CHIT_ET1"/>
      <sheetName val="Khoi_luong_TBA1"/>
      <sheetName val="Khoi_luong1"/>
      <sheetName val="TH_tong_du_toan1"/>
      <sheetName val="TH_Chi_phi_XD1"/>
      <sheetName val="TH_chi_phi_T__Bi1"/>
      <sheetName val="TH_Thi_nghiem1"/>
      <sheetName val="TH_Lap_TB_TBA1"/>
      <sheetName val="CHIET_TINH_35KV_(chuan)1"/>
      <sheetName val="C_Tinh_1m3_BT1"/>
      <sheetName val="GiaVL_Q4-20081"/>
      <sheetName val="Dao_dat11"/>
      <sheetName val="Thep_t9-20081"/>
      <sheetName val="TONG_KE_35kV1"/>
      <sheetName val="Chiet_tinh_TBA1"/>
      <sheetName val="Thi_nghiem1"/>
      <sheetName val="Thu_hoi1"/>
      <sheetName val="Tu_TK1"/>
      <sheetName val="Tu_QT1"/>
      <sheetName val="Thep_ma_kem-DT1"/>
      <sheetName val="Thep_ma_kem1"/>
      <sheetName val="PBCPCHUNG_CHO_CAC_ETUONG1"/>
      <sheetName val="MTO_REV_01"/>
      <sheetName val="U_P_Breakdown4"/>
      <sheetName val="Dinh_muc_du_toan5"/>
      <sheetName val="TSCD_DUNG_CHUNG_5"/>
      <sheetName val="TSCDTOAN_NHA_MAY5"/>
      <sheetName val="CPSXTOAN_BO_SP5"/>
      <sheetName val="PBCPCHUNG_CHO_CAC_DTUONG5"/>
      <sheetName val="Tong_hop5"/>
      <sheetName val="Cuoc_V_chuyen5"/>
      <sheetName val="TH_An_ca5"/>
      <sheetName val="XN_SL_An_ca5"/>
      <sheetName val="Dang_ky_an_ca5"/>
      <sheetName val="Dang_ky_an_ca_T25"/>
      <sheetName val="RFI(eng)SW_(2)5"/>
      <sheetName val="RFI(eng)Lab_5"/>
      <sheetName val="RFI_-add5"/>
      <sheetName val="Tong_hop_goi_thau5"/>
      <sheetName val="Lç_khoan_LK14"/>
      <sheetName val="thkl_(2)4"/>
      <sheetName val="He_so4"/>
      <sheetName val="PL_Vua4"/>
      <sheetName val="Bang_KL_ket_cau4"/>
      <sheetName val="phan_tich_DG4"/>
      <sheetName val="gia_vat_lieu4"/>
      <sheetName val="gia_xe_may4"/>
      <sheetName val="gia_nhan_cong4"/>
      <sheetName val="Ky_thu_,_Ky_tho4"/>
      <sheetName val="ThCtiet_Hanh_Lang__KG,_KT,_KP4"/>
      <sheetName val="TH_Hanh_Lang__KG,_KT,_KP_4"/>
      <sheetName val="ThCtiet_lap_dung_cot_KG,KT,_KP4"/>
      <sheetName val="TH_Ky_Anh4"/>
      <sheetName val="Th_Ct_iet_KL,KH,KT,Kvan4"/>
      <sheetName val="_THop__KL,KH,KT,Kvan_4"/>
      <sheetName val="_THop__KL,KH,KT,Kvan__(2)4"/>
      <sheetName val="Lap_dung_cot,_san_bai4"/>
      <sheetName val="Tinh_Qmax_(Xoko)4"/>
      <sheetName val="Hinh_thai4"/>
      <sheetName val="Khau_do_Kasin4"/>
      <sheetName val="Khau_do_cau_nho4"/>
      <sheetName val="Tinh_Qmax4"/>
      <sheetName val="Tra_K4"/>
      <sheetName val="b__tra4"/>
      <sheetName val="10_1_204"/>
      <sheetName val="10_2_204"/>
      <sheetName val="11_7_304"/>
      <sheetName val="TH dat "/>
      <sheetName val="TH Ke hoach"/>
      <sheetName val="dat"/>
      <sheetName val="Xom 1"/>
      <sheetName val="Xom 2"/>
      <sheetName val="Xom 3"/>
      <sheetName val="Xom 4"/>
      <sheetName val="Xom 5"/>
      <sheetName val="Xom 6"/>
      <sheetName val="Xom 7"/>
      <sheetName val="Xom 8"/>
      <sheetName val="Xom 9"/>
      <sheetName val="Xom10"/>
      <sheetName val="Xom11"/>
      <sheetName val="Xom 12"/>
      <sheetName val="Xom 13"/>
      <sheetName val="Xom 14"/>
      <sheetName val="Xom 15"/>
      <sheetName val="Cden"/>
      <sheetName val="Ktien"/>
      <sheetName val="% cho cac xom "/>
      <sheetName val="Tralan"/>
      <sheetName val="Bai da"/>
      <sheetName val="Bai lim"/>
      <sheetName val="no "/>
      <sheetName val="hang"/>
      <sheetName val="30-6"/>
      <sheetName val="ag"/>
      <sheetName val="XL"/>
      <sheetName val="DLdauvao"/>
      <sheetName val="cvdutoan"/>
      <sheetName val="gcm"/>
      <sheetName val="gnc"/>
      <sheetName val="CPXD"/>
      <sheetName val="ptgia"/>
      <sheetName val="COTTHEPMO"/>
      <sheetName val="Giai_trinh"/>
      <sheetName val="DGchitiet_"/>
      <sheetName val="Gia_vua"/>
      <sheetName val="CotAT"/>
      <sheetName val="DHoa"/>
      <sheetName val="NguonAC"/>
      <sheetName val="TDat"/>
      <sheetName val="CT35"/>
      <sheetName val="BK-C T"/>
      <sheetName val="Quantity"/>
      <sheetName val="Ca may"/>
      <sheetName val="thong so"/>
      <sheetName val="DGiaQD285"/>
      <sheetName val="VC-BD thu cong"/>
      <sheetName val="BAOGIATHANG"/>
      <sheetName val="DAODAT"/>
      <sheetName val="vanchuyen TC"/>
      <sheetName val="Giathanh1m3BT"/>
      <sheetName val="CDPS"/>
      <sheetName val="lam-moi"/>
      <sheetName val="#REF"/>
      <sheetName val="THPDMoi  (2)"/>
      <sheetName val="t-h HA THE"/>
      <sheetName val="giathanh1"/>
      <sheetName val="thao-go"/>
      <sheetName val="TH XL"/>
      <sheetName val="TONGKE-HT"/>
      <sheetName val="ctinh"/>
      <sheetName val="Quy DPRR cu the11"/>
      <sheetName val="Quy DPRR chung11"/>
      <sheetName val="Chi tiet cong to"/>
      <sheetName val="ThCtiet lap dung bot KG,KT, KP"/>
      <sheetName val="CHITIET_VL-NC-TT_-1p"/>
      <sheetName val="Don_gia"/>
      <sheetName val="Catalog_d©y"/>
      <sheetName val="bdkdt"/>
      <sheetName val="CTNC"/>
      <sheetName val="CTVL"/>
      <sheetName val="TT-35KV+TBA"/>
      <sheetName val="DI-ESTI"/>
      <sheetName val="CTbe tong"/>
      <sheetName val="CTDZ 0.4+cto"/>
      <sheetName val="Sheet24"/>
      <sheetName val="Sheet25"/>
      <sheetName val="Sheet26"/>
      <sheetName val="Sheet27"/>
      <sheetName val="Sheet28"/>
      <sheetName val="Sheet29"/>
      <sheetName val="Sheet30"/>
      <sheetName val="Sheet31"/>
      <sheetName val="Sheet32"/>
      <sheetName val="TVL"/>
      <sheetName val="Dimension"/>
      <sheetName val="MTP"/>
      <sheetName val="ctBT"/>
      <sheetName val="TH-PT"/>
      <sheetName val="A6"/>
      <sheetName val="KLHT"/>
      <sheetName val="Abutment"/>
      <sheetName val="TH_CPTB"/>
      <sheetName val="CP Khac cuoc VC"/>
      <sheetName val="ChiTietThepNhapVeCT"/>
      <sheetName val="__-BLDG"/>
      <sheetName val="??-BLDG"/>
      <sheetName val="D1.5(14)"/>
      <sheetName val="NameData"/>
      <sheetName val="Custom"/>
      <sheetName val="Cto"/>
      <sheetName val="tra-vat-lieu (duyet)"/>
      <sheetName val="NG"/>
      <sheetName val="NuocGN"/>
      <sheetName val="NNgung"/>
      <sheetName val="Bia-thau"/>
      <sheetName val="ptm"/>
      <sheetName val="Tai khoan"/>
      <sheetName val="Du toan TH"/>
      <sheetName val="Cp&gt;10-Ln&lt;10"/>
      <sheetName val="Ln&lt;20"/>
      <sheetName val="EIRR&gt;1&lt;1"/>
      <sheetName val="EIRR&gt; 2"/>
      <sheetName val="EIRR&lt;2"/>
      <sheetName val="tra_vat_lieu"/>
      <sheetName val="DG 285"/>
      <sheetName val="DM 67"/>
      <sheetName val="Dulieu"/>
      <sheetName val="Dchinh_chinhthuc_"/>
      <sheetName val="danh sach"/>
      <sheetName val="SBD-Phach"/>
      <sheetName val="phuluc1"/>
      <sheetName val="Dau vao"/>
      <sheetName val="Bộ phận"/>
      <sheetName val="Dieuchinh"/>
      <sheetName val="CT00"/>
      <sheetName val="CT01"/>
      <sheetName val="Income Statement"/>
      <sheetName val="Shareholders' Equity"/>
      <sheetName val="Vat tu"/>
      <sheetName val="Xe 13T"/>
      <sheetName val="DG-TNHC-85"/>
      <sheetName val="TH-XLap"/>
      <sheetName val="§¬n gi¸ chÝnh"/>
      <sheetName val="A6,MAY"/>
      <sheetName val="²_x0000__x0000_t10"/>
      <sheetName val="blg"/>
      <sheetName val="NMTD_c"/>
      <sheetName val="BQD L=4m"/>
      <sheetName val="ham tran +Tuyen dan dau ham"/>
      <sheetName val="Ham chinh"/>
      <sheetName val="tienluong"/>
      <sheetName val="LTMay"/>
      <sheetName val="Nlieu"/>
      <sheetName val="B¶ng ph¡n tÛch"/>
      <sheetName val="Dinhmub du poan"/>
    </sheetNames>
    <sheetDataSet>
      <sheetData sheetId="0" refreshError="1">
        <row r="9">
          <cell r="N9">
            <v>118182</v>
          </cell>
        </row>
        <row r="16">
          <cell r="N16">
            <v>759</v>
          </cell>
        </row>
        <row r="17">
          <cell r="N17">
            <v>55000</v>
          </cell>
        </row>
        <row r="38">
          <cell r="N38">
            <v>4.5</v>
          </cell>
        </row>
      </sheetData>
      <sheetData sheetId="1"/>
      <sheetData sheetId="2">
        <row r="9">
          <cell r="N9">
            <v>118182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sheetData sheetId="435"/>
      <sheetData sheetId="436"/>
      <sheetData sheetId="437" refreshError="1"/>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refreshError="1"/>
      <sheetData sheetId="520" refreshError="1"/>
      <sheetData sheetId="521" refreshError="1"/>
      <sheetData sheetId="522"/>
      <sheetData sheetId="523"/>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sheetData sheetId="582"/>
      <sheetData sheetId="583"/>
      <sheetData sheetId="584"/>
      <sheetData sheetId="585" refreshError="1"/>
      <sheetData sheetId="586" refreshError="1"/>
      <sheetData sheetId="587" refreshError="1"/>
      <sheetData sheetId="588" refreshError="1"/>
      <sheetData sheetId="589"/>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refreshError="1"/>
      <sheetData sheetId="636" refreshError="1"/>
      <sheetData sheetId="637" refreshError="1"/>
      <sheetData sheetId="638" refreshError="1"/>
      <sheetData sheetId="639" refreshError="1"/>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sheetData sheetId="670"/>
      <sheetData sheetId="671"/>
      <sheetData sheetId="672"/>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refreshError="1"/>
      <sheetData sheetId="715" refreshError="1"/>
      <sheetData sheetId="716" refreshError="1"/>
      <sheetData sheetId="717"/>
      <sheetData sheetId="718"/>
      <sheetData sheetId="719"/>
      <sheetData sheetId="720"/>
      <sheetData sheetId="721"/>
      <sheetData sheetId="722"/>
      <sheetData sheetId="723"/>
      <sheetData sheetId="724"/>
      <sheetData sheetId="725"/>
      <sheetData sheetId="726"/>
      <sheetData sheetId="727"/>
      <sheetData sheetId="728"/>
      <sheetData sheetId="729" refreshError="1"/>
      <sheetData sheetId="730"/>
      <sheetData sheetId="731"/>
      <sheetData sheetId="732"/>
      <sheetData sheetId="733" refreshError="1"/>
      <sheetData sheetId="734"/>
      <sheetData sheetId="735"/>
      <sheetData sheetId="736"/>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sheetData sheetId="747"/>
      <sheetData sheetId="748"/>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sheetData sheetId="974"/>
      <sheetData sheetId="975"/>
      <sheetData sheetId="976"/>
      <sheetData sheetId="977"/>
      <sheetData sheetId="978"/>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sheetData sheetId="1030"/>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sheetData sheetId="1113"/>
      <sheetData sheetId="1114" refreshError="1"/>
      <sheetData sheetId="1115"/>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refreshError="1"/>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sheetData sheetId="1327"/>
      <sheetData sheetId="1328"/>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sheetData sheetId="1359"/>
      <sheetData sheetId="1360"/>
      <sheetData sheetId="1361"/>
      <sheetData sheetId="1362"/>
      <sheetData sheetId="1363"/>
      <sheetData sheetId="1364"/>
      <sheetData sheetId="1365"/>
      <sheetData sheetId="1366"/>
      <sheetData sheetId="1367"/>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sheetData sheetId="1394" refreshError="1"/>
      <sheetData sheetId="1395" refreshError="1"/>
      <sheetData sheetId="1396" refreshError="1"/>
      <sheetData sheetId="1397" refreshError="1"/>
      <sheetData sheetId="1398" refreshError="1"/>
      <sheetData sheetId="1399"/>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
      <sheetName val="THND"/>
      <sheetName val="klcong"/>
      <sheetName val="THMD"/>
      <sheetName val="Phtro1"/>
      <sheetName val="DTKS1"/>
      <sheetName val="CT1m"/>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PIPE-03E"/>
      <sheetName val="Chart1"/>
      <sheetName val="Interim payment"/>
      <sheetName val="Letter"/>
      <sheetName val="Bid Sum"/>
      <sheetName val="Item B"/>
      <sheetName val="Dg A"/>
      <sheetName val="Dg B&amp;C"/>
      <sheetName val="Rates&amp;Prices"/>
      <sheetName val="Material at site"/>
      <sheetName val="XL4Poppy"/>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Gia VL"/>
      <sheetName val="Bang gia ca may"/>
      <sheetName val="Bang luong CB"/>
      <sheetName val="Bang P.tich CT"/>
      <sheetName val="D.toan chi tiet"/>
      <sheetName val="Bang TH Dtoan"/>
      <sheetName val="XXXXXXXX"/>
      <sheetName val="BC_KKTSCD"/>
      <sheetName val="Chitiet"/>
      <sheetName val="Sheet2 (2)"/>
      <sheetName val="Mau_BC_KKTSCD"/>
      <sheetName val="KH 2003 (moi max)"/>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00000000"/>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MD"/>
      <sheetName val="ND"/>
      <sheetName val="CONG"/>
      <sheetName val="DGCT"/>
      <sheetName val="cd viaK0-T6"/>
      <sheetName val="cdvia T6-Tc24"/>
      <sheetName val="cdvia Tc24-T46"/>
      <sheetName val="cdbtnL2ko-k0+361"/>
      <sheetName val="cd btnL2k0+361-T19"/>
      <sheetName val="XL4Test5"/>
      <sheetName val="DTHH"/>
      <sheetName val="Bang1"/>
      <sheetName val="TAI TRONG"/>
      <sheetName val="NOI LUC"/>
      <sheetName val="TINH DUYET THTT CHINH"/>
      <sheetName val="TDUYET THTT PHU"/>
      <sheetName val="TINH DAO DONG VA DO VONG"/>
      <sheetName val="TINH NEO"/>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hi tiet - Dv lap"/>
      <sheetName val="TH KHTC"/>
      <sheetName val="000"/>
      <sheetName val="Dong Dau"/>
      <sheetName val="Dong Dau (2)"/>
      <sheetName val="Sau dong"/>
      <sheetName val="Ma xa"/>
      <sheetName val="My dinh"/>
      <sheetName val="Tong cong"/>
      <sheetName val="Chart2"/>
      <sheetName val="1"/>
      <sheetName val="be tong"/>
      <sheetName val="Thep"/>
      <sheetName val="Tong hop thep"/>
      <sheetName val="Km0-Km1"/>
      <sheetName val="Km1-Km2"/>
      <sheetName val="TH"/>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CHIT"/>
      <sheetName val="THXH"/>
      <sheetName val="BHXH"/>
      <sheetName val="PTCT"/>
      <sheetName val="CDghino"/>
      <sheetName val="Tonghop"/>
      <sheetName val="TH (T1-6)"/>
      <sheetName val="ThueTB"/>
      <sheetName val="SCD5"/>
      <sheetName val=" NL"/>
      <sheetName val="CPVL-CPM"/>
      <sheetName val="PTVL"/>
      <sheetName val="CD1"/>
      <sheetName val=" NL (2)"/>
      <sheetName val="CDTHCT"/>
      <sheetName val="CDTHCT (3)"/>
      <sheetName val="01"/>
      <sheetName val="02"/>
      <sheetName val="03"/>
      <sheetName val="04"/>
      <sheetName val="05"/>
      <sheetName val="Sheet13"/>
      <sheetName val="Sheet14"/>
      <sheetName val="Sheet15"/>
      <sheetName val="Sheet16"/>
      <sheetName val="Sheet17"/>
      <sheetName val="Sheet18"/>
      <sheetName val="Sheet19"/>
      <sheetName val="Sheet20"/>
      <sheetName val="Congty"/>
      <sheetName val="VPPN"/>
      <sheetName val="XN74"/>
      <sheetName val="XN54"/>
      <sheetName val="XN33"/>
      <sheetName val="NK96"/>
      <sheetName val="KH12"/>
      <sheetName val="CN12"/>
      <sheetName val="HD12"/>
      <sheetName val="KH1"/>
      <sheetName val="THCT"/>
      <sheetName val="cap cho cac DT"/>
      <sheetName val="Ung - hoan"/>
      <sheetName val="CP may"/>
      <sheetName val="SS"/>
      <sheetName val="NVL"/>
      <sheetName val="10000000"/>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cong Q2"/>
      <sheetName val="T.U luong Q1"/>
      <sheetName val="T.U luong Q2"/>
      <sheetName val="T.U luong Q3"/>
      <sheetName val="VL"/>
      <sheetName val="CTXD"/>
      <sheetName val=".."/>
      <sheetName val="CTDN"/>
      <sheetName val="san vuon"/>
      <sheetName val="khu phu tro"/>
      <sheetName val="Thuyet minh"/>
      <sheetName val="CQ-HQ"/>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Phu luc"/>
      <sheetName val="Gia trÞ"/>
      <sheetName val="Thep "/>
      <sheetName val="Chi tiet Khoi luong"/>
      <sheetName val="TH khoi luong"/>
      <sheetName val="Chiet tinh vat lieu "/>
      <sheetName val="TH KL VL"/>
      <sheetName val="Q1-02"/>
      <sheetName val="Q2-02"/>
      <sheetName val="Q3-02"/>
      <sheetName val="DS them luong qui 4-2002"/>
      <sheetName val="Phuc loi 2-9-02"/>
      <sheetName val="PCLB-2002"/>
      <sheetName val="Thuong nhan dip 21-12-02"/>
      <sheetName val="Thuong dip nhan danh hieu AHL§"/>
      <sheetName val="Thang luong thu 13 nam 2002"/>
      <sheetName val="Luong SX# dip Tet Qui Mui(dong)"/>
      <sheetName val="sent to"/>
      <sheetName val="dutoan1"/>
      <sheetName val="Anhtoan"/>
      <sheetName val="dutoan2"/>
      <sheetName val="vat tu"/>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Caodo"/>
      <sheetName val="Dat"/>
      <sheetName val="KL-CTTK"/>
      <sheetName val="BTH"/>
      <sheetName val="TM"/>
      <sheetName val="BU-gian"/>
      <sheetName val="Bu-Ha"/>
      <sheetName val="PTVT"/>
      <sheetName val="Gia DAN"/>
      <sheetName val="Dan"/>
      <sheetName val="Cuoc"/>
      <sheetName val="Bugia"/>
      <sheetName val="KL57"/>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scd"/>
      <sheetName val="KM"/>
      <sheetName val="KHOANMUC"/>
      <sheetName val="CPQL"/>
      <sheetName val="SANLUONG"/>
      <sheetName val="SSCP-SL"/>
      <sheetName val="CPSX"/>
      <sheetName val="KQKD"/>
      <sheetName val="CDSL (2)"/>
      <sheetName val="00000001"/>
      <sheetName val="00000002"/>
      <sheetName val="00000003"/>
      <sheetName val="00000004"/>
      <sheetName val="9"/>
      <sheetName val="10"/>
      <sheetName val="KL VL"/>
      <sheetName val="KHCTiet"/>
      <sheetName val="QT 9-6"/>
      <sheetName val="Thuong luu HB"/>
      <sheetName val="QT03"/>
      <sheetName val="QT"/>
      <sheetName val="PTmay"/>
      <sheetName val="KK"/>
      <sheetName val="QT Ky T"/>
      <sheetName val="BCKT"/>
      <sheetName val="bc vt TON BAI"/>
      <sheetName val="XXXXXXX0"/>
      <sheetName val="binh do"/>
      <sheetName val="cot lieu"/>
      <sheetName val="van khuon"/>
      <sheetName val="CT BT"/>
      <sheetName val="lay mau"/>
      <sheetName val="mat ngoai goi"/>
      <sheetName val="coc tram-bt"/>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T1(T1)04"/>
      <sheetName val="THDT"/>
      <sheetName val="DM-Goc"/>
      <sheetName val="Gia-CT"/>
      <sheetName val="PTCP"/>
      <sheetName val="cphoi"/>
      <sheetName val="VAT TU NHAN TXQN"/>
      <sheetName val="bang tong ke khoi luong vat tu"/>
      <sheetName val="hcong tkhe"/>
      <sheetName val="VAT TU NHAN TKHE"/>
      <sheetName val="hcong qn"/>
      <sheetName val="VAT TU NHAN (2)"/>
      <sheetName val="XN79"/>
      <sheetName val="CTMT"/>
      <sheetName val="Phu luc HD"/>
      <sheetName val="Gia du thau"/>
      <sheetName val="PTDG"/>
      <sheetName val="Ca xe"/>
      <sheetName val="Quyet toan"/>
      <sheetName val="Thu hoi"/>
      <sheetName val="Lai vay"/>
      <sheetName val="Tien vay"/>
      <sheetName val="Cong no"/>
      <sheetName val="Cop pha"/>
      <sheetName val="20000000"/>
      <sheetName val="Cau 2(3)"/>
      <sheetName val="Tien ung"/>
      <sheetName val="phi luong3"/>
      <sheetName val="D.Da0"/>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KH-2001"/>
      <sheetName val="KH-2002"/>
      <sheetName val="KH-2003"/>
      <sheetName val="DGTL"/>
      <sheetName val="KTCB"/>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clvl"/>
      <sheetName val="Chenh lech"/>
      <sheetName val="Kinh phí"/>
      <sheetName val="CT xa"/>
      <sheetName val="TLGC"/>
      <sheetName val="BL"/>
      <sheetName val="tc"/>
      <sheetName val="TDT"/>
      <sheetName val="®¬ngi¸"/>
      <sheetName val="dongle"/>
      <sheetName val="XE DAU"/>
      <sheetName val="XE XANG"/>
      <sheetName val="Thang 12"/>
      <sheetName val="Thang 1"/>
      <sheetName val="moi"/>
      <sheetName val="Thang 12 (2)"/>
      <sheetName val="Thang 01"/>
      <sheetName val="TH mau moi tu T10"/>
      <sheetName val="Tong hop Quy IV"/>
      <sheetName val="Tong Thu"/>
      <sheetName val="Tong Chi"/>
      <sheetName val="Truong hoc"/>
      <sheetName val="Cty CP"/>
      <sheetName val="G.thau 3B"/>
      <sheetName val="T.Hop Thu-chi"/>
      <sheetName val="KL Tram Cty"/>
      <sheetName val="Gam may Cty"/>
      <sheetName val="KL tram KH"/>
      <sheetName val="Gam may KH"/>
      <sheetName val="Cach dien"/>
      <sheetName val="Mang tai"/>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00000005"/>
      <sheetName val="00000006"/>
      <sheetName val="HTSD6LD"/>
      <sheetName val="HTSDDNN"/>
      <sheetName val="HTSDKT"/>
      <sheetName val="BD"/>
      <sheetName val="HTNT"/>
      <sheetName val="CHART"/>
      <sheetName val="HTDT"/>
      <sheetName val="HTSDD"/>
      <sheetName val="xl"/>
      <sheetName val="NN"/>
      <sheetName val="Tralaivay"/>
      <sheetName val="TBTN"/>
      <sheetName val="CPTV"/>
      <sheetName val="PCCHAY"/>
      <sheetName val="dtks"/>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5A-BH"/>
      <sheetName val="C46A-BH"/>
      <sheetName val="C47A-BH"/>
      <sheetName val="C48A-BH"/>
      <sheetName val="S-53-1"/>
      <sheetName val="NRC"/>
      <sheetName val="TH du toan "/>
      <sheetName val="Du toan "/>
      <sheetName val="C.Tinh"/>
      <sheetName val="TK_cap"/>
      <sheetName val="KH 200³ (moi max)"/>
      <sheetName val="C47T11"/>
      <sheetName val="C45T11"/>
      <sheetName val="C45 T10"/>
      <sheetName val="C47-t10"/>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T12"/>
      <sheetName val="T11"/>
      <sheetName val="pt0-1"/>
      <sheetName val="kp0-1"/>
      <sheetName val="0-1"/>
      <sheetName val="pt2-3"/>
      <sheetName val="thkp2-3"/>
      <sheetName val="2-3"/>
      <sheetName val="cl1-2"/>
      <sheetName val="thkp1-2"/>
      <sheetName val="clvl1-2"/>
      <sheetName val="1-2"/>
      <sheetName val="CT 03"/>
      <sheetName val="TH 03"/>
      <sheetName val="\MGT-DRT\MGT-IMPR\MGT-SC@\BA039"/>
      <sheetName val="Cong hoþ"/>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luong thang 10"/>
      <sheetName val="tong hop thang 10"/>
      <sheetName val="loung11"/>
      <sheetName val="TH 11"/>
      <sheetName val="T122"/>
      <sheetName val="T121"/>
      <sheetName val="px khai thac 2"/>
      <sheetName val="dao lo so 2"/>
      <sheetName val="luong vp thang 10"/>
      <sheetName val="T_x0003__x0000_ong dip nhan danh hieu AHL§"/>
      <sheetName val="26+960-27+050.9"/>
      <sheetName val="\N\MGT-DRT\MGT-IMPR\MGT-SC@\BA0"/>
      <sheetName val="Chung tu"/>
      <sheetName val="So cai"/>
      <sheetName val="Can doi"/>
      <sheetName val="Phat sinh"/>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JanÐ"/>
      <sheetName val="Don gia"/>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0_x0000_Ԁ_x0000_가"/>
      <sheetName val="_MGT-DRT_MGT-IMPR_MGT-SC@_BA039"/>
      <sheetName val="T_x0003_"/>
      <sheetName val="_N_MGT-DRT_MGT-IMPR_MGT-SC@_BA0"/>
      <sheetName val="_PIPE-03E.XLSÝ26+960-27+150.4(k"/>
      <sheetName val="BU13-_x0003_"/>
      <sheetName val="tph AAHSTOT27"/>
      <sheetName val="TPH10x20"/>
      <sheetName val="TPH5x10"/>
      <sheetName val="TPH0x5"/>
      <sheetName val="TPHCVang"/>
      <sheetName val="TPHBDa"/>
      <sheetName val="TH VL, NC, DDHT Thanhphuoc"/>
      <sheetName val="??-BLDG"/>
      <sheetName val="Du_lieu"/>
      <sheetName val="Luong 4 SPH"/>
      <sheetName val="D.HopKL"/>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lvÃ"/>
      <sheetName val="Q1-0_x0005_"/>
      <sheetName val="Q1-0þ"/>
      <sheetName val=" o "/>
      <sheetName val="PNT-QUOT-#3"/>
      <sheetName val="CBR"/>
      <sheetName val="Analysis"/>
      <sheetName val="C-C"/>
      <sheetName val="D-D"/>
      <sheetName val="QG"/>
      <sheetName val="Check C"/>
      <sheetName val="Bang luong _x0011_"/>
      <sheetName val="TIEN GOI"/>
      <sheetName val="tra-vat-lieu"/>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SOLIEU"/>
      <sheetName val="ၔonghop"/>
      <sheetName val="B"/>
      <sheetName val="C"/>
      <sheetName val="D"/>
      <sheetName val="F"/>
      <sheetName val="G"/>
      <sheetName val="I"/>
      <sheetName val="K"/>
      <sheetName val="L"/>
      <sheetName val="M"/>
      <sheetName val="N"/>
      <sheetName val="O"/>
      <sheetName val="P"/>
      <sheetName val="S"/>
      <sheetName val="U"/>
      <sheetName val="T"/>
      <sheetName val="XNT"/>
      <sheetName val="BBKKT11"/>
      <sheetName val="0"/>
      <sheetName val="A6,MAY"/>
      <sheetName val="Sheet2 (&quot;)"/>
      <sheetName val=" 4"/>
      <sheetName val="Thang01"/>
      <sheetName val="Thang02"/>
      <sheetName val="Thang03"/>
      <sheetName val="Thang04"/>
      <sheetName val="Thang05"/>
      <sheetName val="Thang06"/>
      <sheetName val="Thang07"/>
      <sheetName val="Thang08"/>
      <sheetName val="Thang09"/>
      <sheetName val="Thang10"/>
      <sheetName val="Thang11"/>
      <sheetName val="Thang12"/>
      <sheetName val="Ketchuyen"/>
      <sheetName val="klctiet"/>
      <sheetName val="VC MONG"/>
      <sheetName val="LUONG NC"/>
      <sheetName val="30000000"/>
      <sheetName val="253 K98"/>
      <sheetName val="MD 1-&quot;"/>
      <sheetName val="HTSD6Lþ"/>
      <sheetName val="T1(T1)0_x0000_"/>
      <sheetName val="Caod_x0000_"/>
      <sheetName val="Caod_x0005_"/>
      <sheetName val="Caodþ"/>
      <sheetName val="ctbetong"/>
      <sheetName val="datacot"/>
      <sheetName val="datamong"/>
      <sheetName val="COT"/>
      <sheetName val="MONG"/>
      <sheetName val="Liệt kê"/>
      <sheetName val="CLVC"/>
      <sheetName val="Dieuchinh"/>
      <sheetName val="kich thuoc"/>
      <sheetName val="DG CANTHO"/>
      <sheetName val="Dutoan KL"/>
      <sheetName val="PT VATTU"/>
      <sheetName val="CT-35"/>
      <sheetName val="g-vl"/>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THV CHI 6"/>
      <sheetName val="27+500-700.4(k85)"/>
      <sheetName val="n`nh"/>
      <sheetName val="CHIET TINH TBA"/>
      <sheetName val="CHIET TINH DZ 0,4"/>
      <sheetName val="CHIET TINH CCT"/>
      <sheetName val="GIAVLIEU"/>
      <sheetName val="cong bien t1&lt;"/>
      <sheetName val="Bang 2B"/>
      <sheetName val="GiaVL"/>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ND13-1_x0013_+334"/>
      <sheetName val="Sheet耵"/>
      <sheetName val="26+960-27+150.5(k95!"/>
      <sheetName val="Purchase Order"/>
      <sheetName val="Customize Your Purchase Order"/>
      <sheetName val="Comparison"/>
      <sheetName val="A .Building  "/>
      <sheetName val="Qty-(Arc )"/>
      <sheetName val="GHKII"/>
      <sheetName val="TH K II"/>
      <sheetName val="TH K I"/>
      <sheetName val="phieu-dgio"/>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Dchinh(chinhthuc)"/>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kinh phí XD"/>
      <sheetName val="TDÃ"/>
      <sheetName val="LEGEND"/>
      <sheetName val="PRI-LS"/>
      <sheetName val="BIDDING-SUM"/>
      <sheetName val="T_x0003__x0000_ong dip nhan dan"/>
      <sheetName val="Gia tr_"/>
      <sheetName val="Ki__m tra DS thue GTGT"/>
      <sheetName val="Thuong dip nhan danh hieu AHL_"/>
      <sheetName val="Đơn Giá "/>
      <sheetName val="1.R18 BF"/>
      <sheetName val="F-B"/>
      <sheetName val="H-J"/>
      <sheetName val="6.External works-R18"/>
      <sheetName val="Harga ME "/>
      <sheetName val="ESCON"/>
      <sheetName val="ThongKe"/>
      <sheetName val=" 03"/>
      <sheetName val="06"/>
      <sheetName val="07"/>
      <sheetName val="08"/>
      <sheetName val="09"/>
      <sheetName val="CTKL"/>
      <sheetName val="QMCT"/>
      <sheetName val="Du lieu"/>
      <sheetName val="30개월기준대비표 아랍택)"/>
      <sheetName val="총괄표 (2)"/>
      <sheetName val="project management"/>
      <sheetName val="공통가설"/>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1.우편집중내역서"/>
      <sheetName val="Metode"/>
      <sheetName val="inter"/>
      <sheetName val="Project Brief"/>
      <sheetName val="기계๿〚"/>
      <sheetName val="기계헾】"/>
      <sheetName val="기계_x0005__x0000_"/>
      <sheetName val="piping"/>
      <sheetName val="Data_ST"/>
      <sheetName val="D &amp; B Summary"/>
      <sheetName val="Summary Sheets"/>
      <sheetName val="C45T1X"/>
      <sheetName val="steel-gr"/>
      <sheetName val="Data - Codes"/>
      <sheetName val="Rate"/>
      <sheetName val="BQ_Equip_Pipe"/>
      <sheetName val="PipWT"/>
      <sheetName val="견적조건"/>
      <sheetName val="하수처리장"/>
      <sheetName val="Architecture Work"/>
      <sheetName val="clvÕ"/>
      <sheetName val="clv¨"/>
      <sheetName val="clvþ"/>
      <sheetName val="clv"/>
      <sheetName val="PBS"/>
      <sheetName val="BU6-虘"/>
      <sheetName val="Cover"/>
      <sheetName val="정렬"/>
      <sheetName val="부표총괄"/>
      <sheetName val="기둥(원형)"/>
      <sheetName val="계약ITEM"/>
      <sheetName val="UNIT"/>
      <sheetName val="General Data"/>
      <sheetName val="TOEC"/>
      <sheetName val="지원사무소원가배부내역"/>
      <sheetName val="품셈1-26"/>
      <sheetName val="4.주별물량Table"/>
      <sheetName val="내역"/>
      <sheetName val="FORCE"/>
      <sheetName val="ITEM"/>
      <sheetName val="HVAC"/>
      <sheetName val="CAL."/>
      <sheetName val="PRICE-COMP"/>
      <sheetName val="내역서 "/>
      <sheetName val="THDG_x0002_"/>
      <sheetName val="EquipPOR"/>
      <sheetName val="CBL.Termination"/>
      <sheetName val="적용환율"/>
      <sheetName val="FINAL"/>
      <sheetName val="Uhde Equip List"/>
      <sheetName val="MotorsData"/>
      <sheetName val="BOQ_TOTAL"/>
      <sheetName val="Building"/>
      <sheetName val="TH_CPTB"/>
      <sheetName val="CP Khac cuoc VC"/>
      <sheetName val="T.KE CP1"/>
      <sheetName val="총괄표"/>
      <sheetName val="KH-200_x0005_"/>
      <sheetName val="CostDB"/>
      <sheetName val="예산M11A"/>
      <sheetName val="resp"/>
      <sheetName val="Code03"/>
      <sheetName val="Activity(new)"/>
      <sheetName val="공사내역"/>
      <sheetName val=" ｹ-ﾌﾞﾙ"/>
      <sheetName val="당초"/>
      <sheetName val="PUMP"/>
      <sheetName val="CTG"/>
      <sheetName val="기계丵〒"/>
      <sheetName val="Caod&lt;"/>
      <sheetName val="P3"/>
      <sheetName val="BQMPALOC"/>
      <sheetName val="전체"/>
      <sheetName val="보온자재단가표"/>
      <sheetName val="기초자료"/>
      <sheetName val="견적집계표"/>
      <sheetName val="&lt;&lt;380V&gt;&gt; "/>
      <sheetName val="Definitions"/>
      <sheetName val="NDOCBT"/>
      <sheetName val="말뚝물량"/>
      <sheetName val="3희질산"/>
      <sheetName val="환율"/>
      <sheetName val=" Est "/>
      <sheetName val="2.2 띠장의 설계"/>
      <sheetName val="TYPE-7"/>
      <sheetName val="sc0314 Index"/>
      <sheetName val="인6丵"/>
      <sheetName val="FAB별"/>
      <sheetName val="UEC영화관본공사내역"/>
      <sheetName val="code"/>
      <sheetName val="Trans"/>
      <sheetName val="Definitionen"/>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Pengalaman Per"/>
      <sheetName val="PRO_A"/>
      <sheetName val="PRO"/>
      <sheetName val="EQUIPMENT"/>
      <sheetName val="THDG_x001c_"/>
      <sheetName val="Engineering Forecast"/>
      <sheetName val="GM 000"/>
      <sheetName val="MATERIALS"/>
      <sheetName val="粉刷"/>
      <sheetName val="Code 02"/>
      <sheetName val="Code 03"/>
      <sheetName val="Code 04"/>
      <sheetName val="Code 05"/>
      <sheetName val="Code 06"/>
      <sheetName val="Code 07"/>
      <sheetName val="Code 09"/>
      <sheetName val="건축집계"/>
      <sheetName val="도"/>
      <sheetName val="HRSG PRINT"/>
      <sheetName val="PO Contabilizado 31-12-04"/>
      <sheetName val="Hoja1"/>
      <sheetName val="기계徸〒"/>
      <sheetName val="Settings"/>
      <sheetName val="갑지"/>
      <sheetName val="danga"/>
      <sheetName val="ilch"/>
      <sheetName val="대비내역"/>
      <sheetName val="정보매체A동"/>
      <sheetName val="현장업무"/>
      <sheetName val="estm_mech"/>
      <sheetName val="CAL(1)."/>
      <sheetName val="PIP"/>
      <sheetName val="ELEC_MCI"/>
      <sheetName val="INST_MCI"/>
      <sheetName val="MECH_MCI"/>
      <sheetName val="TITLES"/>
      <sheetName val="Al-suwaidi"/>
      <sheetName val="Cable_Data_CP5"/>
      <sheetName val="master"/>
      <sheetName val="Cable Data CP5"/>
      <sheetName val="Calc"/>
      <sheetName val="R&amp;P"/>
      <sheetName val="공사비 내역 (가)"/>
      <sheetName val="KP1590_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작성기준"/>
      <sheetName val="Resumen Prestamos"/>
      <sheetName val="Pipe_Nozzle"/>
      <sheetName val="Articoli da prezziario"/>
      <sheetName val="간접인원 급료산출"/>
      <sheetName val="VA_code"/>
      <sheetName val="PRECAST lightconc-II"/>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단가대비"/>
      <sheetName val="List"/>
      <sheetName val="LinerWt"/>
      <sheetName val="1CD"/>
      <sheetName val="DI-ESTI"/>
      <sheetName val="ﾄﾞﾊﾞｲFUEL GAS追見"/>
      <sheetName val="Condition"/>
      <sheetName val="산근"/>
      <sheetName val="계장공사"/>
      <sheetName val="전차선로 물량표"/>
      <sheetName val="Gravel in pond"/>
      <sheetName val="\\Kaefer-delhi\general$\MGT-DRT"/>
      <sheetName val="BASE MET"/>
      <sheetName val="견적대비 견적서"/>
      <sheetName val="LOAD-46"/>
      <sheetName val="수량산출"/>
      <sheetName val="우배수"/>
      <sheetName val="용기"/>
      <sheetName val="교각1"/>
      <sheetName val="대운산출"/>
      <sheetName val="BSD (2)"/>
      <sheetName val="COPING"/>
      <sheetName val="Proposal"/>
      <sheetName val="DAILY"/>
      <sheetName val="IN"/>
      <sheetName val="SC"/>
      <sheetName val="CARBOLINE분석"/>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co-no.2"/>
      <sheetName val="Cash2"/>
      <sheetName val="Z"/>
      <sheetName val="factors"/>
      <sheetName val="DM LD"/>
      <sheetName val="Kich thuoc mo M1-nam lay"/>
      <sheetName val="TONG HOP VL-NC"/>
      <sheetName val="DM 67"/>
      <sheetName val="gia vt,nc,may"/>
      <sheetName val="To declare"/>
      <sheetName val="MAIN GATE HOUSE"/>
      <sheetName val="TN"/>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G Cong C1,C2,C3,C4,C5"/>
      <sheetName val="Structure data"/>
      <sheetName val="de xuat ket cau"/>
      <sheetName val="ME"/>
      <sheetName val="NONS  60"/>
      <sheetName val="見積金内訳書"/>
      <sheetName val="Janr"/>
      <sheetName val="GASATAGG.XLS"/>
      <sheetName val="Informasi"/>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Sum"/>
      <sheetName val="database"/>
      <sheetName val="INFOR-ST"/>
      <sheetName val="Design"/>
      <sheetName val="Q1-0_x0018_"/>
      <sheetName val="CFA Sumary"/>
      <sheetName val="HH Bê tông cọc"/>
      <sheetName val="D1000"/>
      <sheetName val="D1500 LOẠI 1"/>
      <sheetName val="D1500 LOẠI 2"/>
      <sheetName val="D1500 LOẠI 3"/>
      <sheetName val="D1500 LOẠI 4"/>
      <sheetName val="SỐ LIỆU"/>
      <sheetName val="HH Bê tông cọc (2)"/>
      <sheetName val="KT CUA "/>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Dept"/>
      <sheetName val="15.MMUS GOI"/>
      <sheetName val="built-up rate"/>
      <sheetName val="List of works"/>
      <sheetName val="Bill 01 - CTN"/>
      <sheetName val="NEW-PANEL"/>
      <sheetName val="cot_xa"/>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BANRA"/>
      <sheetName val="TONG HOP "/>
      <sheetName val="THU TIEN QUI"/>
      <sheetName val="1F"/>
      <sheetName val="PT BEAM 3F"/>
      <sheetName val="PT BEAM 2F"/>
      <sheetName val="Phan tich"/>
      <sheetName val="TinhGiaMTC"/>
      <sheetName val="TH MTC"/>
      <sheetName val="TH N.Cong"/>
      <sheetName val="TinhGiaNC"/>
      <sheetName val="Bang KL"/>
      <sheetName val="TH Vat tu"/>
      <sheetName val="ctiet-KVThanhTri-YUR"/>
      <sheetName val="FORM-0"/>
      <sheetName val="뜃맟뭁돽띿맟_-BLDG"/>
      <sheetName val="SADSAQ"/>
      <sheetName val="Chi tiet_x0000__x0000__x0000__x0000__x0000__x0000__x0000__x0000__x0000_"/>
      <sheetName val="ME BOQ"/>
      <sheetName val="PP BOQ"/>
      <sheetName val="Sum BoQ"/>
      <sheetName val="1&amp;2"/>
      <sheetName val="11&amp;12"/>
      <sheetName val="5&amp;17"/>
      <sheetName val="000R"/>
      <sheetName val="000D"/>
      <sheetName val="000F"/>
      <sheetName val="000S"/>
      <sheetName val="000E"/>
      <sheetName val="000T"/>
      <sheetName val="000K"/>
      <sheetName val="THDr"/>
      <sheetName val="nphꗃ〒_x0005__x0000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tdg"/>
      <sheetName val="CD"/>
      <sheetName val="PACK"/>
      <sheetName val="INV"/>
      <sheetName val="設備分析"/>
      <sheetName val="SLGA"/>
      <sheetName val="Wastage"/>
      <sheetName val="Chiet tinh dz22"/>
      <sheetName val="DRUM"/>
      <sheetName val="Thuong nhan dip 2԰"/>
      <sheetName val="Thuong nhan dip 2԰_x0000__x0000__x0000_Ā_x0000__x0000_"/>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_x0000_缀_x0000__x0000_"/>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MD13-13o334"/>
      <sheetName val="N_x0000_13-13+374_x0000__x0000__x0000__x0000__x0000__x0000__x0004__x0000__x0000__x0000__x0000__x0000_軈ş@_x0004__x0000__x0000__x0000__x0000_"/>
      <sheetName val="ND1u-12"/>
      <sheetName val="MD10-11_x0000_Ş_x0000__x0000__x0000__x0000__x0000__x0000__x0000__x0000__x0000_"/>
      <sheetName val="DGXDC_x0008_"/>
      <sheetName val="Nguồn"/>
      <sheetName val="KHOA 27"/>
      <sheetName val="KHOA 28"/>
      <sheetName val="KHOA 29"/>
      <sheetName val="S`eet7"/>
      <sheetName val="GTCL"/>
      <sheetName val="Chiettinh dz0,4"/>
      <sheetName val="daodat"/>
      <sheetName val="TH TB+XD"/>
      <sheetName val="NGAY THANG"/>
      <sheetName val="TIEN MAT"/>
      <sheetName val="BCDPS T05"/>
      <sheetName val="danh sach cty"/>
      <sheetName val="CT xþ"/>
      <sheetName val="THDGþ"/>
      <sheetName val="Kiã丵⿇_x0005__x0000_"/>
      <sheetName val="Comb."/>
      <sheetName val="Main-Mat's"/>
      <sheetName val="Sub-Mat's"/>
      <sheetName val="MDD"/>
      <sheetName val="LL-PI"/>
      <sheetName val="Abrasion"/>
      <sheetName val="Sound"/>
      <sheetName val="COTTHEP"/>
      <sheetName val="Janp"/>
      <sheetName val="Jan°"/>
      <sheetName val="TGTGT"/>
      <sheetName val="Kenlon"/>
      <sheetName val="Ken chai"/>
      <sheetName val="Tigerlon"/>
      <sheetName val="Tigerchainho"/>
      <sheetName val="Tiger chai lon"/>
      <sheetName val="Sai gon do"/>
      <sheetName val="Tong cong no"/>
      <sheetName val="Chitietcongno quan "/>
      <sheetName val="Menu qly"/>
      <sheetName val="BQ1"/>
      <sheetName val="VTD-TLANG"/>
      <sheetName val="TNHAT-N.PHUOC"/>
      <sheetName val="KPhong - ap3PTTA"/>
      <sheetName val="Q1"/>
      <sheetName val="Q2"/>
      <sheetName val="6 thang dau nam"/>
      <sheetName val="Q3"/>
      <sheetName val="Q4"/>
      <sheetName val="2007"/>
      <sheetName val="PL03"/>
      <sheetName val="ThongTinBanDau"/>
      <sheetName val="Danh muc"/>
      <sheetName val="mau02"/>
      <sheetName val="m3npk"/>
      <sheetName val="m5npk"/>
      <sheetName val="m3hvg"/>
      <sheetName val="m5hvg"/>
      <sheetName val="m3bhg"/>
      <sheetName val="m5bhg"/>
      <sheetName val="mau04"/>
      <sheetName val="369+400-54"/>
      <sheetName val="T.Tinh"/>
      <sheetName val="Dec3þ"/>
      <sheetName val="tai lieu"/>
      <sheetName val="DSHD DH"/>
      <sheetName val="CANDOI"/>
      <sheetName val="Nhap VT oto"/>
      <sheetName val="VCTC"/>
      <sheetName val="gia vaԀ_x0000__x0000__x0000_Ȁ_x0000_"/>
      <sheetName val="gia vaԀ_x0000__x0000__x0000__x0000__x0000_"/>
      <sheetName val="05_9DDBT"/>
      <sheetName val="begin"/>
      <sheetName val="CTM_x0000_"/>
      <sheetName val="TTVanChuyen"/>
      <sheetName val="C.TIE "/>
      <sheetName val="C.TIE"/>
      <sheetName val="Luong 9 S@ "/>
      <sheetName val="TienLuong"/>
      <sheetName val="(GiaC36_M)"/>
      <sheetName val="DINH_MUC"/>
      <sheetName val="VC_BTong"/>
      <sheetName val="Sk "/>
      <sheetName val="Sk _x0000__x0008__x0005_"/>
      <sheetName val="DM 285"/>
      <sheetName val="BU9-10_x0000__x0000__x0000__x0015_[PIPE-03E.XLS]BU10-11"/>
      <sheetName val="Nnh1-2+80_x0000__x0000__x0000__x0000__x0019_[PIPE-03E.XLS]MD1"/>
      <sheetName val="Mnh0-1_x0000__x0000__x0000__x0014_[PIPE-03E.XLS]Nnh0-1_x0000_"/>
      <sheetName val="KL datdaolap "/>
      <sheetName val="Chi tiet ma"/>
      <sheetName val="EDITPAGE"/>
      <sheetName val="26+180-000.2"/>
      <sheetName val="26+180.Sub0"/>
      <sheetName val="26+960-23+150.12"/>
      <sheetName val="ton T1"/>
      <sheetName val="thang 2"/>
      <sheetName val="Thang1"/>
      <sheetName val="loai cd"/>
      <sheetName val="loai khac"/>
      <sheetName val="Pr- AC"/>
      <sheetName val="THU _x0005__x0000__x0000__x0000__x0002_"/>
      <sheetName val="THU "/>
      <sheetName val="Section(All)"/>
      <sheetName val="공내역"/>
      <sheetName val="TLR"/>
      <sheetName val="VTu nam"/>
      <sheetName val="CFNlieu"/>
      <sheetName val="CFDien"/>
      <sheetName val="Nuoc"/>
      <sheetName val="SPTDoi"/>
      <sheetName val="KH SClon"/>
      <sheetName val="KH DTtapchung"/>
      <sheetName val="KLSCTX"/>
      <sheetName val="NSL"/>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san "/>
      <sheetName val="Casting"/>
      <sheetName val="NC"/>
      <sheetName val="TB"/>
      <sheetName val="THU _x0005_"/>
      <sheetName val="nphꗃ〒_x0005_"/>
      <sheetName val="Ts"/>
      <sheetName val="Tai khoan"/>
      <sheetName val="Quotation AREA"/>
      <sheetName val="Tra Cứu"/>
      <sheetName val=" o tk Dung 1"/>
      <sheetName val="発注"/>
      <sheetName val="Ty trong phan A"/>
      <sheetName val="Details"/>
      <sheetName val="SLCB"/>
      <sheetName val="STRU-4"/>
      <sheetName val="Balance Sheet"/>
      <sheetName val="Request"/>
      <sheetName val="前期_BS"/>
      <sheetName val="Tong_Thu4"/>
      <sheetName val="Tong_Chi4"/>
      <sheetName val="Truong_hoc4"/>
      <sheetName val="Cty_CP4"/>
      <sheetName val="G_thau_3B4"/>
      <sheetName val="T_Hop_Thu-chi4"/>
      <sheetName val="DG_SOC5"/>
      <sheetName val="DG_HQ5"/>
      <sheetName val="Bot_Giat_C5"/>
      <sheetName val="Bot_Giat_P_5"/>
      <sheetName val="THAY_THUNG_H5"/>
      <sheetName val="thi_nghiem5"/>
      <sheetName val="Tong_Thu5"/>
      <sheetName val="Tong_Chi5"/>
      <sheetName val="Truong_hoc5"/>
      <sheetName val="Cty_CP5"/>
      <sheetName val="G_thau_3B5"/>
      <sheetName val="T_Hop_Thu-chi5"/>
      <sheetName val="DG_SOC6"/>
      <sheetName val="DG_HQ6"/>
      <sheetName val="Bot_Giat_C6"/>
      <sheetName val="Bot_Giat_P_6"/>
      <sheetName val="THAY_THUNG_H6"/>
      <sheetName val="thi_nghiem6"/>
      <sheetName val="Tong_Thu6"/>
      <sheetName val="Tong_Chi6"/>
      <sheetName val="Truong_hoc6"/>
      <sheetName val="Cty_CP6"/>
      <sheetName val="G_thau_3B6"/>
      <sheetName val="T_Hop_Thu-chi6"/>
      <sheetName val="Tien_ung5"/>
      <sheetName val="phi_luong35"/>
      <sheetName val="THVT_T55"/>
      <sheetName val="XL1_t55"/>
      <sheetName val="XL2_T55"/>
      <sheetName val="XL3_T55"/>
      <sheetName val="XL5_T55"/>
      <sheetName val="CC_XL15"/>
      <sheetName val="KKTS_045"/>
      <sheetName val="nha_kct5"/>
      <sheetName val="VAT_TU_NHAN_TXQN4"/>
      <sheetName val="bang_tong_ke_khoi_luong_vat_tu4"/>
      <sheetName val="hcong_tkhe4"/>
      <sheetName val="VAT_TU_NHAN_TKHE4"/>
      <sheetName val="hcong_qn4"/>
      <sheetName val="VAT_TU_NHAN_(2)4"/>
      <sheetName val="TH_mau_moi_tu_T104"/>
      <sheetName val="Tong_hop_Quy_IV4"/>
      <sheetName val="TH_du_toan_5"/>
      <sheetName val="Du_toan_5"/>
      <sheetName val="C_Tinh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ien_ung6"/>
      <sheetName val="phi_luong36"/>
      <sheetName val="THVT_T56"/>
      <sheetName val="XL1_t56"/>
      <sheetName val="XL2_T56"/>
      <sheetName val="XL3_T56"/>
      <sheetName val="XL5_T56"/>
      <sheetName val="CC_XL16"/>
      <sheetName val="KKTS_046"/>
      <sheetName val="nha_kct6"/>
      <sheetName val="TH_du_toan_6"/>
      <sheetName val="Du_toan_6"/>
      <sheetName val="C_Tinh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transfer"/>
      <sheetName val="X"/>
      <sheetName val="è"/>
      <sheetName val="2012"/>
      <sheetName val="DS_10"/>
      <sheetName val="TK11_x0018_"/>
      <sheetName val="Sprachelemente"/>
      <sheetName val="theo doi sach T11"/>
      <sheetName val="Record CR"/>
      <sheetName val="U102-U104 Detail"/>
      <sheetName val="TB_220"/>
      <sheetName val="ctdz10"/>
      <sheetName val="Phuc loi׮"/>
      <sheetName val="Phuc loiԼ"/>
      <sheetName val="Phuc loiע_x0000__x0000__x0000_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_x0000_"/>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設備仕様一覧"/>
      <sheetName val="新ｶﾞｽ設計"/>
      <sheetName val="Quotation(Ref)byPOLYCO"/>
      <sheetName val="CDV"/>
      <sheetName val="HSXL"/>
      <sheetName val="cuoc13"/>
      <sheetName val="Đơn giá kết cấu"/>
      <sheetName val="Elec LG"/>
      <sheetName val="Doi so"/>
      <sheetName val="BMS"/>
      <sheetName val="20110731수금"/>
      <sheetName val="상세"/>
      <sheetName val="외상매출금시산"/>
      <sheetName val="Reference"/>
      <sheetName val="table"/>
      <sheetName val="Dec3_x0000_"/>
      <sheetName val="T진도"/>
      <sheetName val="Report_WH"/>
      <sheetName val="JANTB"/>
      <sheetName val="Report KPI "/>
      <sheetName val="Sau do~g"/>
      <sheetName val="detial TSA"/>
      <sheetName val="K242 K98"/>
      <sheetName val="Chh tiet - Dv lap"/>
      <sheetName val="Phuc loiע"/>
      <sheetName val="P&amp;L"/>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Caod"/>
      <sheetName val="CaodÈ"/>
      <sheetName val="DaÈ"/>
      <sheetName val="Daþ"/>
      <sheetName val="CTTra"/>
      <sheetName val="L15m"/>
      <sheetName val="73-38-71"/>
      <sheetName val="Duong tranh"/>
      <sheetName val="THKL_Cong_hop"/>
      <sheetName val="ctBT"/>
      <sheetName val="ntua_x0005__x0000_"/>
      <sheetName val="Quy4"/>
      <sheetName val="Danh_sach_hang"/>
      <sheetName val="KHO_X_N"/>
      <sheetName val="Open"/>
      <sheetName val="Function"/>
      <sheetName val="Noisuy-LLL"/>
      <sheetName val="DataBar"/>
      <sheetName val="Chucdanh don vi"/>
      <sheetName val="TD"/>
      <sheetName val="DG "/>
      <sheetName val="Công trình-BB-ĐKT"/>
      <sheetName val="Los Angeles"/>
      <sheetName val="KH-200"/>
      <sheetName val="dg285"/>
      <sheetName val="datdao"/>
      <sheetName val="bt2"/>
      <sheetName val="DMXL"/>
      <sheetName val="giaVLXD"/>
      <sheetName val="giaVTTB"/>
      <sheetName val="CUOCVC-4185"/>
      <sheetName val="LUONGMAY"/>
      <sheetName val="CUOCQN"/>
      <sheetName val="beam"/>
      <sheetName val="GENERAL REQUIREMENTS"/>
      <sheetName val="Truot_nen"/>
      <sheetName val="cov-estimate"/>
      <sheetName val="BM "/>
      <sheetName val="DWG LIST"/>
      <sheetName val="Cover Shee"/>
      <sheetName val="見積材"/>
      <sheetName val="Assetdb"/>
      <sheetName val="PersList"/>
      <sheetName val="AssetPar"/>
      <sheetName val="Sales Parameter"/>
      <sheetName val="ﾄﾞﾊﾞｲFUEL_GAS追見1"/>
      <sheetName val="Code_021"/>
      <sheetName val="Code_031"/>
      <sheetName val="Code_041"/>
      <sheetName val="Code_051"/>
      <sheetName val="Code_061"/>
      <sheetName val="Code_071"/>
      <sheetName val="Code_091"/>
      <sheetName val="sc0314_Index1"/>
      <sheetName val="Cover_Sheet1"/>
      <sheetName val="BREAK_DOWN1"/>
      <sheetName val="CBL_Termination1"/>
      <sheetName val="Uhde_Equip_List1"/>
      <sheetName val="Pengalaman_Per1"/>
      <sheetName val="Engineering_Forecast1"/>
      <sheetName val="GM_0001"/>
      <sheetName val="등급변환"/>
      <sheetName val="예산M2"/>
      <sheetName val="예산M5A"/>
      <sheetName val="SG"/>
      <sheetName val="예산M12A"/>
      <sheetName val="각종양식"/>
      <sheetName val="八幡"/>
      <sheetName val="노원열병합  건축공사기성내역서"/>
      <sheetName val="PANEL가격"/>
      <sheetName val="FIVE YR STORM"/>
      <sheetName val="진도자료"/>
      <sheetName val="품셈"/>
      <sheetName val="중간재 재공"/>
      <sheetName val="요인분석"/>
      <sheetName val="POLY 1"/>
      <sheetName val="EQUIPMENT LIST(TANK)"/>
      <sheetName val="불합리 시트"/>
      <sheetName val="Sheet1 (2)"/>
      <sheetName val="REBAR"/>
      <sheetName val="단가산출1"/>
      <sheetName val="견적 집계"/>
      <sheetName val="Conversions"/>
      <sheetName val="Setup"/>
      <sheetName val="Check Sheet"/>
      <sheetName val="合成単価作成表-BLD窤"/>
      <sheetName val="THDGÆ"/>
      <sheetName val="THDGH"/>
      <sheetName val="THDGX"/>
      <sheetName val="THDG"/>
      <sheetName val="THDG_x0018_"/>
      <sheetName val="THDG_x0008_"/>
      <sheetName val="THDG¨"/>
      <sheetName val="THDG("/>
      <sheetName val="THDGÈ"/>
      <sheetName val="THDG"/>
      <sheetName val="THDG8"/>
      <sheetName val="THDG°"/>
      <sheetName val="Level 1- A"/>
      <sheetName val="ￒaￒg_TH_Dtoan1"/>
      <sheetName val="_ｹ-ﾌﾞﾙ2"/>
      <sheetName val="General_Data2"/>
      <sheetName val="내역서_2"/>
      <sheetName val="Form_A_1_III2"/>
      <sheetName val="Form_A_12"/>
      <sheetName val="Form_A_1_12"/>
      <sheetName val="BOM_Indirect2"/>
      <sheetName val="Form_A_1_II_12"/>
      <sheetName val="Form_A_1_II_22"/>
      <sheetName val="Rekap-Base_Price2"/>
      <sheetName val="Architecture_Work2"/>
      <sheetName val="D_&amp;_B_Summary2"/>
      <sheetName val="Summary_Sheets2"/>
      <sheetName val="Data_-_Codes2"/>
      <sheetName val="Cable_Data_CP53"/>
      <sheetName val="CAL_2"/>
      <sheetName val="4_주별물량Table2"/>
      <sheetName val="2_2_띠장의_설계2"/>
      <sheetName val="PO_Contabilizado_31-12-042"/>
      <sheetName val="HRSG_PRINT2"/>
      <sheetName val="&lt;&lt;380V&gt;&gt;_2"/>
      <sheetName val="_Est_2"/>
      <sheetName val="tank_list1"/>
      <sheetName val="공사비_내역_(가)2"/>
      <sheetName val="Price_Sheet2"/>
      <sheetName val="Resumen_Prestamos2"/>
      <sheetName val="Articoli_da_prezziario1"/>
      <sheetName val="CAL(1)_1"/>
      <sheetName val="Gravel_in_pond1"/>
      <sheetName val="PRECAST_lightconc-II1"/>
      <sheetName val="BASE_MET1"/>
      <sheetName val="REF_ONLY1"/>
      <sheetName val="BQ_List1"/>
      <sheetName val="Block#1-DVU_CDU1"/>
      <sheetName val="Append__4_1__Cash_Flow_Input1"/>
      <sheetName val="Append_5_1__Costing_Sheet1"/>
      <sheetName val="Append_5_5__Labour_Cost_1"/>
      <sheetName val="Append_5_1__Unit_Rates1"/>
      <sheetName val="Append_5_4__Site_Staff_1"/>
      <sheetName val="Append__5_3__SiteEstablishment1"/>
      <sheetName val="Append_3__Investments1"/>
      <sheetName val="Append_5_2__Material_Summary_1"/>
      <sheetName val="co-no_21"/>
      <sheetName val="PO_List1"/>
      <sheetName val="Subcon_Status_-_Sum_New_Format1"/>
      <sheetName val="Subcontract_Status_-_Sum_all_$1"/>
      <sheetName val="SD_(1)1"/>
      <sheetName val="COST_SUMM1"/>
      <sheetName val="CC_Down_load_07161"/>
      <sheetName val="전차선로_물량표1"/>
      <sheetName val="DESIGN_CRITERIA1"/>
      <sheetName val="Repo_Date1"/>
      <sheetName val="견적대비_견적서"/>
      <sheetName val="1_우편집중내역서"/>
      <sheetName val="BSD_(2)"/>
      <sheetName val="간접인원_급료산출"/>
      <sheetName val="30개월기준대비표_아랍택)"/>
      <sheetName val="총괄표_(2)"/>
      <sheetName val="project_management"/>
      <sheetName val="clv"/>
      <sheetName val="PGV-Th_(2)"/>
      <sheetName val="Q5434_EQ_LIST"/>
      <sheetName val="motor_power"/>
      <sheetName val="NONS__60"/>
      <sheetName val="VALVE_LIST"/>
      <sheetName val="Build_Up"/>
      <sheetName val="1_설계조건"/>
      <sheetName val="Valor_mensal"/>
      <sheetName val="A1_Thru_A11-_LUMP_SUM_CONSTR"/>
      <sheetName val="Process_Piping"/>
      <sheetName val="OCT_FDN"/>
      <sheetName val="33628-Rev__A"/>
      <sheetName val="studbolt_no_"/>
      <sheetName val="studbolt_size"/>
      <sheetName val="item_sort_no"/>
      <sheetName val="Silo_with_internal_cone"/>
      <sheetName val="labour_coeff"/>
      <sheetName val="Meas_-Hotel_Part"/>
      <sheetName val="TIEN_GOI3"/>
      <sheetName val="NHAT_KY_THU_TIEN_T_GOI3"/>
      <sheetName val="LUONG_GIAN_TIEP3"/>
      <sheetName val="NHAT_KY_THU_TIEN_TM3"/>
      <sheetName val="UOC_THUC_HIEN_THUE_TNDN3"/>
      <sheetName val="QUY_TM3"/>
      <sheetName val="NKCT_-_013"/>
      <sheetName val="_ｹ-ﾌﾞﾙ3"/>
      <sheetName val="General_Data3"/>
      <sheetName val="내역서_3"/>
      <sheetName val="ITB_COST3"/>
      <sheetName val="Form_A_1_III3"/>
      <sheetName val="Form_A_13"/>
      <sheetName val="Form_A_1_13"/>
      <sheetName val="BOM_Indirect3"/>
      <sheetName val="Form_A_1_II_13"/>
      <sheetName val="Form_A_1_II_23"/>
      <sheetName val="Rekap-Base_Price3"/>
      <sheetName val="LAI_-_LO3"/>
      <sheetName val="TO_KHAI_CHI_TIET3"/>
      <sheetName val="THUE_PII3"/>
      <sheetName val="THUE_PIII3"/>
      <sheetName val="Architecture_Work3"/>
      <sheetName val="w't_table3"/>
      <sheetName val="QUYET_TOAN_THUE_TNDN3"/>
      <sheetName val="BANG_CAN_DOI_RUT_GON3"/>
      <sheetName val="BANG_CAN_DOI3"/>
      <sheetName val="NHAT_KY_CHI_TIEN3"/>
      <sheetName val="LAI_LO3"/>
      <sheetName val="TO_KHAI_THUE_DT_-TNDN-_CP3"/>
      <sheetName val="QUYET_TOAN_THUE-_CAC_KHOAN3"/>
      <sheetName val="GIA_THANH3"/>
      <sheetName val="BAI_DUNG_3"/>
      <sheetName val="BIA_NAM3"/>
      <sheetName val="TM_BAO_CAO3"/>
      <sheetName val="D_&amp;_B_Summary3"/>
      <sheetName val="Summary_Sheets3"/>
      <sheetName val="Data_-_Codes3"/>
      <sheetName val="Cable_Data_CP54"/>
      <sheetName val="CAL_3"/>
      <sheetName val="sc0314_Index2"/>
      <sheetName val="4_주별물량Table3"/>
      <sheetName val="2_2_띠장의_설계3"/>
      <sheetName val="Cover_Sheet2"/>
      <sheetName val="BREAK_DOWN2"/>
      <sheetName val="CBL_Termination2"/>
      <sheetName val="Uhde_Equip_List2"/>
      <sheetName val="Pengalaman_Per2"/>
      <sheetName val="Engineering_Forecast2"/>
      <sheetName val="GM_0002"/>
      <sheetName val="Code_022"/>
      <sheetName val="Code_032"/>
      <sheetName val="Code_042"/>
      <sheetName val="Code_052"/>
      <sheetName val="Code_062"/>
      <sheetName val="Code_072"/>
      <sheetName val="Code_092"/>
      <sheetName val="PO_Contabilizado_31-12-043"/>
      <sheetName val="HRSG_PRINT3"/>
      <sheetName val="&lt;&lt;380V&gt;&gt;_3"/>
      <sheetName val="_Est_3"/>
      <sheetName val="tank_list2"/>
      <sheetName val="공사비_내역_(가)3"/>
      <sheetName val="Price_Sheet3"/>
      <sheetName val="Resumen_Prestamos3"/>
      <sheetName val="Articoli_da_prezziario2"/>
      <sheetName val="CAL(1)_2"/>
      <sheetName val="Gravel_in_pond2"/>
      <sheetName val="PRECAST_lightconc-II2"/>
      <sheetName val="ﾄﾞﾊﾞｲFUEL_GAS追見2"/>
      <sheetName val="BASE_MET2"/>
      <sheetName val="REF_ONLY2"/>
      <sheetName val="BQ_List2"/>
      <sheetName val="Block#1-DVU_CDU2"/>
      <sheetName val="Append__4_1__Cash_Flow_Input2"/>
      <sheetName val="Append_5_1__Costing_Sheet2"/>
      <sheetName val="Append_5_5__Labour_Cost_2"/>
      <sheetName val="Append_5_1__Unit_Rates2"/>
      <sheetName val="Append_5_4__Site_Staff_2"/>
      <sheetName val="Append__5_3__SiteEstablishment2"/>
      <sheetName val="Append_3__Investments2"/>
      <sheetName val="Append_5_2__Material_Summary_2"/>
      <sheetName val="CAU_12"/>
      <sheetName val="CAU5_A_Thu2"/>
      <sheetName val="yen_lenh2"/>
      <sheetName val="CAU5_(1+2)2"/>
      <sheetName val="co-no_22"/>
      <sheetName val="PO_List2"/>
      <sheetName val="Subcon_Status_-_Sum_New_Format2"/>
      <sheetName val="Subcontract_Status_-_Sum_all_$2"/>
      <sheetName val="SD_(1)2"/>
      <sheetName val="COST_SUMM2"/>
      <sheetName val="CC_Down_load_07162"/>
      <sheetName val="전차선로_물량표2"/>
      <sheetName val="DESIGN_CRITERIA2"/>
      <sheetName val="Repo_Date2"/>
      <sheetName val="견적대비_견적서1"/>
      <sheetName val="1_우편집중내역서1"/>
      <sheetName val="BSD_(2)1"/>
      <sheetName val="간접인원_급료산출1"/>
      <sheetName val="30개월기준대비표_아랍택)1"/>
      <sheetName val="총괄표_(2)1"/>
      <sheetName val="project_management1"/>
      <sheetName val="PGV-Th_(2)1"/>
      <sheetName val="Q5434_EQ_LIST1"/>
      <sheetName val="motor_power1"/>
      <sheetName val="NONS__601"/>
      <sheetName val="VALVE_LIST1"/>
      <sheetName val="Build_Up1"/>
      <sheetName val="1_설계조건1"/>
      <sheetName val="Valor_mensal1"/>
      <sheetName val="A1_Thru_A11-_LUMP_SUM_CONSTR1"/>
      <sheetName val="Process_Piping1"/>
      <sheetName val="OCT_FDN1"/>
      <sheetName val="33628-Rev__A1"/>
      <sheetName val="studbolt_no_1"/>
      <sheetName val="studbolt_size1"/>
      <sheetName val="item_sort_no1"/>
      <sheetName val="Silo_with_internal_cone1"/>
      <sheetName val="labour_coeff1"/>
      <sheetName val="Meas_-Hotel_Part1"/>
      <sheetName val="TIEN_GOI4"/>
      <sheetName val="BLR_14"/>
      <sheetName val="gia_phan_mong4"/>
      <sheetName val="nguyen_lieu5"/>
      <sheetName val="soi_tho_soi_det5"/>
      <sheetName val="soi_thuong5"/>
      <sheetName val="vai_det5"/>
      <sheetName val="chi_phi_1tan5"/>
      <sheetName val="von_luu_dong5"/>
      <sheetName val="thue_VAT5"/>
      <sheetName val="doanh_thu5"/>
      <sheetName val="B_T_HOP4"/>
      <sheetName val="HT_HE_DUONG4"/>
      <sheetName val="DH_D1,24"/>
      <sheetName val="Tro_giup4"/>
      <sheetName val="내역서_4"/>
      <sheetName val="NHAT_KY_THU_TIEN_T_GOI4"/>
      <sheetName val="LUONG_GIAN_TIEP4"/>
      <sheetName val="NHAT_KY_THU_TIEN_TM4"/>
      <sheetName val="UOC_THUC_HIEN_THUE_TNDN4"/>
      <sheetName val="QUY_TM4"/>
      <sheetName val="NKCT_-_014"/>
      <sheetName val="doanh_thu_loi_nhuan5"/>
      <sheetName val="dong_tien5"/>
      <sheetName val="thu_hoi_von5"/>
      <sheetName val="hoan_von5"/>
      <sheetName val="dothi_npv5"/>
      <sheetName val="diem_hoa_von5"/>
      <sheetName val="nop_ngan_sach5"/>
      <sheetName val="chi_tieu5"/>
      <sheetName val="_ｹ-ﾌﾞﾙ4"/>
      <sheetName val="General_Data4"/>
      <sheetName val="ITB_COST4"/>
      <sheetName val="Form_A_1_III4"/>
      <sheetName val="Form_A_14"/>
      <sheetName val="Form_A_1_14"/>
      <sheetName val="BOM_Indirect4"/>
      <sheetName val="Form_A_1_II_14"/>
      <sheetName val="Form_A_1_II_24"/>
      <sheetName val="Rekap-Base_Price4"/>
      <sheetName val="LAI_-_LO4"/>
      <sheetName val="TO_KHAI_CHI_TIET4"/>
      <sheetName val="THUE_PII4"/>
      <sheetName val="THUE_PIII4"/>
      <sheetName val="Architecture_Work4"/>
      <sheetName val="w't_table4"/>
      <sheetName val="QUYET_TOAN_THUE_TNDN4"/>
      <sheetName val="BANG_CAN_DOI_RUT_GON4"/>
      <sheetName val="BANG_CAN_DOI4"/>
      <sheetName val="NHAT_KY_CHI_TIEN4"/>
      <sheetName val="LAI_LO4"/>
      <sheetName val="TO_KHAI_THUE_DT_-TNDN-_CP4"/>
      <sheetName val="QUYET_TOAN_THUE-_CAC_KHOAN4"/>
      <sheetName val="GIA_THANH4"/>
      <sheetName val="BAI_DUNG_4"/>
      <sheetName val="BIA_NAM4"/>
      <sheetName val="TM_BAO_CAO4"/>
      <sheetName val="D_&amp;_B_Summary4"/>
      <sheetName val="Summary_Sheets4"/>
      <sheetName val="Data_-_Codes4"/>
      <sheetName val="Cable_Data_CP55"/>
      <sheetName val="CAL_4"/>
      <sheetName val="PO_Contabilizado_31-12-044"/>
      <sheetName val="2_2_띠장의_설계4"/>
      <sheetName val="tank_list3"/>
      <sheetName val="sc0314_Index3"/>
      <sheetName val="4_주별물량Table4"/>
      <sheetName val="Cover_Sheet3"/>
      <sheetName val="BREAK_DOWN3"/>
      <sheetName val="CBL_Termination3"/>
      <sheetName val="Uhde_Equip_List3"/>
      <sheetName val="Pengalaman_Per3"/>
      <sheetName val="Engineering_Forecast3"/>
      <sheetName val="GM_0003"/>
      <sheetName val="Code_023"/>
      <sheetName val="Code_033"/>
      <sheetName val="Code_043"/>
      <sheetName val="Code_053"/>
      <sheetName val="Code_063"/>
      <sheetName val="Code_073"/>
      <sheetName val="Code_093"/>
      <sheetName val="Du_thau4"/>
      <sheetName val="Phan_tich_don_gia_(doc)4"/>
      <sheetName val="HRSG_PRINT4"/>
      <sheetName val="luong_thang_104"/>
      <sheetName val="tong_hop_thang_104"/>
      <sheetName val="TH_114"/>
      <sheetName val="px_khai_thac_24"/>
      <sheetName val="dao_lo_so_24"/>
      <sheetName val="luong_vp_thang_104"/>
      <sheetName val="&lt;&lt;380V&gt;&gt;_4"/>
      <sheetName val="_Est_4"/>
      <sheetName val="공사비_내역_(가)4"/>
      <sheetName val="Price_Sheet4"/>
      <sheetName val="Resumen_Prestamos4"/>
      <sheetName val="Articoli_da_prezziario3"/>
      <sheetName val="CAL(1)_3"/>
      <sheetName val="Gravel_in_pond3"/>
      <sheetName val="PRECAST_lightconc-II3"/>
      <sheetName val="ﾄﾞﾊﾞｲFUEL_GAS追見3"/>
      <sheetName val="BASE_MET3"/>
      <sheetName val="Liệt_kê3"/>
      <sheetName val="PO_List3"/>
      <sheetName val="Subcon_Status_-_Sum_New_Format3"/>
      <sheetName val="Subcontract_Status_-_Sum_all_$3"/>
      <sheetName val="SD_(1)3"/>
      <sheetName val="COST_SUMM3"/>
      <sheetName val="CC_Down_load_07163"/>
      <sheetName val="전차선로_물량표3"/>
      <sheetName val="bANG_THANH_TOAN_LUONG_SC3"/>
      <sheetName val="DON_GIA_TIEN_LUONG_SXCB3"/>
      <sheetName val="bang_ke_luong_sc3"/>
      <sheetName val="DICH_VU3"/>
      <sheetName val="BD_LE_TET3"/>
      <sheetName val="BANG_THANH_TOAN_LUONG_TO_SO_CH3"/>
      <sheetName val="BANG_TONG_HOP_LUONG_SP3"/>
      <sheetName val="Bang_ke_tien_luong_O_phong3"/>
      <sheetName val="bang_ke_luong_SP3"/>
      <sheetName val="tam_ung_luong_ky_I3"/>
      <sheetName val="bao_cao_BHXH_6_thang3"/>
      <sheetName val="CAU_13"/>
      <sheetName val="CAU5_A_Thu3"/>
      <sheetName val="yen_lenh3"/>
      <sheetName val="CAU5_(1+2)3"/>
      <sheetName val="co-no_23"/>
      <sheetName val="REF_ONLY3"/>
      <sheetName val="BQ_List3"/>
      <sheetName val="Block#1-DVU_CDU3"/>
      <sheetName val="Append__4_1__Cash_Flow_Input3"/>
      <sheetName val="Append_5_1__Costing_Sheet3"/>
      <sheetName val="Append_5_5__Labour_Cost_3"/>
      <sheetName val="Append_5_1__Unit_Rates3"/>
      <sheetName val="Append_5_4__Site_Staff_3"/>
      <sheetName val="Append__5_3__SiteEstablishment3"/>
      <sheetName val="Append_3__Investments3"/>
      <sheetName val="Append_5_2__Material_Summary_3"/>
      <sheetName val="DESIGN_CRITERIA3"/>
      <sheetName val="Repo_Date3"/>
      <sheetName val="견적대비_견적서2"/>
      <sheetName val="1_우편집중내역서2"/>
      <sheetName val="BSD_(2)2"/>
      <sheetName val="간접인원_급료산출2"/>
      <sheetName val="30개월기준대비표_아랍택)2"/>
      <sheetName val="총괄표_(2)2"/>
      <sheetName val="project_management2"/>
      <sheetName val="PGV-Th_(2)2"/>
      <sheetName val="Q5434_EQ_LIST2"/>
      <sheetName val="motor_power2"/>
      <sheetName val="NONS__602"/>
      <sheetName val="VALVE_LIST2"/>
      <sheetName val="Build_Up2"/>
      <sheetName val="1_설계조건2"/>
      <sheetName val="Valor_mensal2"/>
      <sheetName val="A1_Thru_A11-_LUMP_SUM_CONSTR2"/>
      <sheetName val="Process_Piping2"/>
      <sheetName val="OCT_FDN2"/>
      <sheetName val="33628-Rev__A2"/>
      <sheetName val="studbolt_no_2"/>
      <sheetName val="studbolt_size2"/>
      <sheetName val="item_sort_no2"/>
      <sheetName val="Silo_with_internal_cone2"/>
      <sheetName val="labour_coeff2"/>
      <sheetName val="Meas_-Hotel_Part2"/>
      <sheetName val="data_dci"/>
      <sheetName val="data_mci"/>
      <sheetName val="behind"/>
      <sheetName val="BUI"/>
      <sheetName val="BUI_x0000_Ԁ"/>
      <sheetName val="nguyen_lieu6"/>
      <sheetName val="soi_tho_soi_det6"/>
      <sheetName val="soi_thuong6"/>
      <sheetName val="vai_det6"/>
      <sheetName val="chi_phi_1tan6"/>
      <sheetName val="von_luu_dong6"/>
      <sheetName val="thue_VAT6"/>
      <sheetName val="doanh_thu6"/>
      <sheetName val="doanh_thu_loi_nhuan6"/>
      <sheetName val="dong_tien6"/>
      <sheetName val="thu_hoi_von6"/>
      <sheetName val="hoan_von6"/>
      <sheetName val="dothi_npv6"/>
      <sheetName val="diem_hoa_von6"/>
      <sheetName val="nop_ngan_sach6"/>
      <sheetName val="chi_tieu6"/>
      <sheetName val="TIEN_GOI5"/>
      <sheetName val="Chenh_lech5"/>
      <sheetName val="Kinh_phí5"/>
      <sheetName val="NHAT_KY_THU_TIEN_T_GOI5"/>
      <sheetName val="LUONG_GIAN_TIEP5"/>
      <sheetName val="NHAT_KY_THU_TIEN_TM5"/>
      <sheetName val="UOC_THUC_HIEN_THUE_TNDN5"/>
      <sheetName val="QUY_TM5"/>
      <sheetName val="NKCT_-_015"/>
      <sheetName val="_ｹ-ﾌﾞﾙ5"/>
      <sheetName val="General_Data5"/>
      <sheetName val="BLR_15"/>
      <sheetName val="THKL_H45"/>
      <sheetName val="NAM_20045"/>
      <sheetName val="gia_phan_mong5"/>
      <sheetName val="Cau_2(3)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5"/>
      <sheetName val="dang_ap_dung5"/>
      <sheetName val="bang_tong_hop_(dang_huong)5"/>
      <sheetName val="KH_200³_(moi_max)5"/>
      <sheetName val="B_T_HOP5"/>
      <sheetName val="HT_HE_DUONG5"/>
      <sheetName val="DH_D1,25"/>
      <sheetName val="Tro_giup5"/>
      <sheetName val="내역서_5"/>
      <sheetName val="ITB_COST5"/>
      <sheetName val="Form_A_1_III5"/>
      <sheetName val="Form_A_15"/>
      <sheetName val="Form_A_1_15"/>
      <sheetName val="BOM_Indirect5"/>
      <sheetName val="Form_A_1_II_15"/>
      <sheetName val="Form_A_1_II_25"/>
      <sheetName val="Rekap-Base_Price5"/>
      <sheetName val="LAI_-_LO5"/>
      <sheetName val="TO_KHAI_CHI_TIET5"/>
      <sheetName val="THUE_PII5"/>
      <sheetName val="THUE_PIII5"/>
      <sheetName val="Architecture_Work5"/>
      <sheetName val="w't_table5"/>
      <sheetName val="QUYET_TOAN_THUE_TNDN5"/>
      <sheetName val="BANG_CAN_DOI_RUT_GON5"/>
      <sheetName val="BANG_CAN_DOI5"/>
      <sheetName val="NHAT_KY_CHI_TIEN5"/>
      <sheetName val="LAI_LO5"/>
      <sheetName val="TO_KHAI_THUE_DT_-TNDN-_CP5"/>
      <sheetName val="QUYET_TOAN_THUE-_CAC_KHOAN5"/>
      <sheetName val="GIA_THANH5"/>
      <sheetName val="BAI_DUNG_5"/>
      <sheetName val="BIA_NAM5"/>
      <sheetName val="TM_BAO_CAO5"/>
      <sheetName val="D_&amp;_B_Summary5"/>
      <sheetName val="Summary_Sheets5"/>
      <sheetName val="Data_-_Codes5"/>
      <sheetName val="Cable_Data_CP56"/>
      <sheetName val="CAL_5"/>
      <sheetName val="sc0314_Index4"/>
      <sheetName val="4_주별물량Table5"/>
      <sheetName val="2_2_띠장의_설계5"/>
      <sheetName val="Cover_Sheet4"/>
      <sheetName val="BREAK_DOWN4"/>
      <sheetName val="CBL_Termination4"/>
      <sheetName val="Uhde_Equip_List4"/>
      <sheetName val="Pengalaman_Per4"/>
      <sheetName val="Engineering_Forecast4"/>
      <sheetName val="GM_0004"/>
      <sheetName val="Code_024"/>
      <sheetName val="Code_034"/>
      <sheetName val="Code_044"/>
      <sheetName val="Code_054"/>
      <sheetName val="Code_064"/>
      <sheetName val="Code_074"/>
      <sheetName val="Code_094"/>
      <sheetName val="PO_Contabilizado_31-12-045"/>
      <sheetName val="Du_thau5"/>
      <sheetName val="Phan_tich_don_gia_(doc)5"/>
      <sheetName val="HRSG_PRINT5"/>
      <sheetName val="luong_thang_105"/>
      <sheetName val="tong_hop_thang_105"/>
      <sheetName val="TH_115"/>
      <sheetName val="px_khai_thac_25"/>
      <sheetName val="dao_lo_so_25"/>
      <sheetName val="luong_vp_thang_105"/>
      <sheetName val="&lt;&lt;380V&gt;&gt;_5"/>
      <sheetName val="_Est_5"/>
      <sheetName val="tank_list4"/>
      <sheetName val="공사비_내역_(가)5"/>
      <sheetName val="Price_Sheet5"/>
      <sheetName val="Resumen_Prestamos5"/>
      <sheetName val="Articoli_da_prezziario4"/>
      <sheetName val="CAL(1)_4"/>
      <sheetName val="Gravel_in_pond4"/>
      <sheetName val="PRECAST_lightconc-II4"/>
      <sheetName val="PIPE-03E_XLS4"/>
      <sheetName val="ﾄﾞﾊﾞｲFUEL_GAS追見4"/>
      <sheetName val="BASE_MET4"/>
      <sheetName val="REF_ONLY4"/>
      <sheetName val="BQ_List4"/>
      <sheetName val="Block#1-DVU_CDU4"/>
      <sheetName val="Append__4_1__Cash_Flow_Input4"/>
      <sheetName val="Append_5_1__Costing_Sheet4"/>
      <sheetName val="Append_5_5__Labour_Cost_4"/>
      <sheetName val="Append_5_1__Unit_Rates4"/>
      <sheetName val="Append_5_4__Site_Staff_4"/>
      <sheetName val="Append__5_3__SiteEstablishment4"/>
      <sheetName val="Append_3__Investments4"/>
      <sheetName val="Append_5_2__Material_Summary_4"/>
      <sheetName val="Liệt_kê4"/>
      <sheetName val="MTO_REV_04"/>
      <sheetName val="Bang_gia_NC4"/>
      <sheetName val="TH_DZ354"/>
      <sheetName val="bANG_THANH_TOAN_LUONG_SC4"/>
      <sheetName val="DON_GIA_TIEN_LUONG_SXCB4"/>
      <sheetName val="bang_ke_luong_sc4"/>
      <sheetName val="DICH_VU4"/>
      <sheetName val="BD_LE_TET4"/>
      <sheetName val="BANG_THANH_TOAN_LUONG_TO_SO_CH4"/>
      <sheetName val="BANG_TONG_HOP_LUONG_SP4"/>
      <sheetName val="Bang_ke_tien_luong_O_phong4"/>
      <sheetName val="bang_ke_luong_SP4"/>
      <sheetName val="tam_ung_luong_ky_I4"/>
      <sheetName val="bao_cao_BHXH_6_thang4"/>
      <sheetName val="CAU_14"/>
      <sheetName val="CAU5_A_Thu4"/>
      <sheetName val="yen_lenh4"/>
      <sheetName val="CAU5_(1+2)4"/>
      <sheetName val="co-no_24"/>
      <sheetName val="PO_List4"/>
      <sheetName val="Subcon_Status_-_Sum_New_Format4"/>
      <sheetName val="Subcontract_Status_-_Sum_all_$4"/>
      <sheetName val="SD_(1)4"/>
      <sheetName val="COST_SUMM4"/>
      <sheetName val="CC_Down_load_07164"/>
      <sheetName val="전차선로_물량표4"/>
      <sheetName val="DESIGN_CRITERIA4"/>
      <sheetName val="Repo_Date4"/>
      <sheetName val="견적대비_견적서3"/>
      <sheetName val="VËt_liÖu3"/>
      <sheetName val="K_L­¬ng_3"/>
      <sheetName val="GTDT_3"/>
      <sheetName val="Bï_VL_3"/>
      <sheetName val="Tæng_Hîp3"/>
      <sheetName val="Kinh_PhÝ3"/>
      <sheetName val="T_kÕ3"/>
      <sheetName val="tÝnh_VL3"/>
      <sheetName val="KL_®Ëp3"/>
      <sheetName val="Lµng_Lµ3"/>
      <sheetName val="1_우편집중내역서3"/>
      <sheetName val="BSD_(2)3"/>
      <sheetName val="간접인원_급료산출3"/>
      <sheetName val="30개월기준대비표_아랍택)3"/>
      <sheetName val="총괄표_(2)3"/>
      <sheetName val="project_management3"/>
      <sheetName val="PGV-Th_(2)3"/>
      <sheetName val="Q5434_EQ_LIST3"/>
      <sheetName val="motor_power3"/>
      <sheetName val="NONS__603"/>
      <sheetName val="VALVE_LIST3"/>
      <sheetName val="Build_Up3"/>
      <sheetName val="1_설계조건3"/>
      <sheetName val="Valor_mensal3"/>
      <sheetName val="A1_Thru_A11-_LUMP_SUM_CONSTR3"/>
      <sheetName val="Process_Piping3"/>
      <sheetName val="OCT_FDN3"/>
      <sheetName val="33628-Rev__A3"/>
      <sheetName val="studbolt_no_3"/>
      <sheetName val="studbolt_size3"/>
      <sheetName val="item_sort_no3"/>
      <sheetName val="Silo_with_internal_cone3"/>
      <sheetName val="labour_coeff3"/>
      <sheetName val="Meas_-Hotel_Part3"/>
      <sheetName val="nguyen_lieu7"/>
      <sheetName val="soi_tho_soi_det7"/>
      <sheetName val="soi_thuong7"/>
      <sheetName val="vai_det7"/>
      <sheetName val="chi_phi_1tan7"/>
      <sheetName val="von_luu_dong7"/>
      <sheetName val="thue_VAT7"/>
      <sheetName val="doanh_thu7"/>
      <sheetName val="doanh_thu_loi_nhuan7"/>
      <sheetName val="dong_tien7"/>
      <sheetName val="thu_hoi_von7"/>
      <sheetName val="hoan_von7"/>
      <sheetName val="dothi_npv7"/>
      <sheetName val="diem_hoa_von7"/>
      <sheetName val="nop_ngan_sach7"/>
      <sheetName val="chi_tieu7"/>
      <sheetName val="TIEN_GOI6"/>
      <sheetName val="Chenh_lech6"/>
      <sheetName val="Kinh_phí6"/>
      <sheetName val="NHAT_KY_THU_TIEN_T_GOI6"/>
      <sheetName val="LUONG_GIAN_TIEP6"/>
      <sheetName val="NHAT_KY_THU_TIEN_TM6"/>
      <sheetName val="UOC_THUC_HIEN_THUE_TNDN6"/>
      <sheetName val="QUY_TM6"/>
      <sheetName val="NKCT_-_016"/>
      <sheetName val="_ｹ-ﾌﾞﾙ6"/>
      <sheetName val="General_Data6"/>
      <sheetName val="BLR_16"/>
      <sheetName val="THKL_H46"/>
      <sheetName val="NAM_20046"/>
      <sheetName val="gia_phan_mong6"/>
      <sheetName val="Cau_2(3)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6"/>
      <sheetName val="dang_ap_dung6"/>
      <sheetName val="bang_tong_hop_(dang_huong)6"/>
      <sheetName val="KH_200³_(moi_max)6"/>
      <sheetName val="B_T_HOP6"/>
      <sheetName val="HT_HE_DUONG6"/>
      <sheetName val="DH_D1,26"/>
      <sheetName val="Tro_giup6"/>
      <sheetName val="내역서_6"/>
      <sheetName val="ITB_COST6"/>
      <sheetName val="Form_A_1_III6"/>
      <sheetName val="Form_A_16"/>
      <sheetName val="Form_A_1_16"/>
      <sheetName val="BOM_Indirect6"/>
      <sheetName val="Form_A_1_II_16"/>
      <sheetName val="Form_A_1_II_26"/>
      <sheetName val="Rekap-Base_Price6"/>
      <sheetName val="LAI_-_LO6"/>
      <sheetName val="TO_KHAI_CHI_TIET6"/>
      <sheetName val="THUE_PII6"/>
      <sheetName val="THUE_PIII6"/>
      <sheetName val="Architecture_Work6"/>
      <sheetName val="w't_table6"/>
      <sheetName val="QUYET_TOAN_THUE_TNDN6"/>
      <sheetName val="BANG_CAN_DOI_RUT_GON6"/>
      <sheetName val="BANG_CAN_DOI6"/>
      <sheetName val="NHAT_KY_CHI_TIEN6"/>
      <sheetName val="LAI_LO6"/>
      <sheetName val="TO_KHAI_THUE_DT_-TNDN-_CP6"/>
      <sheetName val="QUYET_TOAN_THUE-_CAC_KHOAN6"/>
      <sheetName val="GIA_THANH6"/>
      <sheetName val="BAI_DUNG_6"/>
      <sheetName val="BIA_NAM6"/>
      <sheetName val="TM_BAO_CAO6"/>
      <sheetName val="D_&amp;_B_Summary6"/>
      <sheetName val="Summary_Sheets6"/>
      <sheetName val="Data_-_Codes6"/>
      <sheetName val="Cable_Data_CP57"/>
      <sheetName val="CAL_6"/>
      <sheetName val="sc0314_Index5"/>
      <sheetName val="4_주별물량Table6"/>
      <sheetName val="2_2_띠장의_설계6"/>
      <sheetName val="Cover_Sheet5"/>
      <sheetName val="BREAK_DOWN5"/>
      <sheetName val="CBL_Termination5"/>
      <sheetName val="Uhde_Equip_List5"/>
      <sheetName val="Pengalaman_Per5"/>
      <sheetName val="Engineering_Forecast5"/>
      <sheetName val="GM_0005"/>
      <sheetName val="Code_025"/>
      <sheetName val="Code_035"/>
      <sheetName val="Code_045"/>
      <sheetName val="Code_055"/>
      <sheetName val="Code_065"/>
      <sheetName val="Code_075"/>
      <sheetName val="Code_095"/>
      <sheetName val="PO_Contabilizado_31-12-046"/>
      <sheetName val="Du_thau6"/>
      <sheetName val="Phan_tich_don_gia_(doc)6"/>
      <sheetName val="HRSG_PRINT6"/>
      <sheetName val="luong_thang_106"/>
      <sheetName val="tong_hop_thang_106"/>
      <sheetName val="TH_116"/>
      <sheetName val="px_khai_thac_26"/>
      <sheetName val="dao_lo_so_26"/>
      <sheetName val="luong_vp_thang_106"/>
      <sheetName val="&lt;&lt;380V&gt;&gt;_6"/>
      <sheetName val="_Est_6"/>
      <sheetName val="tank_list5"/>
      <sheetName val="공사비_내역_(가)6"/>
      <sheetName val="Price_Sheet6"/>
      <sheetName val="Resumen_Prestamos6"/>
      <sheetName val="Articoli_da_prezziario5"/>
      <sheetName val="CAL(1)_5"/>
      <sheetName val="Gravel_in_pond5"/>
      <sheetName val="PRECAST_lightconc-II5"/>
      <sheetName val="PIPE-03E_XLS5"/>
      <sheetName val="ﾄﾞﾊﾞｲFUEL_GAS追見5"/>
      <sheetName val="BASE_MET5"/>
      <sheetName val="REF_ONLY5"/>
      <sheetName val="BQ_List5"/>
      <sheetName val="Block#1-DVU_CDU5"/>
      <sheetName val="Append__4_1__Cash_Flow_Input5"/>
      <sheetName val="Append_5_1__Costing_Sheet5"/>
      <sheetName val="Append_5_5__Labour_Cost_5"/>
      <sheetName val="Append_5_1__Unit_Rates5"/>
      <sheetName val="Append_5_4__Site_Staff_5"/>
      <sheetName val="Append__5_3__SiteEstablishment5"/>
      <sheetName val="Append_3__Investments5"/>
      <sheetName val="Append_5_2__Material_Summary_5"/>
      <sheetName val="Liệt_kê5"/>
      <sheetName val="CT_035"/>
      <sheetName val="TH_035"/>
      <sheetName val="MTO_REV_05"/>
      <sheetName val="Bang_gia_NC5"/>
      <sheetName val="TH_DZ355"/>
      <sheetName val="bANG_THANH_TOAN_LUONG_SC5"/>
      <sheetName val="DON_GIA_TIEN_LUONG_SXCB5"/>
      <sheetName val="bang_ke_luong_sc5"/>
      <sheetName val="DICH_VU5"/>
      <sheetName val="BD_LE_TET5"/>
      <sheetName val="BANG_THANH_TOAN_LUONG_TO_SO_CH5"/>
      <sheetName val="BANG_TONG_HOP_LUONG_SP5"/>
      <sheetName val="Bang_ke_tien_luong_O_phong5"/>
      <sheetName val="bang_ke_luong_SP5"/>
      <sheetName val="tam_ung_luong_ky_I5"/>
      <sheetName val="bao_cao_BHXH_6_thang5"/>
      <sheetName val="CAU_15"/>
      <sheetName val="CAU5_A_Thu5"/>
      <sheetName val="yen_lenh5"/>
      <sheetName val="CAU5_(1+2)5"/>
      <sheetName val="co-no_25"/>
      <sheetName val="PO_List5"/>
      <sheetName val="Subcon_Status_-_Sum_New_Format5"/>
      <sheetName val="Subcontract_Status_-_Sum_all_$5"/>
      <sheetName val="SD_(1)5"/>
      <sheetName val="COST_SUMM5"/>
      <sheetName val="CC_Down_load_07165"/>
      <sheetName val="전차선로_물량표5"/>
      <sheetName val="DESIGN_CRITERIA5"/>
      <sheetName val="Repo_Date5"/>
      <sheetName val="TSCD_ko_dung4"/>
      <sheetName val="Tong_vat_tu4"/>
      <sheetName val="VT_luu4"/>
      <sheetName val="Vtu_u_dong4"/>
      <sheetName val="TSLD_khac4"/>
      <sheetName val="CC_da_pbo_het4"/>
      <sheetName val="견적대비_견적서4"/>
      <sheetName val="VËt_liÖu4"/>
      <sheetName val="K_L­¬ng_4"/>
      <sheetName val="GTDT_4"/>
      <sheetName val="Bï_VL_4"/>
      <sheetName val="Tæng_Hîp4"/>
      <sheetName val="Kinh_PhÝ4"/>
      <sheetName val="T_kÕ4"/>
      <sheetName val="tÝnh_VL4"/>
      <sheetName val="KL_®Ëp4"/>
      <sheetName val="Lµng_Lµ4"/>
      <sheetName val="1_우편집중내역서4"/>
      <sheetName val="BSD_(2)4"/>
      <sheetName val="간접인원_급료산출4"/>
      <sheetName val="30개월기준대비표_아랍택)4"/>
      <sheetName val="총괄표_(2)4"/>
      <sheetName val="project_management4"/>
      <sheetName val="Du_toan4"/>
      <sheetName val="Phan_tich_vat_tu4"/>
      <sheetName val="Tong_hop_vat_tu4"/>
      <sheetName val="Gia_tri_vat_tu4"/>
      <sheetName val="Chenh_lech_vat_tu4"/>
      <sheetName val="Chi_phi_van_chuyen4"/>
      <sheetName val="Don_gia_chi_tiet4"/>
      <sheetName val="Tong_hop_kinh_phi4"/>
      <sheetName val="Tu_van_Thiet_ke4"/>
      <sheetName val="Tien_do_thi_cong4"/>
      <sheetName val="Bia_du_toan4"/>
      <sheetName val="28+!60-28+420_5K954"/>
      <sheetName val="PGV-Th_(2)4"/>
      <sheetName val="Q5434_EQ_LIST4"/>
      <sheetName val="motor_power4"/>
      <sheetName val="NONS__604"/>
      <sheetName val="VALVE_LIST4"/>
      <sheetName val="Build_Up4"/>
      <sheetName val="1_설계조건4"/>
      <sheetName val="Valor_mensal4"/>
      <sheetName val="A1_Thru_A11-_LUMP_SUM_CONSTR4"/>
      <sheetName val="Process_Piping4"/>
      <sheetName val="OCT_FDN4"/>
      <sheetName val="33628-Rev__A4"/>
      <sheetName val="studbolt_no_4"/>
      <sheetName val="studbolt_size4"/>
      <sheetName val="item_sort_no4"/>
      <sheetName val="Silo_with_internal_cone4"/>
      <sheetName val="labour_coeff4"/>
      <sheetName val="Meas_-Hotel_Part4"/>
      <sheetName val="EC600"/>
      <sheetName val="cuoc vc"/>
      <sheetName val="_x0005__x0004_é_x0001_"/>
      <sheetName val="Curve(Commissioning)"/>
      <sheetName val="Plan Raw Data"/>
      <sheetName val="Diễn giải"/>
      <sheetName val="Mo M1"/>
      <sheetName val="Danh Sach Dvi"/>
      <sheetName val="DMDVi"/>
      <sheetName val="3.1 "/>
      <sheetName val="3.2"/>
      <sheetName val="3.2 Input"/>
      <sheetName val="CTC"/>
      <sheetName val="SoDu Chuyen NamSau"/>
      <sheetName val="TTKTra"/>
      <sheetName val="VienTro "/>
      <sheetName val="TK CongNo"/>
      <sheetName val="Loi Trong Qtoan"/>
      <sheetName val="Du Dau Nam"/>
      <sheetName val="Phan Tich Du Toan"/>
      <sheetName val="NhanSu"/>
      <sheetName val="Vat lieu"/>
      <sheetName val="NhapDT"/>
      <sheetName val="THU CHI"/>
      <sheetName val="Diem mia"/>
      <sheetName val="Cong n"/>
      <sheetName val="TD"/>
      <sheetName val="Caod"/>
      <sheetName val="기계_x0005_"/>
      <sheetName val="C45A-B"/>
      <sheetName val="Kiã丵⿇_x0005_"/>
      <sheetName val="T1(T1)0"/>
      <sheetName val="T_x0003_ong dip nhan danh hieu AHL§"/>
      <sheetName val="_x0005_"/>
      <sheetName val="BU13-_x0003_+"/>
      <sheetName val="T_x0003_ong dip nhan dan"/>
      <sheetName val="Chi tiet"/>
      <sheetName val="nphꗃ〒_x0005_"/>
      <sheetName val="N13-13+374_x0004_軈ş@_x0004_"/>
      <sheetName val="gia vaԀ"/>
      <sheetName val="CTM"/>
      <sheetName val="Sk _x0008__x0005_"/>
      <sheetName val="BU9-10_x0015_[PIPE-03E.XLS]BU10-11"/>
      <sheetName val="Nnh1-2+80_x0019_[PIPE-03E.XLS]MD1"/>
      <sheetName val="Mnh0-1_x0014_[PIPE-03E.XLS]Nnh0-1"/>
      <sheetName val="THU _x0005__x0002_"/>
      <sheetName val="Q1-0"/>
      <sheetName val="Dec3"/>
      <sheetName val="ntua_x0005_"/>
      <sheetName val="_x0000_"/>
      <sheetName val="C.TIE_x0000_"/>
      <sheetName val="CDԀ_x0000__x0000__x0000_"/>
      <sheetName val="_x0000__x0000__x0000__x0000__x0000__x0000__x0000__x0000_"/>
    </sheetNames>
    <definedNames>
      <definedName name="DataFilter"/>
      <definedName name="DataSort"/>
      <definedName name="GoBack" sheetId="7"/>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refreshError="1"/>
      <sheetData sheetId="348" refreshError="1"/>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refreshError="1"/>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refreshError="1"/>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refreshError="1"/>
      <sheetData sheetId="583" refreshError="1"/>
      <sheetData sheetId="584" refreshError="1"/>
      <sheetData sheetId="585"/>
      <sheetData sheetId="586"/>
      <sheetData sheetId="587"/>
      <sheetData sheetId="588"/>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efreshError="1"/>
      <sheetData sheetId="645" refreshError="1"/>
      <sheetData sheetId="646" refreshError="1"/>
      <sheetData sheetId="647" refreshError="1"/>
      <sheetData sheetId="648"/>
      <sheetData sheetId="649"/>
      <sheetData sheetId="650"/>
      <sheetData sheetId="651"/>
      <sheetData sheetId="652"/>
      <sheetData sheetId="653"/>
      <sheetData sheetId="654"/>
      <sheetData sheetId="655"/>
      <sheetData sheetId="656" refreshError="1"/>
      <sheetData sheetId="657" refreshError="1"/>
      <sheetData sheetId="658" refreshError="1"/>
      <sheetData sheetId="659" refreshError="1"/>
      <sheetData sheetId="660" refreshError="1"/>
      <sheetData sheetId="661" refreshError="1"/>
      <sheetData sheetId="662"/>
      <sheetData sheetId="663"/>
      <sheetData sheetId="664"/>
      <sheetData sheetId="665"/>
      <sheetData sheetId="666"/>
      <sheetData sheetId="667"/>
      <sheetData sheetId="668" refreshError="1"/>
      <sheetData sheetId="669" refreshError="1"/>
      <sheetData sheetId="670"/>
      <sheetData sheetId="671"/>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refreshError="1"/>
      <sheetData sheetId="684" refreshError="1"/>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refreshError="1"/>
      <sheetData sheetId="710" refreshError="1"/>
      <sheetData sheetId="711" refreshError="1"/>
      <sheetData sheetId="712" refreshError="1"/>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refreshError="1"/>
      <sheetData sheetId="737"/>
      <sheetData sheetId="738"/>
      <sheetData sheetId="739"/>
      <sheetData sheetId="740"/>
      <sheetData sheetId="741"/>
      <sheetData sheetId="742"/>
      <sheetData sheetId="743"/>
      <sheetData sheetId="744" refreshError="1"/>
      <sheetData sheetId="745" refreshError="1"/>
      <sheetData sheetId="746"/>
      <sheetData sheetId="747" refreshError="1"/>
      <sheetData sheetId="748" refreshError="1"/>
      <sheetData sheetId="749" refreshError="1"/>
      <sheetData sheetId="750" refreshError="1"/>
      <sheetData sheetId="751" refreshError="1"/>
      <sheetData sheetId="752"/>
      <sheetData sheetId="753"/>
      <sheetData sheetId="754" refreshError="1"/>
      <sheetData sheetId="755" refreshError="1"/>
      <sheetData sheetId="756" refreshError="1"/>
      <sheetData sheetId="757" refreshError="1"/>
      <sheetData sheetId="758" refreshError="1"/>
      <sheetData sheetId="759" refreshError="1"/>
      <sheetData sheetId="760"/>
      <sheetData sheetId="761"/>
      <sheetData sheetId="762" refreshError="1"/>
      <sheetData sheetId="763" refreshError="1"/>
      <sheetData sheetId="764"/>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refreshError="1"/>
      <sheetData sheetId="805" refreshError="1"/>
      <sheetData sheetId="806" refreshError="1"/>
      <sheetData sheetId="807" refreshError="1"/>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refreshError="1"/>
      <sheetData sheetId="848" refreshError="1"/>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refreshError="1"/>
      <sheetData sheetId="893" refreshError="1"/>
      <sheetData sheetId="894" refreshError="1"/>
      <sheetData sheetId="895"/>
      <sheetData sheetId="896"/>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sheetData sheetId="1139"/>
      <sheetData sheetId="1140"/>
      <sheetData sheetId="1141" refreshError="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sheetData sheetId="1223" refreshError="1"/>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refreshError="1"/>
      <sheetData sheetId="1238" refreshError="1"/>
      <sheetData sheetId="1239" refreshError="1"/>
      <sheetData sheetId="1240"/>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sheetData sheetId="1306"/>
      <sheetData sheetId="1307" refreshError="1"/>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sheetData sheetId="137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sheetData sheetId="1502"/>
      <sheetData sheetId="1503"/>
      <sheetData sheetId="1504"/>
      <sheetData sheetId="1505"/>
      <sheetData sheetId="1506" refreshError="1"/>
      <sheetData sheetId="1507" refreshError="1"/>
      <sheetData sheetId="1508" refreshError="1"/>
      <sheetData sheetId="1509"/>
      <sheetData sheetId="1510"/>
      <sheetData sheetId="1511"/>
      <sheetData sheetId="1512"/>
      <sheetData sheetId="1513"/>
      <sheetData sheetId="1514"/>
      <sheetData sheetId="1515" refreshError="1"/>
      <sheetData sheetId="1516" refreshError="1"/>
      <sheetData sheetId="1517"/>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sheetData sheetId="1648"/>
      <sheetData sheetId="1649"/>
      <sheetData sheetId="1650"/>
      <sheetData sheetId="1651" refreshError="1"/>
      <sheetData sheetId="1652" refreshError="1"/>
      <sheetData sheetId="1653" refreshError="1"/>
      <sheetData sheetId="1654"/>
      <sheetData sheetId="1655"/>
      <sheetData sheetId="1656"/>
      <sheetData sheetId="1657" refreshError="1"/>
      <sheetData sheetId="1658" refreshError="1"/>
      <sheetData sheetId="1659" refreshError="1"/>
      <sheetData sheetId="1660" refreshError="1"/>
      <sheetData sheetId="1661" refreshError="1"/>
      <sheetData sheetId="1662"/>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sheetData sheetId="1859"/>
      <sheetData sheetId="1860"/>
      <sheetData sheetId="1861" refreshError="1"/>
      <sheetData sheetId="1862"/>
      <sheetData sheetId="1863" refreshError="1"/>
      <sheetData sheetId="1864" refreshError="1"/>
      <sheetData sheetId="1865"/>
      <sheetData sheetId="1866" refreshError="1"/>
      <sheetData sheetId="1867" refreshError="1"/>
      <sheetData sheetId="1868" refreshError="1"/>
      <sheetData sheetId="1869" refreshError="1"/>
      <sheetData sheetId="1870" refreshError="1"/>
      <sheetData sheetId="1871" refreshError="1"/>
      <sheetData sheetId="1872"/>
      <sheetData sheetId="1873"/>
      <sheetData sheetId="1874"/>
      <sheetData sheetId="1875"/>
      <sheetData sheetId="1876"/>
      <sheetData sheetId="1877"/>
      <sheetData sheetId="1878"/>
      <sheetData sheetId="1879"/>
      <sheetData sheetId="1880" refreshError="1"/>
      <sheetData sheetId="1881" refreshError="1"/>
      <sheetData sheetId="1882" refreshError="1"/>
      <sheetData sheetId="1883" refreshError="1"/>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refreshError="1"/>
      <sheetData sheetId="2188" refreshError="1"/>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refreshError="1"/>
      <sheetData sheetId="2454" refreshError="1"/>
      <sheetData sheetId="2455"/>
      <sheetData sheetId="2456"/>
      <sheetData sheetId="2457"/>
      <sheetData sheetId="2458"/>
      <sheetData sheetId="2459" refreshError="1"/>
      <sheetData sheetId="2460" refreshError="1"/>
      <sheetData sheetId="2461"/>
      <sheetData sheetId="2462" refreshError="1"/>
      <sheetData sheetId="2463" refreshError="1"/>
      <sheetData sheetId="2464" refreshError="1"/>
      <sheetData sheetId="2465" refreshError="1"/>
      <sheetData sheetId="2466" refreshError="1"/>
      <sheetData sheetId="2467" refreshError="1"/>
      <sheetData sheetId="2468" refreshError="1"/>
      <sheetData sheetId="2469"/>
      <sheetData sheetId="2470"/>
      <sheetData sheetId="2471"/>
      <sheetData sheetId="2472"/>
      <sheetData sheetId="2473"/>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sheetData sheetId="2496"/>
      <sheetData sheetId="2497" refreshError="1"/>
      <sheetData sheetId="2498" refreshError="1"/>
      <sheetData sheetId="2499" refreshError="1"/>
      <sheetData sheetId="2500" refreshError="1"/>
      <sheetData sheetId="2501" refreshError="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refreshError="1"/>
      <sheetData sheetId="2537"/>
      <sheetData sheetId="2538"/>
      <sheetData sheetId="2539"/>
      <sheetData sheetId="2540"/>
      <sheetData sheetId="2541"/>
      <sheetData sheetId="2542"/>
      <sheetData sheetId="2543" refreshError="1"/>
      <sheetData sheetId="2544" refreshError="1"/>
      <sheetData sheetId="2545" refreshError="1"/>
      <sheetData sheetId="2546" refreshError="1"/>
      <sheetData sheetId="2547" refreshError="1"/>
      <sheetData sheetId="2548" refreshError="1"/>
      <sheetData sheetId="2549"/>
      <sheetData sheetId="2550"/>
      <sheetData sheetId="2551"/>
      <sheetData sheetId="2552"/>
      <sheetData sheetId="2553" refreshError="1"/>
      <sheetData sheetId="2554" refreshError="1"/>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refreshError="1"/>
      <sheetData sheetId="2583" refreshError="1"/>
      <sheetData sheetId="2584" refreshError="1"/>
      <sheetData sheetId="2585" refreshError="1"/>
      <sheetData sheetId="2586"/>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sheetData sheetId="2599" refreshError="1"/>
      <sheetData sheetId="2600" refreshError="1"/>
      <sheetData sheetId="2601" refreshError="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refreshError="1"/>
      <sheetData sheetId="2627" refreshError="1"/>
      <sheetData sheetId="2628" refreshError="1"/>
      <sheetData sheetId="2629"/>
      <sheetData sheetId="2630"/>
      <sheetData sheetId="2631"/>
      <sheetData sheetId="2632"/>
      <sheetData sheetId="2633"/>
      <sheetData sheetId="2634"/>
      <sheetData sheetId="2635"/>
      <sheetData sheetId="2636" refreshError="1"/>
      <sheetData sheetId="2637"/>
      <sheetData sheetId="2638"/>
      <sheetData sheetId="2639"/>
      <sheetData sheetId="2640"/>
      <sheetData sheetId="2641"/>
      <sheetData sheetId="2642" refreshError="1"/>
      <sheetData sheetId="2643"/>
      <sheetData sheetId="2644"/>
      <sheetData sheetId="2645"/>
      <sheetData sheetId="2646"/>
      <sheetData sheetId="2647"/>
      <sheetData sheetId="2648" refreshError="1"/>
      <sheetData sheetId="2649" refreshError="1"/>
      <sheetData sheetId="2650" refreshError="1"/>
      <sheetData sheetId="2651" refreshError="1"/>
      <sheetData sheetId="2652" refreshError="1"/>
      <sheetData sheetId="2653" refreshError="1"/>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sheetData sheetId="2762" refreshError="1"/>
      <sheetData sheetId="2763" refreshError="1"/>
      <sheetData sheetId="2764" refreshError="1"/>
      <sheetData sheetId="2765" refreshError="1"/>
      <sheetData sheetId="2766" refreshError="1"/>
      <sheetData sheetId="2767"/>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refreshError="1"/>
      <sheetData sheetId="2821"/>
      <sheetData sheetId="2822"/>
      <sheetData sheetId="2823"/>
      <sheetData sheetId="2824" refreshError="1"/>
      <sheetData sheetId="2825" refreshError="1"/>
      <sheetData sheetId="2826"/>
      <sheetData sheetId="2827"/>
      <sheetData sheetId="2828"/>
      <sheetData sheetId="2829"/>
      <sheetData sheetId="2830"/>
      <sheetData sheetId="2831"/>
      <sheetData sheetId="2832"/>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sheetData sheetId="2848" refreshError="1"/>
      <sheetData sheetId="2849" refreshError="1"/>
      <sheetData sheetId="2850" refreshError="1"/>
      <sheetData sheetId="2851" refreshError="1"/>
      <sheetData sheetId="2852"/>
      <sheetData sheetId="2853" refreshError="1"/>
      <sheetData sheetId="2854"/>
      <sheetData sheetId="2855"/>
      <sheetData sheetId="2856"/>
      <sheetData sheetId="2857"/>
      <sheetData sheetId="2858"/>
      <sheetData sheetId="2859"/>
      <sheetData sheetId="2860" refreshError="1"/>
      <sheetData sheetId="2861" refreshError="1"/>
      <sheetData sheetId="2862" refreshError="1"/>
      <sheetData sheetId="2863"/>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sheetData sheetId="2886"/>
      <sheetData sheetId="2887" refreshError="1"/>
      <sheetData sheetId="2888" refreshError="1"/>
      <sheetData sheetId="2889" refreshError="1"/>
      <sheetData sheetId="2890" refreshError="1"/>
      <sheetData sheetId="289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sheetData sheetId="2934"/>
      <sheetData sheetId="2935"/>
      <sheetData sheetId="2936"/>
      <sheetData sheetId="2937"/>
      <sheetData sheetId="2938"/>
      <sheetData sheetId="2939"/>
      <sheetData sheetId="2940"/>
      <sheetData sheetId="2941"/>
      <sheetData sheetId="2942"/>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sheetData sheetId="2967"/>
      <sheetData sheetId="2968"/>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sheetData sheetId="3087" refreshError="1"/>
      <sheetData sheetId="3088" refreshError="1"/>
      <sheetData sheetId="3089" refreshError="1"/>
      <sheetData sheetId="3090" refreshError="1"/>
      <sheetData sheetId="3091"/>
      <sheetData sheetId="3092"/>
      <sheetData sheetId="3093"/>
      <sheetData sheetId="3094"/>
      <sheetData sheetId="3095"/>
      <sheetData sheetId="3096" refreshError="1"/>
      <sheetData sheetId="3097" refreshError="1"/>
      <sheetData sheetId="3098" refreshError="1"/>
      <sheetData sheetId="3099"/>
      <sheetData sheetId="3100"/>
      <sheetData sheetId="3101"/>
      <sheetData sheetId="3102"/>
      <sheetData sheetId="3103" refreshError="1"/>
      <sheetData sheetId="3104"/>
      <sheetData sheetId="3105" refreshError="1"/>
      <sheetData sheetId="3106" refreshError="1"/>
      <sheetData sheetId="3107" refreshError="1"/>
      <sheetData sheetId="3108"/>
      <sheetData sheetId="3109"/>
      <sheetData sheetId="3110"/>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sheetData sheetId="3146"/>
      <sheetData sheetId="3147"/>
      <sheetData sheetId="3148"/>
      <sheetData sheetId="3149"/>
      <sheetData sheetId="3150"/>
      <sheetData sheetId="3151"/>
      <sheetData sheetId="3152"/>
      <sheetData sheetId="3153"/>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sheetData sheetId="3163"/>
      <sheetData sheetId="3164"/>
      <sheetData sheetId="3165"/>
      <sheetData sheetId="3166" refreshError="1"/>
      <sheetData sheetId="3167"/>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sheetData sheetId="3229" refreshError="1"/>
      <sheetData sheetId="3230" refreshError="1"/>
      <sheetData sheetId="3231" refreshError="1"/>
      <sheetData sheetId="3232" refreshError="1"/>
      <sheetData sheetId="3233" refreshError="1"/>
      <sheetData sheetId="3234"/>
      <sheetData sheetId="3235"/>
      <sheetData sheetId="3236"/>
      <sheetData sheetId="3237"/>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sheetData sheetId="3253"/>
      <sheetData sheetId="3254"/>
      <sheetData sheetId="3255"/>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sheetData sheetId="3272"/>
      <sheetData sheetId="3273" refreshError="1"/>
      <sheetData sheetId="3274"/>
      <sheetData sheetId="3275"/>
      <sheetData sheetId="3276"/>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sheetData sheetId="3314" refreshError="1"/>
      <sheetData sheetId="3315" refreshError="1"/>
      <sheetData sheetId="3316" refreshError="1"/>
      <sheetData sheetId="3317" refreshError="1"/>
      <sheetData sheetId="3318" refreshError="1"/>
      <sheetData sheetId="3319"/>
      <sheetData sheetId="3320" refreshError="1"/>
      <sheetData sheetId="3321" refreshError="1"/>
      <sheetData sheetId="3322" refreshError="1"/>
      <sheetData sheetId="3323" refreshError="1"/>
      <sheetData sheetId="3324" refreshError="1"/>
      <sheetData sheetId="3325" refreshError="1"/>
      <sheetData sheetId="3326"/>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sheetData sheetId="3400" refreshError="1"/>
      <sheetData sheetId="3401" refreshError="1"/>
      <sheetData sheetId="3402"/>
      <sheetData sheetId="3403"/>
      <sheetData sheetId="3404"/>
      <sheetData sheetId="3405"/>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sheetData sheetId="3479"/>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sheetData sheetId="3509"/>
      <sheetData sheetId="3510"/>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sheetData sheetId="3540"/>
      <sheetData sheetId="3541" refreshError="1"/>
      <sheetData sheetId="3542" refreshError="1"/>
      <sheetData sheetId="3543" refreshError="1"/>
      <sheetData sheetId="3544" refreshError="1"/>
      <sheetData sheetId="3545" refreshError="1"/>
      <sheetData sheetId="3546" refreshError="1"/>
      <sheetData sheetId="3547" refreshError="1"/>
      <sheetData sheetId="3548"/>
      <sheetData sheetId="3549"/>
      <sheetData sheetId="3550" refreshError="1"/>
      <sheetData sheetId="3551" refreshError="1"/>
      <sheetData sheetId="3552" refreshError="1"/>
      <sheetData sheetId="3553" refreshError="1"/>
      <sheetData sheetId="3554" refreshError="1"/>
      <sheetData sheetId="3555"/>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row r="3">
          <cell r="A3" t="str">
            <v>Ban hành kèm theo Quyết định số: 237/QĐ-VNPT Net-KHĐT ngày 10/02/2020</v>
          </cell>
        </row>
      </sheetData>
      <sheetData sheetId="3906"/>
      <sheetData sheetId="3907">
        <row r="3">
          <cell r="A3" t="str">
            <v>Ban hành kèm theo Quyết định số: 237/QĐ-VNPT Net-KHĐT ngày 10/02/2020</v>
          </cell>
        </row>
      </sheetData>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row r="3">
          <cell r="A3" t="str">
            <v>Ban hành kèm theo Quyết định số: 237/QĐ-VNPT Net-KHĐT ngày 10/02/2020</v>
          </cell>
        </row>
      </sheetData>
      <sheetData sheetId="3971"/>
      <sheetData sheetId="3972">
        <row r="3">
          <cell r="A3" t="str">
            <v>Ban hành kèm theo Quyết định số: 237/QĐ-VNPT Net-KHĐT ngày 10/02/2020</v>
          </cell>
        </row>
      </sheetData>
      <sheetData sheetId="3973"/>
      <sheetData sheetId="3974">
        <row r="3">
          <cell r="A3" t="str">
            <v>Ban hành kèm theo Quyết định số: 237/QĐ-VNPT Net-KHĐT ngày 10/02/2020</v>
          </cell>
        </row>
      </sheetData>
      <sheetData sheetId="3975"/>
      <sheetData sheetId="3976">
        <row r="3">
          <cell r="A3" t="str">
            <v>Ban hành kèm theo Quyết định số: 237/QĐ-VNPT Net-KHĐT ngày 10/02/2020</v>
          </cell>
        </row>
      </sheetData>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row r="3">
          <cell r="A3" t="str">
            <v>Ban hành kèm theo Quyết định số: 237/QĐ-VNPT Net-KHĐT ngày 10/02/2020</v>
          </cell>
        </row>
      </sheetData>
      <sheetData sheetId="3995"/>
      <sheetData sheetId="3996">
        <row r="3">
          <cell r="A3" t="str">
            <v>Ban hành kèm theo Quyết định số: 237/QĐ-VNPT Net-KHĐT ngày 10/02/2020</v>
          </cell>
        </row>
      </sheetData>
      <sheetData sheetId="3997"/>
      <sheetData sheetId="3998">
        <row r="3">
          <cell r="A3" t="str">
            <v>Ban hành kèm theo Quyết định số: 237/QĐ-VNPT Net-KHĐT ngày 10/02/2020</v>
          </cell>
        </row>
      </sheetData>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row r="3">
          <cell r="A3" t="str">
            <v>Ban hành kèm theo Quyết định số: 237/QĐ-VNPT Net-KHĐT ngày 10/02/2020</v>
          </cell>
        </row>
      </sheetData>
      <sheetData sheetId="4038"/>
      <sheetData sheetId="4039">
        <row r="3">
          <cell r="A3" t="str">
            <v>Ban hành kèm theo Quyết định số: 237/QĐ-VNPT Net-KHĐT ngày 10/02/2020</v>
          </cell>
        </row>
      </sheetData>
      <sheetData sheetId="4040"/>
      <sheetData sheetId="4041">
        <row r="3">
          <cell r="A3" t="str">
            <v>Ban hành kèm theo Quyết định số: 237/QĐ-VNPT Net-KHĐT ngày 10/02/2020</v>
          </cell>
        </row>
      </sheetData>
      <sheetData sheetId="4042"/>
      <sheetData sheetId="4043">
        <row r="3">
          <cell r="A3" t="str">
            <v>Ban hành kèm theo Quyết định số: 237/QĐ-VNPT Net-KHĐT ngày 10/02/2020</v>
          </cell>
        </row>
      </sheetData>
      <sheetData sheetId="4044"/>
      <sheetData sheetId="4045">
        <row r="3">
          <cell r="A3" t="str">
            <v>Ban hành kèm theo Quyết định số: 237/QĐ-VNPT Net-KHĐT ngày 10/02/2020</v>
          </cell>
        </row>
      </sheetData>
      <sheetData sheetId="4046"/>
      <sheetData sheetId="4047">
        <row r="3">
          <cell r="A3" t="str">
            <v>Ban hành kèm theo Quyết định số: 237/QĐ-VNPT Net-KHĐT ngày 10/02/2020</v>
          </cell>
        </row>
      </sheetData>
      <sheetData sheetId="4048"/>
      <sheetData sheetId="4049">
        <row r="3">
          <cell r="A3" t="str">
            <v>Ban hành kèm theo Quyết định số: 237/QĐ-VNPT Net-KHĐT ngày 10/02/2020</v>
          </cell>
        </row>
      </sheetData>
      <sheetData sheetId="4050"/>
      <sheetData sheetId="4051">
        <row r="3">
          <cell r="A3" t="str">
            <v>Ban hành kèm theo Quyết định số: 237/QĐ-VNPT Net-KHĐT ngày 10/02/2020</v>
          </cell>
        </row>
      </sheetData>
      <sheetData sheetId="4052"/>
      <sheetData sheetId="4053"/>
      <sheetData sheetId="4054">
        <row r="3">
          <cell r="A3" t="str">
            <v>Ban hành kèm theo Quyết định số: 237/QĐ-VNPT Net-KHĐT ngày 10/02/2020</v>
          </cell>
        </row>
      </sheetData>
      <sheetData sheetId="4055"/>
      <sheetData sheetId="4056">
        <row r="3">
          <cell r="A3" t="str">
            <v>Ban hành kèm theo Quyết định số: 237/QĐ-VNPT Net-KHĐT ngày 10/02/2020</v>
          </cell>
        </row>
      </sheetData>
      <sheetData sheetId="4057"/>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sheetData sheetId="4061">
        <row r="3">
          <cell r="A3" t="str">
            <v>Ban hành kèm theo Quyết định số: 237/QĐ-VNPT Net-KHĐT ngày 10/02/2020</v>
          </cell>
        </row>
      </sheetData>
      <sheetData sheetId="4062"/>
      <sheetData sheetId="4063">
        <row r="3">
          <cell r="A3" t="str">
            <v>Ban hành kèm theo Quyết định số: 237/QĐ-VNPT Net-KHĐT ngày 10/02/2020</v>
          </cell>
        </row>
      </sheetData>
      <sheetData sheetId="4064"/>
      <sheetData sheetId="4065">
        <row r="3">
          <cell r="A3" t="str">
            <v>Ban hành kèm theo Quyết định số: 237/QĐ-VNPT Net-KHĐT ngày 10/02/2020</v>
          </cell>
        </row>
      </sheetData>
      <sheetData sheetId="4066"/>
      <sheetData sheetId="4067">
        <row r="3">
          <cell r="A3" t="str">
            <v>Ban hành kèm theo Quyết định số: 237/QĐ-VNPT Net-KHĐT ngày 10/02/2020</v>
          </cell>
        </row>
      </sheetData>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row r="3">
          <cell r="A3" t="str">
            <v>Ban hành kèm theo Quyết định số: 237/QĐ-VNPT Net-KHĐT ngày 10/02/2020</v>
          </cell>
        </row>
      </sheetData>
      <sheetData sheetId="4113"/>
      <sheetData sheetId="4114">
        <row r="3">
          <cell r="A3" t="str">
            <v>Ban hành kèm theo Quyết định số: 237/QĐ-VNPT Net-KHĐT ngày 10/02/2020</v>
          </cell>
        </row>
      </sheetData>
      <sheetData sheetId="4115"/>
      <sheetData sheetId="4116">
        <row r="3">
          <cell r="A3" t="str">
            <v>Ban hành kèm theo Quyết định số: 237/QĐ-VNPT Net-KHĐT ngày 10/02/2020</v>
          </cell>
        </row>
      </sheetData>
      <sheetData sheetId="4117"/>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row r="3">
          <cell r="A3" t="str">
            <v>Ban hành kèm theo Quyết định số: 237/QĐ-VNPT Net-KHĐT ngày 10/02/2020</v>
          </cell>
        </row>
      </sheetData>
      <sheetData sheetId="4121">
        <row r="3">
          <cell r="A3" t="str">
            <v>Ban hành kèm theo Quyết định số: 237/QĐ-VNPT Net-KHĐT ngày 10/02/2020</v>
          </cell>
        </row>
      </sheetData>
      <sheetData sheetId="4122"/>
      <sheetData sheetId="4123">
        <row r="3">
          <cell r="A3" t="str">
            <v>Ban hành kèm theo Quyết định số: 237/QĐ-VNPT Net-KHĐT ngày 10/02/2020</v>
          </cell>
        </row>
      </sheetData>
      <sheetData sheetId="4124">
        <row r="3">
          <cell r="A3" t="str">
            <v>Ban hành kèm theo Quyết định số: 237/QĐ-VNPT Net-KHĐT ngày 10/02/2020</v>
          </cell>
        </row>
      </sheetData>
      <sheetData sheetId="4125">
        <row r="3">
          <cell r="A3" t="str">
            <v>Ban hành kèm theo Quyết định số: 237/QĐ-VNPT Net-KHĐT ngày 10/02/2020</v>
          </cell>
        </row>
      </sheetData>
      <sheetData sheetId="4126">
        <row r="3">
          <cell r="A3" t="str">
            <v>Ban hành kèm theo Quyết định số: 237/QĐ-VNPT Net-KHĐT ngày 10/02/2020</v>
          </cell>
        </row>
      </sheetData>
      <sheetData sheetId="4127">
        <row r="3">
          <cell r="A3" t="str">
            <v>Ban hành kèm theo Quyết định số: 237/QĐ-VNPT Net-KHĐT ngày 10/02/2020</v>
          </cell>
        </row>
      </sheetData>
      <sheetData sheetId="4128">
        <row r="3">
          <cell r="A3" t="str">
            <v>Ban hành kèm theo Quyết định số: 237/QĐ-VNPT Net-KHĐT ngày 10/02/2020</v>
          </cell>
        </row>
      </sheetData>
      <sheetData sheetId="4129"/>
      <sheetData sheetId="4130">
        <row r="3">
          <cell r="A3" t="str">
            <v>Ban hành kèm theo Quyết định số: 237/QĐ-VNPT Net-KHĐT ngày 10/02/2020</v>
          </cell>
        </row>
      </sheetData>
      <sheetData sheetId="4131"/>
      <sheetData sheetId="4132">
        <row r="3">
          <cell r="A3" t="str">
            <v>Ban hành kèm theo Quyết định số: 237/QĐ-VNPT Net-KHĐT ngày 10/02/2020</v>
          </cell>
        </row>
      </sheetData>
      <sheetData sheetId="4133"/>
      <sheetData sheetId="4134">
        <row r="3">
          <cell r="A3" t="str">
            <v>Ban hành kèm theo Quyết định số: 237/QĐ-VNPT Net-KHĐT ngày 10/02/2020</v>
          </cell>
        </row>
      </sheetData>
      <sheetData sheetId="4135"/>
      <sheetData sheetId="4136">
        <row r="3">
          <cell r="A3" t="str">
            <v>Ban hành kèm theo Quyết định số: 237/QĐ-VNPT Net-KHĐT ngày 10/02/2020</v>
          </cell>
        </row>
      </sheetData>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row r="3">
          <cell r="A3" t="str">
            <v>Ban hành kèm theo Quyết định số: 237/QĐ-VNPT Net-KHĐT ngày 10/02/2020</v>
          </cell>
        </row>
      </sheetData>
      <sheetData sheetId="4180"/>
      <sheetData sheetId="4181">
        <row r="3">
          <cell r="A3" t="str">
            <v>Ban hành kèm theo Quyết định số: 237/QĐ-VNPT Net-KHĐT ngày 10/02/2020</v>
          </cell>
        </row>
      </sheetData>
      <sheetData sheetId="4182"/>
      <sheetData sheetId="4183">
        <row r="3">
          <cell r="A3" t="str">
            <v>Ban hành kèm theo Quyết định số: 237/QĐ-VNPT Net-KHĐT ngày 10/02/2020</v>
          </cell>
        </row>
      </sheetData>
      <sheetData sheetId="4184"/>
      <sheetData sheetId="4185">
        <row r="3">
          <cell r="A3" t="str">
            <v>Ban hành kèm theo Quyết định số: 237/QĐ-VNPT Net-KHĐT ngày 10/02/2020</v>
          </cell>
        </row>
      </sheetData>
      <sheetData sheetId="4186">
        <row r="3">
          <cell r="A3" t="str">
            <v>Ban hành kèm theo Quyết định số: 237/QĐ-VNPT Net-KHĐT ngày 10/02/2020</v>
          </cell>
        </row>
      </sheetData>
      <sheetData sheetId="4187">
        <row r="3">
          <cell r="A3" t="str">
            <v>Ban hành kèm theo Quyết định số: 237/QĐ-VNPT Net-KHĐT ngày 10/02/2020</v>
          </cell>
        </row>
      </sheetData>
      <sheetData sheetId="4188">
        <row r="3">
          <cell r="A3" t="str">
            <v>Ban hành kèm theo Quyết định số: 237/QĐ-VNPT Net-KHĐT ngày 10/02/2020</v>
          </cell>
        </row>
      </sheetData>
      <sheetData sheetId="4189">
        <row r="3">
          <cell r="A3" t="str">
            <v>Ban hành kèm theo Quyết định số: 237/QĐ-VNPT Net-KHĐT ngày 10/02/2020</v>
          </cell>
        </row>
      </sheetData>
      <sheetData sheetId="4190">
        <row r="3">
          <cell r="A3" t="str">
            <v>Ban hành kèm theo Quyết định số: 237/QĐ-VNPT Net-KHĐT ngày 10/02/2020</v>
          </cell>
        </row>
      </sheetData>
      <sheetData sheetId="4191">
        <row r="3">
          <cell r="A3" t="str">
            <v>Ban hành kèm theo Quyết định số: 237/QĐ-VNPT Net-KHĐT ngày 10/02/2020</v>
          </cell>
        </row>
      </sheetData>
      <sheetData sheetId="4192">
        <row r="3">
          <cell r="A3" t="str">
            <v>Ban hành kèm theo Quyết định số: 237/QĐ-VNPT Net-KHĐT ngày 10/02/2020</v>
          </cell>
        </row>
      </sheetData>
      <sheetData sheetId="4193">
        <row r="3">
          <cell r="A3" t="str">
            <v>Ban hành kèm theo Quyết định số: 237/QĐ-VNPT Net-KHĐT ngày 10/02/2020</v>
          </cell>
        </row>
      </sheetData>
      <sheetData sheetId="4194">
        <row r="3">
          <cell r="A3" t="str">
            <v>Ban hành kèm theo Quyết định số: 237/QĐ-VNPT Net-KHĐT ngày 10/02/2020</v>
          </cell>
        </row>
      </sheetData>
      <sheetData sheetId="4195">
        <row r="3">
          <cell r="A3" t="str">
            <v>Ban hành kèm theo Quyết định số: 237/QĐ-VNPT Net-KHĐT ngày 10/02/2020</v>
          </cell>
        </row>
      </sheetData>
      <sheetData sheetId="4196">
        <row r="3">
          <cell r="A3" t="str">
            <v>Ban hành kèm theo Quyết định số: 237/QĐ-VNPT Net-KHĐT ngày 10/02/2020</v>
          </cell>
        </row>
      </sheetData>
      <sheetData sheetId="4197">
        <row r="3">
          <cell r="A3" t="str">
            <v>Ban hành kèm theo Quyết định số: 237/QĐ-VNPT Net-KHĐT ngày 10/02/2020</v>
          </cell>
        </row>
      </sheetData>
      <sheetData sheetId="4198"/>
      <sheetData sheetId="4199">
        <row r="3">
          <cell r="A3" t="str">
            <v>Ban hành kèm theo Quyết định số: 237/QĐ-VNPT Net-KHĐT ngày 10/02/2020</v>
          </cell>
        </row>
      </sheetData>
      <sheetData sheetId="4200"/>
      <sheetData sheetId="4201">
        <row r="3">
          <cell r="A3" t="str">
            <v>Ban hành kèm theo Quyết định số: 237/QĐ-VNPT Net-KHĐT ngày 10/02/2020</v>
          </cell>
        </row>
      </sheetData>
      <sheetData sheetId="4202"/>
      <sheetData sheetId="4203">
        <row r="3">
          <cell r="A3" t="str">
            <v>Ban hành kèm theo Quyết định số: 237/QĐ-VNPT Net-KHĐT ngày 10/02/2020</v>
          </cell>
        </row>
      </sheetData>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row r="3">
          <cell r="A3" t="str">
            <v>Ban hành kèm theo Quyết định số: 237/QĐ-VNPT Net-KHĐT ngày 10/02/2020</v>
          </cell>
        </row>
      </sheetData>
      <sheetData sheetId="4247"/>
      <sheetData sheetId="4248">
        <row r="3">
          <cell r="A3" t="str">
            <v>Ban hành kèm theo Quyết định số: 237/QĐ-VNPT Net-KHĐT ngày 10/02/2020</v>
          </cell>
        </row>
      </sheetData>
      <sheetData sheetId="4249"/>
      <sheetData sheetId="4250">
        <row r="3">
          <cell r="A3" t="str">
            <v>Ban hành kèm theo Quyết định số: 237/QĐ-VNPT Net-KHĐT ngày 10/02/2020</v>
          </cell>
        </row>
      </sheetData>
      <sheetData sheetId="4251"/>
      <sheetData sheetId="4252">
        <row r="3">
          <cell r="A3" t="str">
            <v>Ban hành kèm theo Quyết định số: 237/QĐ-VNPT Net-KHĐT ngày 10/02/2020</v>
          </cell>
        </row>
      </sheetData>
      <sheetData sheetId="4253">
        <row r="3">
          <cell r="A3" t="str">
            <v>Ban hành kèm theo Quyết định số: 237/QĐ-VNPT Net-KHĐT ngày 10/02/2020</v>
          </cell>
        </row>
      </sheetData>
      <sheetData sheetId="4254">
        <row r="3">
          <cell r="A3" t="str">
            <v>Ban hành kèm theo Quyết định số: 237/QĐ-VNPT Net-KHĐT ngày 10/02/2020</v>
          </cell>
        </row>
      </sheetData>
      <sheetData sheetId="4255">
        <row r="3">
          <cell r="A3" t="str">
            <v>Ban hành kèm theo Quyết định số: 237/QĐ-VNPT Net-KHĐT ngày 10/02/2020</v>
          </cell>
        </row>
      </sheetData>
      <sheetData sheetId="4256"/>
      <sheetData sheetId="4257">
        <row r="3">
          <cell r="A3" t="str">
            <v>Ban hành kèm theo Quyết định số: 237/QĐ-VNPT Net-KHĐT ngày 10/02/2020</v>
          </cell>
        </row>
      </sheetData>
      <sheetData sheetId="4258">
        <row r="3">
          <cell r="A3" t="str">
            <v>Ban hành kèm theo Quyết định số: 237/QĐ-VNPT Net-KHĐT ngày 10/02/2020</v>
          </cell>
        </row>
      </sheetData>
      <sheetData sheetId="4259">
        <row r="3">
          <cell r="A3" t="str">
            <v>Ban hành kèm theo Quyết định số: 237/QĐ-VNPT Net-KHĐT ngày 10/02/2020</v>
          </cell>
        </row>
      </sheetData>
      <sheetData sheetId="4260">
        <row r="3">
          <cell r="A3" t="str">
            <v>Ban hành kèm theo Quyết định số: 237/QĐ-VNPT Net-KHĐT ngày 10/02/2020</v>
          </cell>
        </row>
      </sheetData>
      <sheetData sheetId="4261">
        <row r="3">
          <cell r="A3" t="str">
            <v>Ban hành kèm theo Quyết định số: 237/QĐ-VNPT Net-KHĐT ngày 10/02/2020</v>
          </cell>
        </row>
      </sheetData>
      <sheetData sheetId="4262">
        <row r="3">
          <cell r="A3" t="str">
            <v>Ban hành kèm theo Quyết định số: 237/QĐ-VNPT Net-KHĐT ngày 10/02/2020</v>
          </cell>
        </row>
      </sheetData>
      <sheetData sheetId="4263"/>
      <sheetData sheetId="4264">
        <row r="3">
          <cell r="A3" t="str">
            <v>Ban hành kèm theo Quyết định số: 237/QĐ-VNPT Net-KHĐT ngày 10/02/2020</v>
          </cell>
        </row>
      </sheetData>
      <sheetData sheetId="4265"/>
      <sheetData sheetId="4266">
        <row r="3">
          <cell r="A3" t="str">
            <v>Ban hành kèm theo Quyết định số: 237/QĐ-VNPT Net-KHĐT ngày 10/02/2020</v>
          </cell>
        </row>
      </sheetData>
      <sheetData sheetId="4267"/>
      <sheetData sheetId="4268">
        <row r="3">
          <cell r="A3" t="str">
            <v>Ban hành kèm theo Quyết định số: 237/QĐ-VNPT Net-KHĐT ngày 10/02/2020</v>
          </cell>
        </row>
      </sheetData>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refreshError="1"/>
      <sheetData sheetId="13785" refreshError="1"/>
      <sheetData sheetId="13786" refreshError="1"/>
      <sheetData sheetId="13787" refreshError="1"/>
      <sheetData sheetId="13788" refreshError="1"/>
      <sheetData sheetId="13789" refreshError="1"/>
      <sheetData sheetId="13790" refreshError="1"/>
      <sheetData sheetId="13791" refreshError="1"/>
      <sheetData sheetId="13792" refreshError="1"/>
      <sheetData sheetId="13793" refreshError="1"/>
      <sheetData sheetId="13794" refreshError="1"/>
      <sheetData sheetId="13795" refreshError="1"/>
      <sheetData sheetId="13796" refreshError="1"/>
      <sheetData sheetId="13797" refreshError="1"/>
      <sheetData sheetId="13798" refreshError="1"/>
      <sheetData sheetId="13799" refreshError="1"/>
      <sheetData sheetId="13800" refreshError="1"/>
      <sheetData sheetId="13801" refreshError="1"/>
      <sheetData sheetId="13802" refreshError="1"/>
      <sheetData sheetId="13803" refreshError="1"/>
      <sheetData sheetId="13804" refreshError="1"/>
      <sheetData sheetId="13805" refreshError="1"/>
      <sheetData sheetId="13806" refreshError="1"/>
      <sheetData sheetId="13807" refreshError="1"/>
      <sheetData sheetId="13808" refreshError="1"/>
      <sheetData sheetId="13809" refreshError="1"/>
      <sheetData sheetId="13810" refreshError="1"/>
      <sheetData sheetId="13811" refreshError="1"/>
      <sheetData sheetId="13812" refreshError="1"/>
      <sheetData sheetId="13813" refreshError="1"/>
      <sheetData sheetId="13814" refreshError="1"/>
      <sheetData sheetId="13815" refreshError="1"/>
      <sheetData sheetId="13816" refreshError="1"/>
      <sheetData sheetId="13817" refreshError="1"/>
      <sheetData sheetId="13818" refreshError="1"/>
      <sheetData sheetId="13819" refreshError="1"/>
      <sheetData sheetId="13820" refreshError="1"/>
      <sheetData sheetId="13821" refreshError="1"/>
      <sheetData sheetId="13822" refreshError="1"/>
      <sheetData sheetId="13823" refreshError="1"/>
      <sheetData sheetId="13824" refreshError="1"/>
      <sheetData sheetId="13825" refreshError="1"/>
      <sheetData sheetId="13826" refreshError="1"/>
      <sheetData sheetId="13827" refreshError="1"/>
      <sheetData sheetId="13828" refreshError="1"/>
      <sheetData sheetId="13829" refreshError="1"/>
      <sheetData sheetId="13830" refreshError="1"/>
      <sheetData sheetId="13831" refreshError="1"/>
      <sheetData sheetId="13832" refreshError="1"/>
      <sheetData sheetId="13833" refreshError="1"/>
      <sheetData sheetId="13834" refreshError="1"/>
      <sheetData sheetId="13835" refreshError="1"/>
      <sheetData sheetId="13836" refreshError="1"/>
      <sheetData sheetId="13837" refreshError="1"/>
      <sheetData sheetId="13838" refreshError="1"/>
      <sheetData sheetId="13839" refreshError="1"/>
      <sheetData sheetId="13840" refreshError="1"/>
      <sheetData sheetId="13841" refreshError="1"/>
      <sheetData sheetId="13842" refreshError="1"/>
      <sheetData sheetId="13843" refreshError="1"/>
      <sheetData sheetId="13844" refreshError="1"/>
      <sheetData sheetId="13845" refreshError="1"/>
      <sheetData sheetId="13846" refreshError="1"/>
      <sheetData sheetId="13847" refreshError="1"/>
      <sheetData sheetId="13848" refreshError="1"/>
      <sheetData sheetId="13849" refreshError="1"/>
      <sheetData sheetId="13850" refreshError="1"/>
      <sheetData sheetId="13851" refreshError="1"/>
      <sheetData sheetId="13852" refreshError="1"/>
      <sheetData sheetId="13853" refreshError="1"/>
      <sheetData sheetId="13854" refreshError="1"/>
      <sheetData sheetId="13855" refreshError="1"/>
      <sheetData sheetId="13856" refreshError="1"/>
      <sheetData sheetId="13857" refreshError="1"/>
      <sheetData sheetId="13858" refreshError="1"/>
      <sheetData sheetId="13859" refreshError="1"/>
      <sheetData sheetId="13860" refreshError="1"/>
      <sheetData sheetId="13861" refreshError="1"/>
      <sheetData sheetId="13862" refreshError="1"/>
      <sheetData sheetId="13863" refreshError="1"/>
      <sheetData sheetId="13864" refreshError="1"/>
      <sheetData sheetId="13865" refreshError="1"/>
      <sheetData sheetId="13866" refreshError="1"/>
      <sheetData sheetId="13867" refreshError="1"/>
      <sheetData sheetId="13868" refreshError="1"/>
      <sheetData sheetId="13869" refreshError="1"/>
      <sheetData sheetId="13870" refreshError="1"/>
      <sheetData sheetId="13871" refreshError="1"/>
      <sheetData sheetId="13872" refreshError="1"/>
      <sheetData sheetId="13873" refreshError="1"/>
      <sheetData sheetId="13874" refreshError="1"/>
      <sheetData sheetId="13875" refreshError="1"/>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sheetData sheetId="14174" refreshError="1"/>
      <sheetData sheetId="14175" refreshError="1"/>
      <sheetData sheetId="14176" refreshError="1"/>
      <sheetData sheetId="14177"/>
      <sheetData sheetId="14178"/>
      <sheetData sheetId="14179"/>
      <sheetData sheetId="14180"/>
      <sheetData sheetId="14181"/>
      <sheetData sheetId="14182" refreshError="1"/>
      <sheetData sheetId="14183" refreshError="1"/>
      <sheetData sheetId="14184" refreshError="1"/>
      <sheetData sheetId="14185" refreshError="1"/>
      <sheetData sheetId="14186"/>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sheetData sheetId="14200"/>
      <sheetData sheetId="14201"/>
      <sheetData sheetId="14202"/>
      <sheetData sheetId="14203"/>
      <sheetData sheetId="14204"/>
      <sheetData sheetId="14205"/>
      <sheetData sheetId="14206"/>
      <sheetData sheetId="14207"/>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sheetData sheetId="14231" refreshError="1"/>
      <sheetData sheetId="14232" refreshError="1"/>
      <sheetData sheetId="14233"/>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sheetData sheetId="14243" refreshError="1"/>
      <sheetData sheetId="14244" refreshError="1"/>
      <sheetData sheetId="14245" refreshError="1"/>
      <sheetData sheetId="14246"/>
      <sheetData sheetId="14247" refreshError="1"/>
      <sheetData sheetId="14248" refreshError="1"/>
      <sheetData sheetId="14249"/>
      <sheetData sheetId="14250"/>
      <sheetData sheetId="14251"/>
      <sheetData sheetId="14252"/>
      <sheetData sheetId="14253" refreshError="1"/>
      <sheetData sheetId="14254"/>
      <sheetData sheetId="14255"/>
      <sheetData sheetId="14256"/>
      <sheetData sheetId="14257" refreshError="1"/>
      <sheetData sheetId="14258" refreshError="1"/>
      <sheetData sheetId="14259" refreshError="1"/>
      <sheetData sheetId="14260"/>
      <sheetData sheetId="14261"/>
      <sheetData sheetId="14262"/>
      <sheetData sheetId="14263"/>
      <sheetData sheetId="14264"/>
      <sheetData sheetId="14265"/>
      <sheetData sheetId="14266"/>
      <sheetData sheetId="14267"/>
      <sheetData sheetId="14268" refreshError="1"/>
      <sheetData sheetId="14269" refreshError="1"/>
      <sheetData sheetId="14270" refreshError="1"/>
      <sheetData sheetId="14271" refreshError="1"/>
      <sheetData sheetId="14272" refreshError="1"/>
      <sheetData sheetId="14273" refreshError="1"/>
      <sheetData sheetId="14274"/>
      <sheetData sheetId="14275"/>
      <sheetData sheetId="14276"/>
      <sheetData sheetId="14277"/>
      <sheetData sheetId="14278"/>
      <sheetData sheetId="14279"/>
      <sheetData sheetId="14280"/>
      <sheetData sheetId="14281"/>
      <sheetData sheetId="14282" refreshError="1"/>
      <sheetData sheetId="14283" refreshError="1"/>
      <sheetData sheetId="14284" refreshError="1"/>
      <sheetData sheetId="14285"/>
      <sheetData sheetId="14286"/>
      <sheetData sheetId="14287" refreshError="1"/>
      <sheetData sheetId="14288" refreshError="1"/>
      <sheetData sheetId="14289"/>
      <sheetData sheetId="14290"/>
      <sheetData sheetId="14291"/>
      <sheetData sheetId="14292"/>
      <sheetData sheetId="14293"/>
      <sheetData sheetId="14294"/>
      <sheetData sheetId="14295"/>
      <sheetData sheetId="14296"/>
      <sheetData sheetId="14297"/>
      <sheetData sheetId="14298"/>
      <sheetData sheetId="14299"/>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refreshError="1"/>
      <sheetData sheetId="15037" refreshError="1"/>
      <sheetData sheetId="15038" refreshError="1"/>
      <sheetData sheetId="15039" refreshError="1"/>
      <sheetData sheetId="15040" refreshError="1"/>
      <sheetData sheetId="15041" refreshError="1"/>
      <sheetData sheetId="15042" refreshError="1"/>
      <sheetData sheetId="15043" refreshError="1"/>
      <sheetData sheetId="15044" refreshError="1"/>
      <sheetData sheetId="15045" refreshError="1"/>
      <sheetData sheetId="15046" refreshError="1"/>
      <sheetData sheetId="15047" refreshError="1"/>
      <sheetData sheetId="15048" refreshError="1"/>
      <sheetData sheetId="15049" refreshError="1"/>
      <sheetData sheetId="15050" refreshError="1"/>
      <sheetData sheetId="15051" refreshError="1"/>
      <sheetData sheetId="15052" refreshError="1"/>
      <sheetData sheetId="15053" refreshError="1"/>
      <sheetData sheetId="15054" refreshError="1"/>
      <sheetData sheetId="15055" refreshError="1"/>
      <sheetData sheetId="15056" refreshError="1"/>
      <sheetData sheetId="15057" refreshError="1"/>
      <sheetData sheetId="15058" refreshError="1"/>
      <sheetData sheetId="15059" refreshError="1"/>
      <sheetData sheetId="15060" refreshError="1"/>
      <sheetData sheetId="15061" refreshError="1"/>
      <sheetData sheetId="15062" refreshError="1"/>
      <sheetData sheetId="15063" refreshError="1"/>
      <sheetData sheetId="15064" refreshError="1"/>
      <sheetData sheetId="15065" refreshError="1"/>
      <sheetData sheetId="15066" refreshError="1"/>
      <sheetData sheetId="15067" refreshError="1"/>
      <sheetData sheetId="15068" refreshError="1"/>
      <sheetData sheetId="15069" refreshError="1"/>
      <sheetData sheetId="15070" refreshError="1"/>
      <sheetData sheetId="15071" refreshError="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sheetData sheetId="15091"/>
      <sheetData sheetId="15092"/>
      <sheetData sheetId="15093"/>
      <sheetData sheetId="15094"/>
      <sheetData sheetId="15095"/>
      <sheetData sheetId="15096"/>
      <sheetData sheetId="15097"/>
      <sheetData sheetId="15098"/>
      <sheetData sheetId="15099"/>
      <sheetData sheetId="15100"/>
      <sheetData sheetId="15101"/>
      <sheetData sheetId="15102"/>
      <sheetData sheetId="15103"/>
      <sheetData sheetId="15104"/>
      <sheetData sheetId="15105"/>
      <sheetData sheetId="15106"/>
      <sheetData sheetId="15107"/>
      <sheetData sheetId="15108"/>
      <sheetData sheetId="15109"/>
      <sheetData sheetId="15110"/>
      <sheetData sheetId="15111"/>
      <sheetData sheetId="15112"/>
      <sheetData sheetId="15113"/>
      <sheetData sheetId="15114"/>
      <sheetData sheetId="15115"/>
      <sheetData sheetId="15116"/>
      <sheetData sheetId="15117"/>
      <sheetData sheetId="15118"/>
      <sheetData sheetId="15119"/>
      <sheetData sheetId="15120"/>
      <sheetData sheetId="15121"/>
      <sheetData sheetId="15122"/>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refreshError="1"/>
      <sheetData sheetId="15390" refreshError="1"/>
      <sheetData sheetId="15391" refreshError="1"/>
      <sheetData sheetId="15392" refreshError="1"/>
      <sheetData sheetId="15393" refreshError="1"/>
      <sheetData sheetId="15394" refreshError="1"/>
      <sheetData sheetId="15395" refreshError="1"/>
      <sheetData sheetId="15396" refreshError="1"/>
      <sheetData sheetId="15397" refreshError="1"/>
      <sheetData sheetId="15398" refreshError="1"/>
      <sheetData sheetId="15399" refreshError="1"/>
      <sheetData sheetId="15400" refreshError="1"/>
      <sheetData sheetId="15401" refreshError="1"/>
      <sheetData sheetId="15402" refreshError="1"/>
      <sheetData sheetId="15403" refreshError="1"/>
      <sheetData sheetId="15404" refreshError="1"/>
      <sheetData sheetId="15405" refreshError="1"/>
      <sheetData sheetId="15406" refreshError="1"/>
      <sheetData sheetId="15407" refreshError="1"/>
      <sheetData sheetId="15408" refreshError="1"/>
      <sheetData sheetId="15409" refreshError="1"/>
      <sheetData sheetId="15410" refreshError="1"/>
      <sheetData sheetId="15411" refreshError="1"/>
      <sheetData sheetId="15412" refreshError="1"/>
      <sheetData sheetId="15413" refreshError="1"/>
      <sheetData sheetId="15414" refreshError="1"/>
      <sheetData sheetId="15415" refreshError="1"/>
      <sheetData sheetId="15416" refreshError="1"/>
      <sheetData sheetId="15417" refreshError="1"/>
      <sheetData sheetId="15418" refreshError="1"/>
      <sheetData sheetId="15419" refreshError="1"/>
      <sheetData sheetId="15420" refreshError="1"/>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refreshError="1"/>
      <sheetData sheetId="15437" refreshError="1"/>
      <sheetData sheetId="15438" refreshError="1"/>
      <sheetData sheetId="15439" refreshError="1"/>
      <sheetData sheetId="15440" refreshError="1"/>
      <sheetData sheetId="15441" refreshError="1"/>
      <sheetData sheetId="15442" refreshError="1"/>
      <sheetData sheetId="15443" refreshError="1"/>
      <sheetData sheetId="15444" refreshError="1"/>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sheetData sheetId="15518"/>
      <sheetData sheetId="15519"/>
      <sheetData sheetId="15520"/>
      <sheetData sheetId="15521"/>
      <sheetData sheetId="15522"/>
      <sheetData sheetId="15523"/>
      <sheetData sheetId="15524"/>
      <sheetData sheetId="15525"/>
      <sheetData sheetId="15526"/>
      <sheetData sheetId="15527"/>
      <sheetData sheetId="15528"/>
      <sheetData sheetId="15529"/>
      <sheetData sheetId="15530"/>
      <sheetData sheetId="15531"/>
      <sheetData sheetId="15532"/>
      <sheetData sheetId="15533"/>
      <sheetData sheetId="15534"/>
      <sheetData sheetId="15535"/>
      <sheetData sheetId="15536"/>
      <sheetData sheetId="15537"/>
      <sheetData sheetId="15538"/>
      <sheetData sheetId="15539"/>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refreshError="1"/>
      <sheetData sheetId="15554" refreshError="1"/>
      <sheetData sheetId="15555" refreshError="1"/>
      <sheetData sheetId="15556" refreshError="1"/>
      <sheetData sheetId="15557" refreshError="1"/>
      <sheetData sheetId="15558" refreshError="1"/>
      <sheetData sheetId="15559" refreshError="1"/>
      <sheetData sheetId="15560" refreshError="1"/>
      <sheetData sheetId="15561" refreshError="1"/>
      <sheetData sheetId="15562" refreshError="1"/>
      <sheetData sheetId="15563" refreshError="1"/>
      <sheetData sheetId="15564" refreshError="1"/>
      <sheetData sheetId="15565" refreshError="1"/>
      <sheetData sheetId="15566" refreshError="1"/>
      <sheetData sheetId="15567" refreshError="1"/>
      <sheetData sheetId="15568" refreshError="1"/>
      <sheetData sheetId="15569" refreshError="1"/>
      <sheetData sheetId="15570"/>
      <sheetData sheetId="15571" refreshError="1"/>
      <sheetData sheetId="15572" refreshError="1"/>
      <sheetData sheetId="15573"/>
      <sheetData sheetId="15574"/>
      <sheetData sheetId="15575" refreshError="1"/>
      <sheetData sheetId="15576" refreshError="1"/>
      <sheetData sheetId="15577" refreshError="1"/>
      <sheetData sheetId="15578" refreshError="1"/>
      <sheetData sheetId="15579"/>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sheetData sheetId="15589"/>
      <sheetData sheetId="15590"/>
      <sheetData sheetId="15591"/>
      <sheetData sheetId="15592"/>
      <sheetData sheetId="15593"/>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sheetData sheetId="15610"/>
      <sheetData sheetId="15611"/>
      <sheetData sheetId="15612"/>
      <sheetData sheetId="15613"/>
      <sheetData sheetId="15614"/>
      <sheetData sheetId="15615"/>
      <sheetData sheetId="15616"/>
      <sheetData sheetId="15617"/>
      <sheetData sheetId="15618"/>
      <sheetData sheetId="15619"/>
      <sheetData sheetId="15620"/>
      <sheetData sheetId="15621"/>
      <sheetData sheetId="15622"/>
      <sheetData sheetId="15623"/>
      <sheetData sheetId="15624"/>
      <sheetData sheetId="15625"/>
      <sheetData sheetId="15626"/>
      <sheetData sheetId="15627"/>
      <sheetData sheetId="15628"/>
      <sheetData sheetId="15629"/>
      <sheetData sheetId="15630"/>
      <sheetData sheetId="15631"/>
      <sheetData sheetId="15632"/>
      <sheetData sheetId="15633"/>
      <sheetData sheetId="15634"/>
      <sheetData sheetId="15635"/>
      <sheetData sheetId="15636"/>
      <sheetData sheetId="15637"/>
      <sheetData sheetId="15638"/>
      <sheetData sheetId="15639"/>
      <sheetData sheetId="15640"/>
      <sheetData sheetId="15641"/>
      <sheetData sheetId="15642"/>
      <sheetData sheetId="15643"/>
      <sheetData sheetId="15644"/>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sheetData sheetId="15667"/>
      <sheetData sheetId="15668"/>
      <sheetData sheetId="15669"/>
      <sheetData sheetId="15670"/>
      <sheetData sheetId="15671"/>
      <sheetData sheetId="15672"/>
      <sheetData sheetId="15673"/>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sheetData sheetId="16085"/>
      <sheetData sheetId="16086"/>
      <sheetData sheetId="16087"/>
      <sheetData sheetId="16088"/>
      <sheetData sheetId="16089"/>
      <sheetData sheetId="16090"/>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refreshError="1"/>
      <sheetData sheetId="16187" refreshError="1"/>
      <sheetData sheetId="16188" refreshError="1"/>
      <sheetData sheetId="16189" refreshError="1"/>
      <sheetData sheetId="16190"/>
      <sheetData sheetId="16191"/>
      <sheetData sheetId="16192"/>
      <sheetData sheetId="16193" refreshError="1"/>
      <sheetData sheetId="16194" refreshError="1"/>
      <sheetData sheetId="16195" refreshError="1"/>
      <sheetData sheetId="16196" refreshError="1"/>
      <sheetData sheetId="16197" refreshError="1"/>
      <sheetData sheetId="16198" refreshError="1"/>
      <sheetData sheetId="16199" refreshError="1"/>
      <sheetData sheetId="16200" refreshError="1"/>
      <sheetData sheetId="16201" refreshError="1"/>
      <sheetData sheetId="16202" refreshError="1"/>
      <sheetData sheetId="16203" refreshError="1"/>
      <sheetData sheetId="16204" refreshError="1"/>
      <sheetData sheetId="16205" refreshError="1"/>
      <sheetData sheetId="16206" refreshError="1"/>
      <sheetData sheetId="16207"/>
      <sheetData sheetId="16208"/>
      <sheetData sheetId="16209"/>
      <sheetData sheetId="16210" refreshError="1"/>
      <sheetData sheetId="16211"/>
      <sheetData sheetId="16212">
        <row r="3">
          <cell r="A3" t="str">
            <v>Ban hành kèm theo Quyết định số: 237/QĐ-VNPT Net-KHĐT ngày 10/02/2020</v>
          </cell>
        </row>
      </sheetData>
      <sheetData sheetId="16213"/>
      <sheetData sheetId="16214" refreshError="1"/>
      <sheetData sheetId="16215" refreshError="1"/>
      <sheetData sheetId="16216" refreshError="1"/>
      <sheetData sheetId="16217" refreshError="1"/>
      <sheetData sheetId="16218" refreshError="1"/>
      <sheetData sheetId="16219" refreshError="1"/>
      <sheetData sheetId="16220" refreshError="1"/>
      <sheetData sheetId="16221" refreshError="1"/>
      <sheetData sheetId="16222">
        <row r="3">
          <cell r="A3" t="str">
            <v>Ban hành kèm theo Quyết định số: 237/QĐ-VNPT Net-KHĐT ngày 10/02/2020</v>
          </cell>
        </row>
      </sheetData>
      <sheetData sheetId="16223"/>
      <sheetData sheetId="16224"/>
      <sheetData sheetId="16225"/>
      <sheetData sheetId="16226"/>
      <sheetData sheetId="16227" refreshError="1"/>
      <sheetData sheetId="16228" refreshError="1"/>
      <sheetData sheetId="16229" refreshError="1"/>
      <sheetData sheetId="16230" refreshError="1"/>
      <sheetData sheetId="16231" refreshError="1"/>
      <sheetData sheetId="16232" refreshError="1"/>
      <sheetData sheetId="16233" refreshError="1"/>
      <sheetData sheetId="16234" refreshError="1"/>
      <sheetData sheetId="16235" refreshError="1"/>
      <sheetData sheetId="16236" refreshError="1"/>
      <sheetData sheetId="16237" refreshError="1"/>
      <sheetData sheetId="16238" refreshError="1"/>
      <sheetData sheetId="16239" refreshError="1"/>
      <sheetData sheetId="16240" refreshError="1"/>
      <sheetData sheetId="16241" refreshError="1"/>
      <sheetData sheetId="16242" refreshError="1"/>
      <sheetData sheetId="16243">
        <row r="3">
          <cell r="A3" t="str">
            <v>Ban hành kèm theo Quyết định số: 237/QĐ-VNPT Net-KHĐT ngày 10/02/2020</v>
          </cell>
        </row>
      </sheetData>
      <sheetData sheetId="16244"/>
      <sheetData sheetId="16245">
        <row r="3">
          <cell r="A3" t="str">
            <v>Ban hành kèm theo Quyết định số: 237/QĐ-VNPT Net-KHĐT ngày 10/02/2020</v>
          </cell>
        </row>
      </sheetData>
      <sheetData sheetId="16246">
        <row r="3">
          <cell r="A3" t="str">
            <v>Ban hành kèm theo Quyết định số: 237/QĐ-VNPT Net-KHĐT ngày 10/02/2020</v>
          </cell>
        </row>
      </sheetData>
      <sheetData sheetId="16247"/>
      <sheetData sheetId="16248"/>
      <sheetData sheetId="16249"/>
      <sheetData sheetId="16250"/>
      <sheetData sheetId="16251" refreshError="1"/>
      <sheetData sheetId="16252">
        <row r="3">
          <cell r="A3" t="str">
            <v>Ban hành kèm theo Quyết định số: 237/QĐ-VNPT Net-KHĐT ngày 10/02/2020</v>
          </cell>
        </row>
      </sheetData>
      <sheetData sheetId="16253" refreshError="1"/>
      <sheetData sheetId="16254" refreshError="1"/>
      <sheetData sheetId="16255" refreshError="1"/>
      <sheetData sheetId="16256" refreshError="1"/>
      <sheetData sheetId="16257" refreshError="1"/>
      <sheetData sheetId="16258" refreshError="1"/>
      <sheetData sheetId="16259" refreshError="1"/>
      <sheetData sheetId="16260">
        <row r="3">
          <cell r="A3" t="str">
            <v>Ban hành kèm theo Quyết định số: 237/QĐ-VNPT Net-KHĐT ngày 10/02/2020</v>
          </cell>
        </row>
      </sheetData>
      <sheetData sheetId="16261">
        <row r="3">
          <cell r="A3" t="str">
            <v>Ban hành kèm theo Quyết định số: 237/QĐ-VNPT Net-KHĐT ngày 10/02/2020</v>
          </cell>
        </row>
      </sheetData>
      <sheetData sheetId="16262">
        <row r="3">
          <cell r="A3" t="str">
            <v>Ban hành kèm theo Quyết định số: 237/QĐ-VNPT Net-KHĐT ngày 10/02/2020</v>
          </cell>
        </row>
      </sheetData>
      <sheetData sheetId="16263">
        <row r="3">
          <cell r="A3" t="str">
            <v>Ban hành kèm theo Quyết định số: 237/QĐ-VNPT Net-KHĐT ngày 10/02/2020</v>
          </cell>
        </row>
      </sheetData>
      <sheetData sheetId="16264">
        <row r="3">
          <cell r="A3" t="str">
            <v>Ban hành kèm theo Quyết định số: 237/QĐ-VNPT Net-KHĐT ngày 10/02/2020</v>
          </cell>
        </row>
      </sheetData>
      <sheetData sheetId="16265">
        <row r="3">
          <cell r="A3" t="str">
            <v>Ban hành kèm theo Quyết định số: 237/QĐ-VNPT Net-KHĐT ngày 10/02/2020</v>
          </cell>
        </row>
      </sheetData>
      <sheetData sheetId="16266"/>
      <sheetData sheetId="16267"/>
      <sheetData sheetId="16268"/>
      <sheetData sheetId="16269">
        <row r="3">
          <cell r="A3" t="str">
            <v>Ban hành kèm theo Quyết định số: 237/QĐ-VNPT Net-KHĐT ngày 10/02/2020</v>
          </cell>
        </row>
      </sheetData>
      <sheetData sheetId="16270">
        <row r="3">
          <cell r="A3" t="str">
            <v>Ban hành kèm theo Quyết định số: 237/QĐ-VNPT Net-KHĐT ngày 10/02/2020</v>
          </cell>
        </row>
      </sheetData>
      <sheetData sheetId="16271">
        <row r="3">
          <cell r="A3" t="str">
            <v>Ban hành kèm theo Quyết định số: 237/QĐ-VNPT Net-KHĐT ngày 10/02/2020</v>
          </cell>
        </row>
      </sheetData>
      <sheetData sheetId="16272">
        <row r="3">
          <cell r="A3" t="str">
            <v>Ban hành kèm theo Quyết định số: 237/QĐ-VNPT Net-KHĐT ngày 10/02/2020</v>
          </cell>
        </row>
      </sheetData>
      <sheetData sheetId="16273" refreshError="1"/>
      <sheetData sheetId="16274" refreshError="1"/>
      <sheetData sheetId="16275" refreshError="1"/>
      <sheetData sheetId="16276" refreshError="1"/>
      <sheetData sheetId="16277" refreshError="1"/>
      <sheetData sheetId="16278" refreshError="1"/>
      <sheetData sheetId="16279" refreshError="1"/>
      <sheetData sheetId="16280" refreshError="1"/>
      <sheetData sheetId="16281">
        <row r="3">
          <cell r="A3" t="str">
            <v>Ban hành kèm theo Quyết định số: 237/QĐ-VNPT Net-KHĐT ngày 10/02/2020</v>
          </cell>
        </row>
      </sheetData>
      <sheetData sheetId="16282" refreshError="1"/>
      <sheetData sheetId="16283" refreshError="1"/>
      <sheetData sheetId="16284" refreshError="1"/>
      <sheetData sheetId="16285" refreshError="1"/>
      <sheetData sheetId="16286" refreshError="1"/>
      <sheetData sheetId="16287" refreshError="1"/>
      <sheetData sheetId="16288" refreshError="1"/>
      <sheetData sheetId="16289" refreshError="1"/>
      <sheetData sheetId="16290" refreshError="1"/>
      <sheetData sheetId="16291"/>
      <sheetData sheetId="16292" refreshError="1"/>
      <sheetData sheetId="16293" refreshError="1"/>
      <sheetData sheetId="16294" refreshError="1"/>
      <sheetData sheetId="16295" refreshError="1"/>
      <sheetData sheetId="16296" refreshError="1"/>
      <sheetData sheetId="16297" refreshError="1"/>
      <sheetData sheetId="16298" refreshError="1"/>
      <sheetData sheetId="16299"/>
      <sheetData sheetId="16300" refreshError="1"/>
      <sheetData sheetId="16301" refreshError="1"/>
      <sheetData sheetId="16302"/>
      <sheetData sheetId="16303" refreshError="1"/>
      <sheetData sheetId="16304" refreshError="1"/>
      <sheetData sheetId="16305" refreshError="1"/>
      <sheetData sheetId="16306"/>
      <sheetData sheetId="16307">
        <row r="3">
          <cell r="A3" t="str">
            <v>Ban hành kèm theo Quyết định số: 237/QĐ-VNPT Net-KHĐT ngày 10/02/2020</v>
          </cell>
        </row>
      </sheetData>
      <sheetData sheetId="16308"/>
      <sheetData sheetId="16309"/>
      <sheetData sheetId="16310"/>
      <sheetData sheetId="16311"/>
      <sheetData sheetId="16312"/>
      <sheetData sheetId="16313"/>
      <sheetData sheetId="16314"/>
      <sheetData sheetId="16315"/>
      <sheetData sheetId="16316"/>
      <sheetData sheetId="16317"/>
      <sheetData sheetId="16318" refreshError="1"/>
      <sheetData sheetId="16319" refreshError="1"/>
      <sheetData sheetId="16320" refreshError="1"/>
      <sheetData sheetId="16321" refreshError="1"/>
      <sheetData sheetId="16322" refreshError="1"/>
      <sheetData sheetId="16323" refreshError="1"/>
      <sheetData sheetId="16324" refreshError="1"/>
      <sheetData sheetId="16325" refreshError="1"/>
      <sheetData sheetId="16326" refreshError="1"/>
      <sheetData sheetId="16327" refreshError="1"/>
      <sheetData sheetId="16328" refreshError="1"/>
      <sheetData sheetId="16329" refreshError="1"/>
      <sheetData sheetId="16330" refreshError="1"/>
      <sheetData sheetId="16331" refreshError="1"/>
      <sheetData sheetId="16332" refreshError="1"/>
      <sheetData sheetId="16333" refreshError="1"/>
      <sheetData sheetId="16334" refreshError="1"/>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sheetData sheetId="16343"/>
      <sheetData sheetId="16344"/>
      <sheetData sheetId="16345" refreshError="1"/>
      <sheetData sheetId="16346" refreshError="1"/>
      <sheetData sheetId="16347" refreshError="1"/>
      <sheetData sheetId="16348" refreshError="1"/>
      <sheetData sheetId="16349" refreshError="1"/>
      <sheetData sheetId="16350"/>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sheetData sheetId="16371"/>
      <sheetData sheetId="16372"/>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sheetData sheetId="16403" refreshError="1"/>
      <sheetData sheetId="16404" refreshError="1"/>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sheetData sheetId="16619"/>
      <sheetData sheetId="16620"/>
      <sheetData sheetId="16621"/>
      <sheetData sheetId="16622"/>
      <sheetData sheetId="16623"/>
      <sheetData sheetId="16624"/>
      <sheetData sheetId="16625"/>
      <sheetData sheetId="16626"/>
      <sheetData sheetId="16627"/>
      <sheetData sheetId="16628"/>
      <sheetData sheetId="16629"/>
      <sheetData sheetId="16630"/>
      <sheetData sheetId="16631"/>
      <sheetData sheetId="16632"/>
      <sheetData sheetId="16633"/>
      <sheetData sheetId="16634"/>
      <sheetData sheetId="16635"/>
      <sheetData sheetId="16636"/>
      <sheetData sheetId="16637"/>
      <sheetData sheetId="16638"/>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refreshError="1"/>
      <sheetData sheetId="16825" refreshError="1"/>
      <sheetData sheetId="16826" refreshError="1"/>
      <sheetData sheetId="16827" refreshError="1"/>
      <sheetData sheetId="16828" refreshError="1"/>
      <sheetData sheetId="16829" refreshError="1"/>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sheetData sheetId="17029"/>
      <sheetData sheetId="17030"/>
      <sheetData sheetId="17031"/>
      <sheetData sheetId="17032"/>
      <sheetData sheetId="17033"/>
      <sheetData sheetId="17034"/>
      <sheetData sheetId="17035"/>
      <sheetData sheetId="17036"/>
      <sheetData sheetId="17037"/>
      <sheetData sheetId="17038"/>
      <sheetData sheetId="17039"/>
      <sheetData sheetId="17040"/>
      <sheetData sheetId="17041"/>
      <sheetData sheetId="17042"/>
      <sheetData sheetId="17043"/>
      <sheetData sheetId="17044"/>
      <sheetData sheetId="17045"/>
      <sheetData sheetId="17046"/>
      <sheetData sheetId="17047"/>
      <sheetData sheetId="17048"/>
      <sheetData sheetId="17049"/>
      <sheetData sheetId="17050"/>
      <sheetData sheetId="17051"/>
      <sheetData sheetId="17052"/>
      <sheetData sheetId="17053"/>
      <sheetData sheetId="17054"/>
      <sheetData sheetId="17055"/>
      <sheetData sheetId="17056"/>
      <sheetData sheetId="17057"/>
      <sheetData sheetId="17058"/>
      <sheetData sheetId="17059"/>
      <sheetData sheetId="17060"/>
      <sheetData sheetId="17061"/>
      <sheetData sheetId="17062"/>
      <sheetData sheetId="17063"/>
      <sheetData sheetId="17064"/>
      <sheetData sheetId="17065"/>
      <sheetData sheetId="17066"/>
      <sheetData sheetId="17067"/>
      <sheetData sheetId="17068"/>
      <sheetData sheetId="17069"/>
      <sheetData sheetId="17070"/>
      <sheetData sheetId="17071"/>
      <sheetData sheetId="17072"/>
      <sheetData sheetId="17073"/>
      <sheetData sheetId="17074"/>
      <sheetData sheetId="17075"/>
      <sheetData sheetId="17076"/>
      <sheetData sheetId="17077"/>
      <sheetData sheetId="17078"/>
      <sheetData sheetId="17079"/>
      <sheetData sheetId="17080"/>
      <sheetData sheetId="17081"/>
      <sheetData sheetId="17082"/>
      <sheetData sheetId="17083"/>
      <sheetData sheetId="17084"/>
      <sheetData sheetId="17085"/>
      <sheetData sheetId="17086"/>
      <sheetData sheetId="17087"/>
      <sheetData sheetId="17088"/>
      <sheetData sheetId="17089"/>
      <sheetData sheetId="17090"/>
      <sheetData sheetId="17091"/>
      <sheetData sheetId="17092"/>
      <sheetData sheetId="17093"/>
      <sheetData sheetId="17094"/>
      <sheetData sheetId="17095"/>
      <sheetData sheetId="17096"/>
      <sheetData sheetId="17097"/>
      <sheetData sheetId="17098"/>
      <sheetData sheetId="17099"/>
      <sheetData sheetId="17100"/>
      <sheetData sheetId="17101"/>
      <sheetData sheetId="17102"/>
      <sheetData sheetId="17103"/>
      <sheetData sheetId="17104"/>
      <sheetData sheetId="17105"/>
      <sheetData sheetId="17106"/>
      <sheetData sheetId="17107"/>
      <sheetData sheetId="17108"/>
      <sheetData sheetId="17109"/>
      <sheetData sheetId="17110"/>
      <sheetData sheetId="17111"/>
      <sheetData sheetId="17112"/>
      <sheetData sheetId="17113"/>
      <sheetData sheetId="17114"/>
      <sheetData sheetId="17115"/>
      <sheetData sheetId="17116"/>
      <sheetData sheetId="17117"/>
      <sheetData sheetId="17118"/>
      <sheetData sheetId="17119"/>
      <sheetData sheetId="17120"/>
      <sheetData sheetId="17121"/>
      <sheetData sheetId="17122"/>
      <sheetData sheetId="17123"/>
      <sheetData sheetId="17124"/>
      <sheetData sheetId="17125"/>
      <sheetData sheetId="17126"/>
      <sheetData sheetId="17127"/>
      <sheetData sheetId="17128"/>
      <sheetData sheetId="17129"/>
      <sheetData sheetId="17130"/>
      <sheetData sheetId="17131"/>
      <sheetData sheetId="17132"/>
      <sheetData sheetId="17133"/>
      <sheetData sheetId="17134"/>
      <sheetData sheetId="17135"/>
      <sheetData sheetId="17136"/>
      <sheetData sheetId="17137"/>
      <sheetData sheetId="17138"/>
      <sheetData sheetId="17139"/>
      <sheetData sheetId="17140"/>
      <sheetData sheetId="17141"/>
      <sheetData sheetId="17142"/>
      <sheetData sheetId="17143"/>
      <sheetData sheetId="17144"/>
      <sheetData sheetId="17145"/>
      <sheetData sheetId="17146"/>
      <sheetData sheetId="17147"/>
      <sheetData sheetId="17148"/>
      <sheetData sheetId="17149"/>
      <sheetData sheetId="17150"/>
      <sheetData sheetId="17151"/>
      <sheetData sheetId="17152"/>
      <sheetData sheetId="17153"/>
      <sheetData sheetId="17154"/>
      <sheetData sheetId="17155"/>
      <sheetData sheetId="17156"/>
      <sheetData sheetId="17157"/>
      <sheetData sheetId="17158"/>
      <sheetData sheetId="17159"/>
      <sheetData sheetId="17160"/>
      <sheetData sheetId="17161"/>
      <sheetData sheetId="17162"/>
      <sheetData sheetId="17163"/>
      <sheetData sheetId="17164"/>
      <sheetData sheetId="17165"/>
      <sheetData sheetId="17166"/>
      <sheetData sheetId="17167"/>
      <sheetData sheetId="17168"/>
      <sheetData sheetId="17169"/>
      <sheetData sheetId="17170"/>
      <sheetData sheetId="17171"/>
      <sheetData sheetId="17172"/>
      <sheetData sheetId="17173"/>
      <sheetData sheetId="17174"/>
      <sheetData sheetId="17175"/>
      <sheetData sheetId="17176"/>
      <sheetData sheetId="17177"/>
      <sheetData sheetId="17178"/>
      <sheetData sheetId="17179"/>
      <sheetData sheetId="17180"/>
      <sheetData sheetId="17181"/>
      <sheetData sheetId="17182"/>
      <sheetData sheetId="17183"/>
      <sheetData sheetId="17184"/>
      <sheetData sheetId="17185"/>
      <sheetData sheetId="17186"/>
      <sheetData sheetId="17187"/>
      <sheetData sheetId="17188"/>
      <sheetData sheetId="17189"/>
      <sheetData sheetId="17190"/>
      <sheetData sheetId="17191"/>
      <sheetData sheetId="17192"/>
      <sheetData sheetId="17193"/>
      <sheetData sheetId="17194"/>
      <sheetData sheetId="17195"/>
      <sheetData sheetId="17196"/>
      <sheetData sheetId="17197"/>
      <sheetData sheetId="17198"/>
      <sheetData sheetId="17199"/>
      <sheetData sheetId="17200"/>
      <sheetData sheetId="17201"/>
      <sheetData sheetId="17202"/>
      <sheetData sheetId="17203"/>
      <sheetData sheetId="17204"/>
      <sheetData sheetId="17205"/>
      <sheetData sheetId="17206"/>
      <sheetData sheetId="17207"/>
      <sheetData sheetId="17208"/>
      <sheetData sheetId="17209"/>
      <sheetData sheetId="17210"/>
      <sheetData sheetId="17211"/>
      <sheetData sheetId="17212"/>
      <sheetData sheetId="17213"/>
      <sheetData sheetId="17214"/>
      <sheetData sheetId="17215"/>
      <sheetData sheetId="17216"/>
      <sheetData sheetId="17217"/>
      <sheetData sheetId="17218"/>
      <sheetData sheetId="17219"/>
      <sheetData sheetId="17220"/>
      <sheetData sheetId="17221"/>
      <sheetData sheetId="17222"/>
      <sheetData sheetId="17223"/>
      <sheetData sheetId="17224"/>
      <sheetData sheetId="17225"/>
      <sheetData sheetId="17226"/>
      <sheetData sheetId="17227"/>
      <sheetData sheetId="17228"/>
      <sheetData sheetId="17229"/>
      <sheetData sheetId="17230"/>
      <sheetData sheetId="17231"/>
      <sheetData sheetId="17232"/>
      <sheetData sheetId="17233"/>
      <sheetData sheetId="17234"/>
      <sheetData sheetId="17235"/>
      <sheetData sheetId="17236"/>
      <sheetData sheetId="17237"/>
      <sheetData sheetId="17238"/>
      <sheetData sheetId="17239"/>
      <sheetData sheetId="17240"/>
      <sheetData sheetId="17241"/>
      <sheetData sheetId="17242"/>
      <sheetData sheetId="17243"/>
      <sheetData sheetId="17244"/>
      <sheetData sheetId="17245"/>
      <sheetData sheetId="17246"/>
      <sheetData sheetId="17247"/>
      <sheetData sheetId="17248"/>
      <sheetData sheetId="17249" refreshError="1"/>
      <sheetData sheetId="17250" refreshError="1"/>
      <sheetData sheetId="17251" refreshError="1"/>
      <sheetData sheetId="17252"/>
      <sheetData sheetId="17253" refreshError="1"/>
      <sheetData sheetId="17254" refreshError="1"/>
      <sheetData sheetId="17255" refreshError="1"/>
      <sheetData sheetId="17256" refreshError="1"/>
      <sheetData sheetId="17257"/>
      <sheetData sheetId="17258"/>
      <sheetData sheetId="17259"/>
      <sheetData sheetId="17260"/>
      <sheetData sheetId="17261"/>
      <sheetData sheetId="17262"/>
      <sheetData sheetId="17263"/>
      <sheetData sheetId="17264"/>
      <sheetData sheetId="17265"/>
      <sheetData sheetId="17266"/>
      <sheetData sheetId="17267"/>
      <sheetData sheetId="17268"/>
      <sheetData sheetId="17269"/>
      <sheetData sheetId="17270"/>
      <sheetData sheetId="17271" refreshError="1"/>
      <sheetData sheetId="17272" refreshError="1"/>
      <sheetData sheetId="17273" refreshError="1"/>
      <sheetData sheetId="17274" refreshError="1"/>
      <sheetData sheetId="17275" refreshError="1"/>
      <sheetData sheetId="17276"/>
      <sheetData sheetId="17277"/>
      <sheetData sheetId="17278" refreshError="1"/>
      <sheetData sheetId="17279" refreshError="1"/>
      <sheetData sheetId="17280" refreshError="1"/>
      <sheetData sheetId="17281" refreshError="1"/>
      <sheetData sheetId="17282"/>
      <sheetData sheetId="17283" refreshError="1"/>
      <sheetData sheetId="17284" refreshError="1"/>
      <sheetData sheetId="17285" refreshError="1"/>
      <sheetData sheetId="17286" refreshError="1"/>
      <sheetData sheetId="17287"/>
      <sheetData sheetId="17288" refreshError="1"/>
      <sheetData sheetId="17289" refreshError="1"/>
      <sheetData sheetId="17290"/>
      <sheetData sheetId="17291"/>
      <sheetData sheetId="17292"/>
      <sheetData sheetId="17293"/>
      <sheetData sheetId="17294"/>
      <sheetData sheetId="17295" refreshError="1"/>
      <sheetData sheetId="17296" refreshError="1"/>
      <sheetData sheetId="17297" refreshError="1"/>
      <sheetData sheetId="17298" refreshError="1"/>
      <sheetData sheetId="17299"/>
      <sheetData sheetId="17300" refreshError="1"/>
      <sheetData sheetId="17301" refreshError="1"/>
      <sheetData sheetId="1730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 val="Chi_chung"/>
      <sheetName val="BANCO_(3)"/>
      <sheetName val="MT_TW_in_(2)"/>
      <sheetName val="PL_III_CTrinh_(2)"/>
      <sheetName val="PL_IV_nganh_(2)"/>
      <sheetName val="MT_DPin_(3)"/>
      <sheetName val="TH_in_(2)"/>
      <sheetName val="BANCO_(2)"/>
      <sheetName val="MT_DPin_(2)"/>
      <sheetName val="THSS_(3)"/>
      <sheetName val="THSS_(4)"/>
      <sheetName val="THSS_(6)"/>
      <sheetName val="THSS_(5)"/>
      <sheetName val="THSS_(7)"/>
      <sheetName val="PL_III_CTrinh_(3)"/>
      <sheetName val="PL_IV_nganh_(3)"/>
      <sheetName val="PL_III_CTrinh"/>
      <sheetName val="PL_IV_nganh"/>
      <sheetName val="TH_2016-2020-gom_CTMTQG"/>
      <sheetName val="SS_dia_phuong"/>
      <sheetName val="TH_2016-2020_-Kgom_CTMTQG"/>
      <sheetName val="TH_in"/>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TH_phan_bo__17_9_2015_Thu"/>
      <sheetName val="DONGIA"/>
      <sheetName val="DON GIA"/>
      <sheetName val="DG"/>
      <sheetName val="Tiepdia"/>
      <sheetName val="TDTKP"/>
      <sheetName val="NC"/>
      <sheetName val="PLI CTrinh"/>
      <sheetName val="Du_lieu"/>
      <sheetName val="IBASE"/>
      <sheetName val="NSĐP"/>
      <sheetName val="data"/>
      <sheetName val="PBDT THU"/>
      <sheetName val="chi tiet TBA"/>
      <sheetName val="GiaVL"/>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ow r="122">
          <cell r="I122">
            <v>6.7156099999999999</v>
          </cell>
        </row>
      </sheetData>
      <sheetData sheetId="52">
        <row r="29">
          <cell r="K29">
            <v>49327</v>
          </cell>
        </row>
      </sheetData>
      <sheetData sheetId="53">
        <row r="99">
          <cell r="BP99">
            <v>6.7156099999999999</v>
          </cell>
        </row>
      </sheetData>
      <sheetData sheetId="54"/>
      <sheetData sheetId="55"/>
      <sheetData sheetId="56"/>
      <sheetData sheetId="57">
        <row r="123">
          <cell r="F123">
            <v>4.5632445555441416E-2</v>
          </cell>
        </row>
      </sheetData>
      <sheetData sheetId="58">
        <row r="99">
          <cell r="BP99">
            <v>6.7156099999999999</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sheetData sheetId="10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ro giup"/>
      <sheetName val="THDZ0,4"/>
      <sheetName val="TH DZ35"/>
      <sheetName val="THTram"/>
      <sheetName val="조명시설"/>
      <sheetName val="Sheet1"/>
      <sheetName val="chi tiet TBA"/>
      <sheetName val="Don gia"/>
      <sheetName val="SILICATE"/>
      <sheetName val="DG"/>
      <sheetName val="DON GIA CAN THO"/>
      <sheetName val="Don gia chi tiet"/>
      <sheetName val="TinhGiaMTC"/>
      <sheetName val="TinhGiaNC"/>
      <sheetName val="RAB AR&amp;STR"/>
      <sheetName val="Earthwork"/>
      <sheetName val="Input"/>
      <sheetName val="DANHPHAP"/>
      <sheetName val="chi tiet C"/>
      <sheetName val="공통가설"/>
      <sheetName val="ptnc"/>
      <sheetName val="ptvl"/>
      <sheetName val="ptm"/>
      <sheetName val="물량표S"/>
      <sheetName val="PU_ITALY_"/>
      <sheetName val="TH_DZ35"/>
      <sheetName val="Tro_giup"/>
      <sheetName val="DON_GIA_CAN_THO"/>
      <sheetName val="PU_ITALY_1"/>
      <sheetName val="TH_DZ351"/>
      <sheetName val="Tro_giup1"/>
      <sheetName val="DON_GIA_CAN_THO1"/>
      <sheetName val="gvl"/>
      <sheetName val="DC"/>
      <sheetName val="NL"/>
      <sheetName val="DON GIA TRAM (3)"/>
      <sheetName val="dongia"/>
      <sheetName val="TONGKE-HT"/>
      <sheetName val="7606 DZ"/>
      <sheetName val="Control"/>
      <sheetName val="THVATTU"/>
      <sheetName val="DATA"/>
      <sheetName val="Customize Your Purchase Order"/>
      <sheetName val="XT_Buoc 3"/>
      <sheetName val="VL,NC,MTC"/>
      <sheetName val="#REF"/>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dnc4"/>
      <sheetName val="갑지"/>
      <sheetName val="침하계"/>
      <sheetName val="BETON"/>
      <sheetName val="24-ACMV"/>
      <sheetName val="Adix A"/>
      <sheetName val="PU_ITALY_2"/>
      <sheetName val="TH_DZ352"/>
      <sheetName val="Tro_giup2"/>
      <sheetName val="DON_GIA_CAN_THO2"/>
      <sheetName val="Don_gia_chi_tiet"/>
      <sheetName val="Don_gia"/>
      <sheetName val="DON_GIA_TRAM_(3)"/>
      <sheetName val="7606_DZ"/>
      <sheetName val="TONG_HOP_VL-NC_TT"/>
      <sheetName val="CHITIET_VL-NC-TT_-1p"/>
      <sheetName val="KPVC-BD_"/>
      <sheetName val="dg67-1"/>
      <sheetName val="chiet tinh"/>
      <sheetName val="BANCO (2)"/>
      <sheetName val="MT DPin (2)"/>
      <sheetName val="S-curve "/>
      <sheetName val="CTG"/>
      <sheetName val="Commercial value"/>
      <sheetName val="NC"/>
      <sheetName val="TONG HOP VL-NC"/>
      <sheetName val="lam-moi"/>
      <sheetName val="VL"/>
      <sheetName val="PTDG"/>
      <sheetName val="A1.CN"/>
      <sheetName val="phuluc1"/>
      <sheetName val="So doi chieu LC"/>
      <sheetName val="CBKC-110"/>
      <sheetName val="project management"/>
      <sheetName val="실행철강하도"/>
      <sheetName val="chitimc"/>
      <sheetName val="giathanh1"/>
      <sheetName val="Titles"/>
      <sheetName val="Rates 2009"/>
      <sheetName val="SL"/>
      <sheetName val="TH_CNO"/>
      <sheetName val="NK_CHUNG"/>
      <sheetName val="Ng.hàng xà+bulong"/>
      <sheetName val="366"/>
      <sheetName val="CT vat lieu"/>
      <sheetName val="vcdngan"/>
      <sheetName val="DM"/>
      <sheetName val="DG DZ"/>
      <sheetName val="DG TBA"/>
      <sheetName val="DGXD"/>
      <sheetName val="DM 6061"/>
      <sheetName val="Gia"/>
      <sheetName val="dm366"/>
      <sheetName val="DG thep ma kem"/>
      <sheetName val="Đầu vào"/>
      <sheetName val="Du_lieu"/>
      <sheetName val="THVT"/>
      <sheetName val="O20"/>
      <sheetName val="CAT_5"/>
      <sheetName val="BQMP"/>
      <sheetName val="산근"/>
      <sheetName val="inter"/>
      <sheetName val="대비"/>
      <sheetName val="REINF."/>
      <sheetName val="SKETCH"/>
      <sheetName val="LOADS"/>
      <sheetName val="P"/>
      <sheetName val="MAIN GATE HOUSE"/>
      <sheetName val="Keothep"/>
      <sheetName val="Re-bar"/>
      <sheetName val="집계표"/>
      <sheetName val="Dulieu"/>
      <sheetName val="DM1776"/>
      <sheetName val="DM228"/>
      <sheetName val="DM4970"/>
      <sheetName val="Camay_DP"/>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DG-VL"/>
      <sheetName val="PTDGCT"/>
      <sheetName val="Sheet2"/>
      <sheetName val="TBA"/>
      <sheetName val="7606-TBA"/>
      <sheetName val="7606-ĐZ"/>
      <sheetName val="DM 67"/>
      <sheetName val="Data Input"/>
      <sheetName val="Trạm biến áp"/>
      <sheetName val="PU_ITALY_3"/>
      <sheetName val="TH_DZ353"/>
      <sheetName val="Tro_giup3"/>
      <sheetName val="Don_gia1"/>
      <sheetName val="DON_GIA_TRAM_(3)1"/>
      <sheetName val="DON_GIA_CAN_THO3"/>
      <sheetName val="Don_gia_chi_tiet1"/>
      <sheetName val="7606_DZ1"/>
      <sheetName val="CHITIET_VL-NC-TT_-1p1"/>
      <sheetName val="TONG_HOP_VL-NC_TT1"/>
      <sheetName val="KPVC-BD_1"/>
      <sheetName val="Ky_Lam_Bridge"/>
      <sheetName val="Provisional_Sums_Item"/>
      <sheetName val="Gas_Pressure_Welding"/>
      <sheetName val="General_Item&amp;General_Requiremen"/>
      <sheetName val="General_Items"/>
      <sheetName val="Regenral_Requirements"/>
      <sheetName val="Ng_hàng_xà+bulong"/>
      <sheetName val="chiet_tinh"/>
      <sheetName val="CT_vat_lieu"/>
      <sheetName val="DM_6061"/>
      <sheetName val="DG_thep_ma_kem"/>
      <sheetName val="DG_DZ"/>
      <sheetName val="DG_TBA"/>
      <sheetName val="Commercial_value"/>
      <sheetName val="TONG_HOP_VL-NC"/>
      <sheetName val="Rates_2009"/>
      <sheetName val="Data_Input"/>
      <sheetName val="dg7606"/>
      <sheetName val="Chi tiet XD TBA"/>
      <sheetName val="K95"/>
      <sheetName val="DG1426"/>
      <sheetName val="KH-Q1,Q2,01"/>
      <sheetName val="CT1"/>
      <sheetName val="SITE-E"/>
      <sheetName val="ALLOWANCE"/>
      <sheetName val="MH RATE"/>
      <sheetName val="K98"/>
      <sheetName val="KPTH-T12"/>
      <sheetName val="Thamgia-T10"/>
      <sheetName val="Ts"/>
      <sheetName val="4.PTDG"/>
      <sheetName val="May"/>
      <sheetName val="bt19"/>
      <sheetName val="Btr25"/>
      <sheetName val="Bang KL"/>
      <sheetName val="chiettinh"/>
      <sheetName val="Đơn Giá "/>
      <sheetName val="Sheet3"/>
      <sheetName val="DLDTLN"/>
      <sheetName val="차액보증"/>
      <sheetName val="TONG HOP T5 1998"/>
      <sheetName val="EXTERNAL"/>
      <sheetName val="Gia vat tu"/>
      <sheetName val="Config"/>
      <sheetName val="DMCP"/>
      <sheetName val="HS_TDT"/>
      <sheetName val="WT-LIST"/>
      <sheetName val="금융비용"/>
      <sheetName val="입찰안"/>
      <sheetName val="BGD"/>
      <sheetName val="KCS"/>
      <sheetName val="KD"/>
      <sheetName val="KT"/>
      <sheetName val="KTNL"/>
      <sheetName val="KH"/>
      <sheetName val="PX-SX"/>
      <sheetName val="TC"/>
      <sheetName val="Lcau - Lxuc"/>
      <sheetName val="LaborPY"/>
      <sheetName val="LaborKH"/>
      <sheetName val="Equip "/>
      <sheetName val="Material"/>
      <sheetName val="damgiua"/>
      <sheetName val="dgct"/>
      <sheetName val="Chenh lech vat tu"/>
      <sheetName val="Diện tích"/>
      <sheetName val="1_Khái toán"/>
      <sheetName val="ironmongery"/>
      <sheetName val="MTL$-INTER"/>
      <sheetName val="6PILE  (돌출)"/>
      <sheetName val="6MONTHS"/>
      <sheetName val="Bill 1_Quy dinh chung"/>
      <sheetName val="1.R18 BF"/>
      <sheetName val="A"/>
      <sheetName val="G"/>
      <sheetName val="F-B"/>
      <sheetName val="H-J"/>
      <sheetName val="6.External works-R18"/>
      <sheetName val="Giá"/>
      <sheetName val="DM6061"/>
      <sheetName val="Luong2"/>
      <sheetName val="????"/>
      <sheetName val="???S"/>
      <sheetName val="???"/>
      <sheetName val="??"/>
      <sheetName val="HÐ ngoài"/>
      <sheetName val="??????"/>
      <sheetName val="HÐ_ngoài"/>
      <sheetName val="DTXL"/>
      <sheetName val="EIRR&gt;1&lt;1"/>
      <sheetName val="EIRR&gt; 2"/>
      <sheetName val="EIRR&lt;2"/>
      <sheetName val="Cp&gt;10-Ln&lt;10"/>
      <sheetName val="Ln&lt;20"/>
      <sheetName val="CT-35"/>
      <sheetName val="CT-0.4KV"/>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DGsuyrong"/>
      <sheetName val="PhanTichVua"/>
      <sheetName val="PhanTichVT"/>
      <sheetName val="KhoiluongDT"/>
      <sheetName val="DG7606DZ"/>
      <sheetName val="7606"/>
      <sheetName val="6787CWFASE2CASE2_00.xls"/>
      <sheetName val="T&amp;D"/>
      <sheetName val="list"/>
      <sheetName val="Income Statement"/>
      <sheetName val="Shareholders' Equity"/>
      <sheetName val="I-KAMAR"/>
      <sheetName val="DETAIL "/>
      <sheetName val="DTOAN"/>
      <sheetName val="rate material"/>
      <sheetName val="KL Chi tiết Xây tô"/>
      <sheetName val="Phan khai KLuong"/>
      <sheetName val="Duphong"/>
      <sheetName val="CE(E)"/>
      <sheetName val="CE(M)"/>
      <sheetName val="Project Data"/>
      <sheetName val="07Base Cost"/>
      <sheetName val="負荷集計（断熱不燃）"/>
      <sheetName val="Equipment"/>
      <sheetName val="DT_THAU"/>
      <sheetName val="말뚝지지력산정"/>
      <sheetName val="04 - XUONG DET B"/>
      <sheetName val="CTGX"/>
      <sheetName val="CTG-1"/>
      <sheetName val="BM"/>
      <sheetName val="Chi tiet KL"/>
      <sheetName val="Tổng hợp KL"/>
      <sheetName val="01"/>
      <sheetName val="02"/>
      <sheetName val=" 03"/>
      <sheetName val="04"/>
      <sheetName val="05"/>
      <sheetName val="06"/>
      <sheetName val="07"/>
      <sheetName val="08"/>
      <sheetName val="09"/>
      <sheetName val="chieu day san"/>
      <sheetName val="Podium Concrete Works"/>
      <sheetName val="KLCT- TOWER"/>
      <sheetName val="KLCT- PODIUM"/>
      <sheetName val="Gia thanh chuoi su"/>
      <sheetName val="Tiep dia"/>
      <sheetName val="Don gia vung III-Can Tho"/>
      <sheetName val="base"/>
      <sheetName val="DGG"/>
      <sheetName val="INDEX"/>
      <sheetName val="Area Cal"/>
      <sheetName val="PAGE 1"/>
      <sheetName val="Barrem"/>
      <sheetName val="GTTBA"/>
      <sheetName val="____"/>
      <sheetName val="___S"/>
      <sheetName val="___"/>
      <sheetName val="__"/>
      <sheetName val="______"/>
      <sheetName val="Dlieu dau vao"/>
      <sheetName val="OT"/>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project_management"/>
      <sheetName val="MAIN_GATE_HOUSE"/>
      <sheetName val="REINF_"/>
      <sheetName val="A1_CN"/>
      <sheetName val="Đầu_vào"/>
      <sheetName val="Du_toan"/>
      <sheetName val="MH_RATE"/>
      <sheetName val="Gia_vat_tu"/>
      <sheetName val="Income_Statement"/>
      <sheetName val="Shareholders'_Equity"/>
      <sheetName val="Luong NII"/>
      <sheetName val="Cpbetong"/>
      <sheetName val="366fun"/>
      <sheetName val="DM_60606061"/>
      <sheetName val="DINH MUC THI NGHIEM"/>
      <sheetName val="CUOCVC"/>
      <sheetName val="Luong NI"/>
      <sheetName val="Vatlieu"/>
      <sheetName val="CT"/>
      <sheetName val="don_giaQB"/>
      <sheetName val="dm 366"/>
      <sheetName val="Gvlch"/>
      <sheetName val="DGLX"/>
      <sheetName val="DM 6060"/>
      <sheetName val="DTCTchung"/>
      <sheetName val="TK-TUBU"/>
      <sheetName val="DGIA"/>
      <sheetName val="TT"/>
      <sheetName val="DM_4970"/>
      <sheetName val="XD"/>
      <sheetName val="Cuongricc"/>
      <sheetName val="DM7606"/>
      <sheetName val="XDM22"/>
      <sheetName val="A1, May"/>
      <sheetName val="Máy"/>
      <sheetName val="Vat lieu"/>
      <sheetName val="Xay lapduongR3"/>
      <sheetName val="CANDOI"/>
      <sheetName val="MATK"/>
      <sheetName val="NHATKY"/>
      <sheetName val="Standardwerte"/>
      <sheetName val="BKBANRA"/>
      <sheetName val="BKMUAVAO"/>
      <sheetName val="INFO"/>
      <sheetName val="Summary"/>
      <sheetName val="GAEYO"/>
      <sheetName val="Đầu tư"/>
      <sheetName val="DL"/>
      <sheetName val="실행"/>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Duc_bk"/>
      <sheetName val="Bill-04 ket cau thap- UNI"/>
      <sheetName val="DTICH"/>
      <sheetName val="Loại Vật tư"/>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Bang trong luong rieng thep"/>
      <sheetName val="갑지1"/>
      <sheetName val="LEGEND"/>
      <sheetName val="gia cong tac"/>
      <sheetName val="Measure 1306"/>
      <sheetName val="0"/>
      <sheetName val="DTXD"/>
      <sheetName val="Door and Window"/>
      <sheetName val="Bang_KL"/>
      <sheetName val="Lcau_-_Lxuc"/>
      <sheetName val="PRI-LS"/>
      <sheetName val="NKC6"/>
      <sheetName val="Cước VC + ĐM CP Tư vấn"/>
      <sheetName val="Hệ số"/>
      <sheetName val="GV1-D13 (Casement door)"/>
      <sheetName val="JP_List"/>
      <sheetName val="SUBS"/>
      <sheetName val="Feeds"/>
      <sheetName val="final list 2005"/>
      <sheetName val="final_list_2005"/>
      <sheetName val="WORKINGS"/>
      <sheetName val="LV data"/>
      <sheetName val="ESTI."/>
      <sheetName val="CPDDII"/>
      <sheetName val="NVL"/>
      <sheetName val="Note"/>
      <sheetName val="DLdauvao"/>
      <sheetName val="CẤP THOÁT NƯỚC"/>
      <sheetName val="TH MTC"/>
      <sheetName val="TH N.Cong"/>
      <sheetName val="DG-TNHC-85"/>
      <sheetName val="Dia"/>
      <sheetName val="SP10"/>
      <sheetName val="THDT goi thau TB"/>
      <sheetName val="Tien do TV"/>
      <sheetName val="QD957"/>
      <sheetName val="Harga ME "/>
      <sheetName val="토공"/>
      <sheetName val="Alat"/>
      <sheetName val="Analisa Gabungan"/>
      <sheetName val="Sub"/>
      <sheetName val="Sheet4"/>
      <sheetName val="Supplier"/>
      <sheetName val=" Bill.5-Earthing.2 - Add Works"/>
      <sheetName val="bridge # 1"/>
      <sheetName val="DK"/>
      <sheetName val="Isolasi Luar Dalam"/>
      <sheetName val="Isolasi Luar"/>
      <sheetName val="TK-COL"/>
      <sheetName val="02_Dulieu_Cua"/>
      <sheetName val="HMCV"/>
      <sheetName val="CauKien"/>
      <sheetName val="KL san lap"/>
      <sheetName val="Chi tiet"/>
      <sheetName val="Chenh lech ca may"/>
      <sheetName val="TLg CN&amp;Laixe"/>
      <sheetName val="TLg CN&amp;Laixe (2)"/>
      <sheetName val="TLg Laitau"/>
      <sheetName val="TLg Laitau (2)"/>
      <sheetName val="Bang 3_Chi tiet phan Dz"/>
      <sheetName val="KHOI LUONG"/>
      <sheetName val="Setting"/>
      <sheetName val="Settings"/>
      <sheetName val="Equipment list (PAC)"/>
      <sheetName val="計算条件"/>
      <sheetName val="TINH KHOI LUONG"/>
      <sheetName val="DATA BASE"/>
      <sheetName val="Mat_Source"/>
      <sheetName val="入力作成表"/>
      <sheetName val="CPA"/>
      <sheetName val="PS-Labour_M"/>
      <sheetName val="BẢNG KHỐI LƯỢNG TỔNG HỢP"/>
      <sheetName val="VND"/>
      <sheetName val="Buy vs. Lease Car"/>
      <sheetName val="Hardware"/>
      <sheetName val="HWW"/>
      <sheetName val="TH_CPTB"/>
      <sheetName val="CP Khac cuoc VC"/>
      <sheetName val="新规"/>
      <sheetName val="Code"/>
      <sheetName val="Budget Code"/>
      <sheetName val="Master"/>
      <sheetName val="CTKL KTX HT"/>
      <sheetName val="2.Chiet tinh"/>
      <sheetName val="daf-3(OK)"/>
      <sheetName val="daf-7(OK)"/>
      <sheetName val="subcon sched"/>
      <sheetName val="SourceData"/>
      <sheetName val="SEX"/>
      <sheetName val="HVAC.BLOCK B4"/>
      <sheetName val="PRE (E)"/>
      <sheetName val="NHÀ NHẬP LIỆU"/>
      <sheetName val="MÓNG SILO"/>
      <sheetName val="Z"/>
      <sheetName val="Tong du toan"/>
      <sheetName val="Bill 2 - ketcau"/>
      <sheetName val="A1"/>
      <sheetName val="13-Cốt thép (10mm&lt;D≤18mm) FO16"/>
      <sheetName val="DonGiaLD"/>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 val="ITB_COST"/>
      <sheetName val="PAGE_1"/>
      <sheetName val="Loại_Vật_tư"/>
      <sheetName val="DM_67"/>
      <sheetName val="Đầu_tư"/>
      <sheetName val="dg_tphcm"/>
      <sheetName val="T_KÊ_K_CẤU"/>
      <sheetName val="4_PTDG"/>
      <sheetName val="A1,_May"/>
      <sheetName val="Vat_lieu"/>
      <sheetName val="Door_and_window"/>
      <sheetName val="Project_Data"/>
      <sheetName val="EIRR&gt;_2"/>
      <sheetName val="6PILE__(돌출)"/>
      <sheetName val="HÐ_ngoài1"/>
      <sheetName val="Xay_lapduongR3"/>
      <sheetName val="wsLists"/>
      <sheetName val="IBASE"/>
      <sheetName val="DANHMUC"/>
      <sheetName val="Chi tiet lan can"/>
      <sheetName val="project_management1"/>
      <sheetName val="REINF_1"/>
      <sheetName val="Rates_20091"/>
      <sheetName val="Du_toan1"/>
      <sheetName val="MAIN_GATE_HOUSE1"/>
      <sheetName val="Commercial_value1"/>
      <sheetName val="DinhMuc"/>
      <sheetName val="Trichluc"/>
      <sheetName val="dodat"/>
      <sheetName val="Dieutra"/>
      <sheetName val="catdoc"/>
      <sheetName val="diahinh"/>
      <sheetName val="Thop Ksat"/>
      <sheetName val="Nhap"/>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VC.xd"/>
      <sheetName val="Gia.VLTB"/>
      <sheetName val="B.Luong"/>
      <sheetName val="C.May"/>
      <sheetName val="DG 1426"/>
      <sheetName val="DM_336cai tao"/>
      <sheetName val="Dongia7606new"/>
      <sheetName val="Chenh_lech_ca_may"/>
      <sheetName val="TLg_CN&amp;Laixe"/>
      <sheetName val="TLg_CN&amp;Laixe_(2)"/>
      <sheetName val="TLg_Laitau"/>
      <sheetName val="TLg_Laitau_(2)"/>
      <sheetName val="Luong_NII"/>
      <sheetName val="DINH_MUC_THI_NGHIEM"/>
      <sheetName val="Luong_NI"/>
      <sheetName val="Theo doi Doanh thu 2017"/>
      <sheetName val="dgtn"/>
      <sheetName val="7606(TT01)"/>
      <sheetName val="7606TBA(TT01)"/>
      <sheetName val="DG7606TBA"/>
      <sheetName val="CTTN"/>
      <sheetName val="Luong_Cnhan"/>
      <sheetName val="DMTN"/>
      <sheetName val="VatTU"/>
      <sheetName val="Thongtin"/>
      <sheetName val="DGiaT"/>
      <sheetName val="DGiaTN"/>
      <sheetName val="Chi tiet -tong 9 thang"/>
      <sheetName val="BangMa"/>
      <sheetName val="dghn"/>
      <sheetName val="Formwork"/>
      <sheetName val="chiet_tinh1"/>
      <sheetName val="Bang_KL1"/>
      <sheetName val="TONG_HOP_VL-NC1"/>
      <sheetName val="MH_RATE1"/>
      <sheetName val="Lcau_-_Lxuc1"/>
      <sheetName val="6787CWFASE2CASE2_00_xls"/>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Main"/>
      <sheetName val="Pric塅䕃"/>
      <sheetName val="#REF!"/>
      <sheetName val="Ca máy"/>
      <sheetName val="Dự toán"/>
      <sheetName val="Đơn Giá TH"/>
      <sheetName val="Nhân công"/>
      <sheetName val="Phân tích"/>
      <sheetName val="C.P Thiết bị"/>
      <sheetName val="T.H Kinh phí"/>
      <sheetName val="Vật tư"/>
      <sheetName val="Trang bìa"/>
      <sheetName val="Don gia chi tiet DIEN 2"/>
      <sheetName val="NEW-PANEL"/>
      <sheetName val="Phan tich"/>
      <sheetName val="DL ĐẦU VÀO"/>
      <sheetName val="경비2내역"/>
      <sheetName val="BOQ THAN"/>
      <sheetName val="Analisa &amp; Upah"/>
      <sheetName val="CTEMCOST"/>
      <sheetName val="Unit_Div6"/>
      <sheetName val="Purchase Order"/>
      <sheetName val="D &amp; W sizes"/>
      <sheetName val="DETAIL_"/>
      <sheetName val="BOQ건축"/>
      <sheetName val="BocXep"/>
      <sheetName val="VCBo"/>
      <sheetName val="VCThuy"/>
      <sheetName val="Active"/>
      <sheetName val="PMS"/>
      <sheetName val="DongiaVL2"/>
      <sheetName val="1_MV"/>
      <sheetName val="Ktmo"/>
      <sheetName val="Du lieu"/>
      <sheetName val="Cash2"/>
      <sheetName val="Markup"/>
      <sheetName val="INPUT-STR"/>
      <sheetName val="REF"/>
      <sheetName val="CT Thang Mo"/>
      <sheetName val="CT  PL"/>
      <sheetName val="cash budget"/>
      <sheetName val="Criteria"/>
      <sheetName val="ICGSIP"/>
      <sheetName val="DM_60611"/>
      <sheetName val="DG_thep_ma_kem1"/>
      <sheetName val="DG_DZ1"/>
      <sheetName val="DG_TBA1"/>
      <sheetName val="_Bill_5-Earthing_2_-_Add_Works"/>
      <sheetName val="Data_Input1"/>
      <sheetName val="final_list_20051"/>
      <sheetName val="LV_data"/>
      <sheetName val="ESTI_"/>
      <sheetName val="KL_san_lap"/>
      <sheetName val="Equipment_list_(PAC)"/>
      <sheetName val="TINH_KHOI_LUONG"/>
      <sheetName val="DATA_BASE"/>
      <sheetName val="Bang_3_Chi_tiet_phan_Dz"/>
      <sheetName val="KHOI_LUONG"/>
      <sheetName val="TH_MTC"/>
      <sheetName val="TH_N_Cong"/>
      <sheetName val="Chi_tiet"/>
      <sheetName val="PRE_(E)"/>
      <sheetName val="subcon_sched"/>
      <sheetName val="HVAC_BLOCK_B4"/>
      <sheetName val="SORT"/>
      <sheetName val="DK1.Don gia"/>
      <sheetName val="dongia _2_"/>
      <sheetName val="FAB별"/>
      <sheetName val="Thép CKN"/>
      <sheetName val="GOC-KO IN"/>
      <sheetName val="TMinh"/>
      <sheetName val="MAU 8A"/>
      <sheetName val="MAU 8B"/>
      <sheetName val="MAU 9"/>
      <sheetName val="MAU 10"/>
      <sheetName val="TLuong"/>
      <sheetName val="Perform1"/>
      <sheetName val="Source"/>
      <sheetName val="sochitiettaikhoan "/>
      <sheetName val="DIL4"/>
      <sheetName val="Share price data"/>
      <sheetName val="Breadown-Nop"/>
      <sheetName val="B-111"/>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外気負荷"/>
      <sheetName val="Don gia (khong in)"/>
      <sheetName val="1.MONG 1-2"/>
      <sheetName val="02. PTDG"/>
      <sheetName val="Chiết tính"/>
      <sheetName val="CTKL_KTX_HT"/>
      <sheetName val="NHÀ_NHẬP_LIỆU"/>
      <sheetName val="MÓNG_SILO"/>
      <sheetName val="CP_Khac_cuoc_VC"/>
      <sheetName val="Budget_Code"/>
      <sheetName val="BẢNG_KHỐI_LƯỢNG_TỔNG_HỢP"/>
      <sheetName val="2_Chiet_tinh"/>
      <sheetName val="M1-XL-1c"/>
      <sheetName val="THKL"/>
      <sheetName val="sort2"/>
      <sheetName val="소일위대가코드표"/>
      <sheetName val="DATA1"/>
      <sheetName val="wk prgs"/>
      <sheetName val="Dongiaxd"/>
      <sheetName val="TB NẶNG"/>
      <sheetName val="Du tru CP-Bieu 01"/>
      <sheetName val="Dự thầu"/>
      <sheetName val="Nhap VT oto"/>
      <sheetName val="MTL(AG)"/>
      <sheetName val="Hao phí"/>
      <sheetName val="Structure data"/>
      <sheetName val="Specs"/>
      <sheetName val="Data.Wall"/>
      <sheetName val="ĐNTT"/>
      <sheetName val="GTH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Ma don vi"/>
      <sheetName val="bang cc"/>
      <sheetName val="dutoan"/>
      <sheetName val="cuocbd"/>
      <sheetName val="CUOC"/>
      <sheetName val="CP HMC"/>
      <sheetName val="phan tic chi tiet"/>
      <sheetName val="Tổng hợp KPHM"/>
      <sheetName val="AG Pipe Qty Analysis"/>
      <sheetName val="Cong"/>
      <sheetName val="gtrinh"/>
      <sheetName val="đọc số"/>
      <sheetName val="PU_ITALY_5"/>
      <sheetName val="RAB_AR&amp;STR3"/>
      <sheetName val="chi_tiet_TBA3"/>
      <sheetName val="chi_tiet_C3"/>
      <sheetName val="Tro_giup5"/>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final_list_20052"/>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subcon_sched1"/>
      <sheetName val="Bang_3_Chi_tiet_phan_Dz1"/>
      <sheetName val="KHOI_LUONG1"/>
      <sheetName val="HVAC_BLOCK_B41"/>
      <sheetName val="PRE_(E)1"/>
      <sheetName val="Tong_du_toan"/>
      <sheetName val="Bill_2_-_ketcau"/>
      <sheetName val="Chi_tiet_lan_can"/>
      <sheetName val="Analisa_&amp;_Upah"/>
      <sheetName val="13-Cốt_thép_(10mm&lt;D≤18mm)_FO16"/>
      <sheetName val="du_lieu_du_toan"/>
      <sheetName val="Purchase_Order"/>
      <sheetName val="DL_ĐẦU_VÀO"/>
      <sheetName val="BOQ_THAN"/>
      <sheetName val="D_&amp;_W_sizes"/>
      <sheetName val="Du_lieu1"/>
      <sheetName val="cash_budget"/>
      <sheetName val="Phan_tich"/>
      <sheetName val="CT_Thang_Mo"/>
      <sheetName val="CT__PL"/>
      <sheetName val="dongia__2_"/>
      <sheetName val="Thép_CKN"/>
      <sheetName val="GOC-KO_IN"/>
      <sheetName val="MAU_8A"/>
      <sheetName val="MAU_8B"/>
      <sheetName val="MAU_9"/>
      <sheetName val="MAU_10"/>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Don_gia_(khong_in)"/>
      <sheetName val="Dlieu_dau_vao"/>
      <sheetName val="DK1_Don_gia"/>
      <sheetName val="1_MONG_1-2"/>
      <sheetName val="BANCO_(2)"/>
      <sheetName val="MT_DPin_(2)"/>
      <sheetName val="02__PTDG"/>
      <sheetName val="Chiết_tính"/>
      <sheetName val="PU_ITALY_6"/>
      <sheetName val="RAB_AR&amp;STR4"/>
      <sheetName val="chi_tiet_TBA4"/>
      <sheetName val="chi_tiet_C4"/>
      <sheetName val="Tro_giup6"/>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final_list_20053"/>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Purchase_Order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Bill No.3 - Prov. Sum (Ph2&amp;3)"/>
      <sheetName val="TH TN"/>
      <sheetName val="Ｎｏ.13"/>
      <sheetName val="tra_vat_lieu"/>
      <sheetName val="DGchitiet "/>
      <sheetName val="CP Du phong"/>
      <sheetName val="THCP Lap dat"/>
      <sheetName val="THCP xay dung"/>
      <sheetName val="Tong hop kinh phi"/>
      <sheetName val="QD79"/>
      <sheetName val="HỆ THỐNG PHÒNG CHÁY CHỮA CHÁY"/>
      <sheetName val="HỆ THỐNG CẤP THOÁT NƯỚC"/>
      <sheetName val="HỆ THỐNG ĐHKK"/>
      <sheetName val="MÁY PHÁT ĐIỆN"/>
      <sheetName val="HỆ THỐNG ĐIỆN"/>
      <sheetName val="Thiết bị chính"/>
      <sheetName val="Tongke"/>
      <sheetName val="2.1Warehouse 1"/>
      <sheetName val="CHI PHI"/>
      <sheetName val="MDA"/>
      <sheetName val="MKH"/>
      <sheetName val="DMNV"/>
      <sheetName val="DMNCC"/>
      <sheetName val="MHH"/>
      <sheetName val="Bill 2-Road HR2"/>
      <sheetName val="Bill 3 - Softscape HR2"/>
      <sheetName val="Brick"/>
      <sheetName val="見積書"/>
      <sheetName val="TNHC"/>
      <sheetName val="TK chi tiet"/>
      <sheetName val="CĂN HỘ T16-17 "/>
      <sheetName val="TRỤC ĐỨNG THOÁT BẨN T15-17"/>
      <sheetName val="TRỤC ĐỨNG TM T15-17"/>
      <sheetName val="trialth"/>
      <sheetName val="1"/>
      <sheetName val="PCCC"/>
      <sheetName val="Tổng GT"/>
      <sheetName val="GT"/>
      <sheetName val="KL"/>
      <sheetName val="Chi tiết KL"/>
      <sheetName val="khấu trừ phạt"/>
      <sheetName val="GT  KHAU TRU"/>
      <sheetName val="HAO HUT VAT TU (2)"/>
      <sheetName val="cao độ"/>
      <sheetName val="THEP TAM"/>
      <sheetName val="THEP HÌNH"/>
      <sheetName val="THEP HINH"/>
      <sheetName val="XA GO"/>
      <sheetName val="BANG TRA"/>
      <sheetName val="CDTK"/>
      <sheetName val="물량표"/>
      <sheetName val="NHATKYC"/>
      <sheetName val="BCX_NL"/>
      <sheetName val="Est"/>
      <sheetName val="E-Breakdown"/>
      <sheetName val="CostData"/>
      <sheetName val="costingsheet"/>
      <sheetName val="Wind"/>
      <sheetName val="Main Bldg-Rev02"/>
      <sheetName val="D&amp;W def."/>
      <sheetName val="Nhan cong"/>
      <sheetName val="Thiet bi"/>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TONG HOP"/>
      <sheetName val="VT190111"/>
      <sheetName val="KHOI LUONG15-4"/>
      <sheetName val="HS"/>
      <sheetName val="gui BKCT"/>
      <sheetName val="A6,MAY"/>
      <sheetName val="Open"/>
      <sheetName val="Function"/>
      <sheetName val="Noisuy-LLL"/>
      <sheetName val="Bù giá CM"/>
      <sheetName val="Luong BN"/>
      <sheetName val="Luong TB"/>
      <sheetName val="Ca may TB"/>
      <sheetName val="Ca máy BN"/>
      <sheetName val="Vật liệu"/>
      <sheetName val="Gia vat lieu"/>
      <sheetName val="Precios unitarios AXH"/>
      <sheetName val=""/>
      <sheetName val="3. CNT"/>
      <sheetName val="unit price list(M)"/>
      <sheetName val="Rate1"/>
      <sheetName val="TH VL, NC, DDHT Thanhphuoc"/>
      <sheetName val="전기"/>
      <sheetName val="DMCT"/>
      <sheetName val="lam_moi"/>
      <sheetName val="So lieu chung"/>
      <sheetName val="BẢNG ÁP GIÁ (in)"/>
      <sheetName val="NT (KL) IN"/>
      <sheetName val="DOM D2"/>
      <sheetName val="nhà ăn"/>
      <sheetName val="Công nhật"/>
      <sheetName val="btkt cột"/>
      <sheetName val="THÉP"/>
      <sheetName val="Door_and_window1"/>
      <sheetName val="Ma_don_vi"/>
      <sheetName val="bang_cc"/>
      <sheetName val="유림콘도"/>
      <sheetName val="유림골조"/>
      <sheetName val="Btra"/>
      <sheetName val="Doi so"/>
      <sheetName val="Notes"/>
      <sheetName val="1.2 Staff Schedule"/>
      <sheetName val="SPEC"/>
      <sheetName val="VO-PS02-XD"/>
      <sheetName val="0. Input"/>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INF"/>
      <sheetName val="MTO REV.2(ARMOR)"/>
      <sheetName val="ReadFirst"/>
      <sheetName val="T2-3"/>
      <sheetName val="PNT_QUOT__3"/>
      <sheetName val="COAT_WRAP_QIOT__3"/>
      <sheetName val="TH các CC"/>
      <sheetName val="Bill Prelim-CDT"/>
      <sheetName val="Prelims"/>
      <sheetName val="Bill BPTC-CDT"/>
      <sheetName val="Chi tiết BPTC"/>
      <sheetName val="Bill BPTC-CDT (PA MCT CDT)"/>
      <sheetName val="Chi tiết BPTC (PA MCT CDT)"/>
      <sheetName val="KL THEP  GIAM DO DUNG COUPLER"/>
      <sheetName val="01.KL THÉP NHẬP VỀ"/>
      <sheetName val="BBLMHT"/>
      <sheetName val="2. NT VLDV"/>
      <sheetName val="GHI CHU"/>
      <sheetName val="1.BB LMHT"/>
      <sheetName val="Bê tông bảo vệ"/>
      <sheetName val="01. Data"/>
      <sheetName val="Neo, nối cốt thép dầm, cột"/>
      <sheetName val="Uốn móc cốt thép"/>
      <sheetName val="Tiêu chuẩn cốt thép"/>
      <sheetName val="BQ-E20-02(Rp)"/>
      <sheetName val="F4-F7"/>
      <sheetName val="날개벽수량표"/>
      <sheetName val="PERSONNELIST"/>
      <sheetName val="1. Office"/>
      <sheetName val="A6"/>
      <sheetName val="KL thep lam sat"/>
      <sheetName val="PU_ITALY_7"/>
      <sheetName val="RAB_AR&amp;STR5"/>
      <sheetName val="chi_tiet_TBA5"/>
      <sheetName val="chi_tiet_C5"/>
      <sheetName val="Tro_giup7"/>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final_list_20054"/>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dm_366"/>
      <sheetName val="DM_6060"/>
      <sheetName val="Bill_No_3_-_Prov__Sum_(Ph2&amp;3)"/>
      <sheetName val="Du_tru_CP-Bieu_01"/>
      <sheetName val="TB_NẶNG"/>
      <sheetName val="Income_Statement2"/>
      <sheetName val="Shareholders'_Equity2"/>
      <sheetName val="VC_xd"/>
      <sheetName val="Gia_VLTB"/>
      <sheetName val="B_Luong"/>
      <sheetName val="C_May"/>
      <sheetName val="2_1Warehouse_1"/>
      <sheetName val="đọc_số"/>
      <sheetName val="Data_Wall"/>
      <sheetName val="Nhap_VT_oto"/>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TK_chi_tiet"/>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Dự_thầu"/>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CHI_PHI"/>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Steel"/>
      <sheetName val="Order"/>
      <sheetName val="DM-VNT ko sd"/>
      <sheetName val="B3A - TOWER A"/>
      <sheetName val="Annex B"/>
      <sheetName val="Cotthep.NPT"/>
      <sheetName val="vl.nc.mtc"/>
      <sheetName val="TOSHIBA-Structure"/>
      <sheetName val="1.Civil (Org)"/>
      <sheetName val="villa"/>
      <sheetName val="Data-year2001i"/>
      <sheetName val="Tien Thuong"/>
      <sheetName val="NC XL 6T cuoi 01 CTy"/>
      <sheetName val="Data -6T dau"/>
      <sheetName val="Cong 6T"/>
      <sheetName val="125x125"/>
      <sheetName val="Bảng đo bóc KL OLK-09"/>
      <sheetName val="6.3 CHI TIET OLK-09"/>
      <sheetName val="음료실행"/>
      <sheetName val="내역서을지"/>
      <sheetName val="Assumptions"/>
      <sheetName val="Dot 4"/>
      <sheetName val="Chi phi van chuyen"/>
      <sheetName val="Tong hop vat tu"/>
      <sheetName val="XLR_NoRangeSheet"/>
      <sheetName val="工艺分类库"/>
      <sheetName val="1.San "/>
      <sheetName val="DT hợp đồng"/>
      <sheetName val="Bảng KL đợt 1"/>
      <sheetName val="DLDT"/>
      <sheetName val="Dgia vat tu"/>
      <sheetName val="Don gia_III"/>
      <sheetName val="D÷ liÖu"/>
      <sheetName val="TLG Type"/>
      <sheetName val="Duthau"/>
      <sheetName val="HRG BHN"/>
      <sheetName val="CĂN ĐH"/>
      <sheetName val="Div26 - Elect"/>
      <sheetName val="CAUDIT"/>
      <sheetName val="7.Khau tru "/>
      <sheetName val="DMSC"/>
      <sheetName val="Heso DZ"/>
      <sheetName val="DGiaDZ"/>
      <sheetName val="DG_BINH THUAN"/>
      <sheetName val="Inputs_Sens"/>
      <sheetName val="IS_Sum_CM"/>
      <sheetName val="gia vt,nc,may"/>
      <sheetName val="2.CDPS"/>
      <sheetName val="Q.A01.2-Sh"/>
      <sheetName val="개산공사비"/>
      <sheetName val="Gld"/>
      <sheetName val="Gxd"/>
      <sheetName val="4 CĂN"/>
      <sheetName val="Calculation"/>
      <sheetName val="Danh mục"/>
      <sheetName val="Financ. Overview"/>
      <sheetName val="Toolbox"/>
      <sheetName val="Dinh muc"/>
      <sheetName val="TDTKP"/>
      <sheetName val="DK-KH"/>
      <sheetName val="Bieu gia HD"/>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TK-Dai Hoc Kien Giang"/>
      <sheetName val="PV Graph Data"/>
      <sheetName val="GJ_06"/>
      <sheetName val="doanh thu"/>
      <sheetName val="Dutoan KL"/>
      <sheetName val="Kyhieuloptratsonba"/>
      <sheetName val="Method_BouyancyFactor"/>
      <sheetName val="Method_PressureArea"/>
      <sheetName val="InputData"/>
      <sheetName val="B-2  (DPP)"/>
      <sheetName val="LX -TT05"/>
      <sheetName val="NC Moi TT05"/>
      <sheetName val="dulieumong"/>
      <sheetName val="DCQ"/>
      <sheetName val="DCS"/>
      <sheetName val="DD"/>
      <sheetName val="Gia VT-TB"/>
      <sheetName val="noi suy xa"/>
      <sheetName val="noi suy xa thu hoi"/>
      <sheetName val="THCT"/>
      <sheetName val="DM-1776"/>
      <sheetName val="Kê 0,4"/>
      <sheetName val="TH 0,4"/>
      <sheetName val="Kê 22"/>
      <sheetName val="TH 22"/>
      <sheetName val="TBA CAI TAO"/>
      <sheetName val="TBA XDM"/>
      <sheetName val="V-N-M"/>
      <sheetName val="TONG HOP DU TOAN"/>
      <sheetName val="Thop XAY DUNG"/>
      <sheetName val="CP HANG MUC CHUNG"/>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DG-1776KV4"/>
      <sheetName val="DG 4970"/>
      <sheetName val="DG Chi tiet"/>
      <sheetName val="DZ 22KV"/>
      <sheetName val="Giathau"/>
      <sheetName val="KS tuyen"/>
      <sheetName val="THTL"/>
      <sheetName val="CP(dz)"/>
      <sheetName val="DT"/>
      <sheetName val="Bia lot"/>
      <sheetName val="MB.DT.02"/>
      <sheetName val="01-&gt;12"/>
      <sheetName val="Article"/>
      <sheetName val="5.2.1 Đo bóc KL OLK-06"/>
      <sheetName val="Don gia NC"/>
      <sheetName val="PU_ITALY_8"/>
      <sheetName val="RAB_AR&amp;STR6"/>
      <sheetName val="chi_tiet_TBA6"/>
      <sheetName val="chi_tiet_C6"/>
      <sheetName val="Tro_giup8"/>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final_list_20055"/>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MTO_REV_2(ARMOR)"/>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Dây"/>
      <sheetName val="Nuoc5T"/>
      <sheetName val="Dien5T"/>
      <sheetName val="CAP NUOC"/>
      <sheetName val="cấp nước trục nhà vs"/>
      <sheetName val="THOAT NUOC"/>
      <sheetName val="TB"/>
      <sheetName val="THOAT MUA"/>
      <sheetName val="Cáp phòng"/>
      <sheetName val="TMC ĐIỆN_Phi"/>
      <sheetName val="TMC Tổng"/>
      <sheetName val="TH Đèn Phòng L1"/>
      <sheetName val="TH Đèn Hầm L1"/>
      <sheetName val="TỦ MODULE T1"/>
      <sheetName val="APTOMAT"/>
      <sheetName val="TINH GIA - SAN XUAT Vertico"/>
      <sheetName val="Huong dan"/>
      <sheetName val="13.BANG CT"/>
      <sheetName val="14.MMUS GIUA NHIP"/>
      <sheetName val="4.HSPBngang"/>
      <sheetName val="6.Tinh tai"/>
      <sheetName val="2 NSl"/>
      <sheetName val="17.US CHU tho a_b"/>
      <sheetName val="15.MMUS GOI"/>
      <sheetName val="DGIAgoi1"/>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COVER"/>
      <sheetName val="Classification"/>
      <sheetName val="BT3"/>
      <sheetName val="BANRA"/>
      <sheetName val="THKP957"/>
      <sheetName val="Tính giá NC"/>
      <sheetName val="Tiên lượng"/>
      <sheetName val="SL cước"/>
      <sheetName val="Annual_CFs_Asset"/>
      <sheetName val="QUO"/>
      <sheetName val="DSKH"/>
      <sheetName val="DT san XD-So lieu cu"/>
      <sheetName val="datatt"/>
      <sheetName val="PTVT"/>
      <sheetName val="GIÁ DỰ THẦU 30 CĂN"/>
      <sheetName val=" 1710 HOINGHINLD"/>
      <sheetName val="99"/>
      <sheetName val="99 (2)"/>
      <sheetName val="134 "/>
      <sheetName val="CTDZTA(5)"/>
      <sheetName val="THONG SO"/>
      <sheetName val="Đơn giá chi tiết TN 39"/>
      <sheetName val="Bang chiet tinh TBA"/>
      <sheetName val="EQT-ESTN"/>
      <sheetName val="DI_ESTI"/>
      <sheetName val="4.2.1 Đo bóc KL OLK-06"/>
      <sheetName val="4.1.1 CHI TIET OLK-06"/>
      <sheetName val="Hệ_qố2"/>
      <sheetName val="Electrical Works"/>
      <sheetName val="H_T_ INCOMING SYSTEM"/>
      <sheetName val="EQUIP LIST"/>
      <sheetName val="electrical"/>
      <sheetName val="So sanh"/>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SUMDETAIL"/>
      <sheetName val="Factory"/>
      <sheetName val="Matchung"/>
      <sheetName val="BU LONG"/>
      <sheetName val="ĐNVT"/>
      <sheetName val="ĐNBL"/>
      <sheetName val="CTLK"/>
      <sheetName val="係数"/>
      <sheetName val="8521"/>
      <sheetName val="Package1"/>
      <sheetName val="Painting"/>
      <sheetName val="영동(D)"/>
      <sheetName val="Thuyết minh"/>
      <sheetName val="Đơn giá máy"/>
      <sheetName val="DT. NHA XUONG"/>
      <sheetName val="ABUT수량-A1"/>
      <sheetName val="Tong DT"/>
      <sheetName val="phan tich don gia"/>
      <sheetName val="Items"/>
      <sheetName val="Detail"/>
      <sheetName val="¥ "/>
      <sheetName val="KLall"/>
      <sheetName val="Chu dau tu"/>
      <sheetName val="Cash Flow"/>
      <sheetName val="Yield"/>
      <sheetName val="Bill No.1.6"/>
      <sheetName val="Bill No.1.10"/>
      <sheetName val="Bill No.3.3"/>
      <sheetName val="Bill No.1.4"/>
      <sheetName val="Bill No.1.7"/>
      <sheetName val="Summary Bill No. 3"/>
      <sheetName val="PU_ITALY_9"/>
      <sheetName val="RAB_AR&amp;STR7"/>
      <sheetName val="chi_tiet_TBA7"/>
      <sheetName val="chi_tiet_C7"/>
      <sheetName val="Tro_giup9"/>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project_management6"/>
      <sheetName val="Don_gia_chi_tiet7"/>
      <sheetName val="Adix_A6"/>
      <sheetName val="S-curve_6"/>
      <sheetName val="REINF_6"/>
      <sheetName val="Rates_20096"/>
      <sheetName val="So_doi_chieu_LC6"/>
      <sheetName val="MAIN_GATE_HOUSE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TONG_HOP_VL-NC6"/>
      <sheetName val="Bang_KL6"/>
      <sheetName val="MH_RATE6"/>
      <sheetName val="Đầu_vào5"/>
      <sheetName val="Lcau_-_Lxuc6"/>
      <sheetName val="DM_60616"/>
      <sheetName val="DG_thep_ma_kem6"/>
      <sheetName val="Equip_5"/>
      <sheetName val="A1_CN5"/>
      <sheetName val="CT_vat_lieu6"/>
      <sheetName val="Trạm_biến_áp5"/>
      <sheetName val="Đơn_Giá_5"/>
      <sheetName val="Chi_tiet_XD_TBA5"/>
      <sheetName val="CT-0_4KV5"/>
      <sheetName val="Chenh_lech_vat_tu5"/>
      <sheetName val="Diện_tích5"/>
      <sheetName val="1_Khái_toán5"/>
      <sheetName val="TONG_HOP_T5_19985"/>
      <sheetName val="rate_material5"/>
      <sheetName val="KL_Chi_tiết_Xây_tô5"/>
      <sheetName val="DG_DZ6"/>
      <sheetName val="DG_TBA6"/>
      <sheetName val="07Base_Cost5"/>
      <sheetName val="04_-_XUONG_DET_B5"/>
      <sheetName val="Bill_1_Quy_dinh_chung5"/>
      <sheetName val="1_R18_BF5"/>
      <sheetName val="6_External_works-R18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Phan_khai_KLuong5"/>
      <sheetName val="Area_Cal5"/>
      <sheetName val="Elect_(3)5"/>
      <sheetName val="plan&amp;section_of_foundation5"/>
      <sheetName val="design_criteria5"/>
      <sheetName val="Bond_수수료_계산_포맷5"/>
      <sheetName val="ITB_COST5"/>
      <sheetName val="PAGE_15"/>
      <sheetName val="Loại_Vật_tư5"/>
      <sheetName val="DM_675"/>
      <sheetName val="Đầu_tư5"/>
      <sheetName val="Xay_lapduongR35"/>
      <sheetName val="KL-_KHAC5"/>
      <sheetName val="BILL_3_-_KẾT_CẤU_HẦM5"/>
      <sheetName val="Bill_02_-_Xay_gach-Pou_5"/>
      <sheetName val="Bill_03-Chống_thấm-Pou5"/>
      <sheetName val="Bill_05_-_Hoan_thien-Pou_5"/>
      <sheetName val="Bill_02_-_Xay_gach-Tower5"/>
      <sheetName val="Bill_03-Chống_thấm-Tower5"/>
      <sheetName val="Bill_05_-_Hoan_thien-Tower5"/>
      <sheetName val="PTĐG_LTBT5"/>
      <sheetName val="CTG-PRECHEx1_45"/>
      <sheetName val="CTG-AB_(2)5"/>
      <sheetName val="CTG-AB_(3)5"/>
      <sheetName val="CTG-PLP-1_085"/>
      <sheetName val="Pre_Đội_nhóm5"/>
      <sheetName val="Bill_04-Kim_loại-Pou5"/>
      <sheetName val="Bill_04-Kim_loại-Tower5"/>
      <sheetName val="Vat_tu_XD5"/>
      <sheetName val="Tower_-_Concrete_Works5"/>
      <sheetName val="GV1-D13_(Casement_door)5"/>
      <sheetName val="gia_cong_tac5"/>
      <sheetName val="Measure_13065"/>
      <sheetName val="EIRR&gt;_25"/>
      <sheetName val="4_PTDG5"/>
      <sheetName val="Analisa_Gabungan5"/>
      <sheetName val="Isolasi_Luar_Dalam5"/>
      <sheetName val="Isolasi_Luar5"/>
      <sheetName val="Data_Input6"/>
      <sheetName val="Project_Data5"/>
      <sheetName val="dg_tphcm5"/>
      <sheetName val="Bill_01_-_CTN5"/>
      <sheetName val="Bill_2_2_Villa_2_beds5"/>
      <sheetName val="HÐ_ngoài6"/>
      <sheetName val="6PILE__(돌출)5"/>
      <sheetName val="Harga_ME_5"/>
      <sheetName val="T_KÊ_K_CẤU5"/>
      <sheetName val="A1,_May5"/>
      <sheetName val="Vat_lieu5"/>
      <sheetName val="TH_N_Cong5"/>
      <sheetName val="ESTI_5"/>
      <sheetName val="KL_san_lap5"/>
      <sheetName val="6787CWFASE2CASE2_00_xls5"/>
      <sheetName val="Bill-04_ket_cau_thap-_UNI5"/>
      <sheetName val="TH_Vat_tu5"/>
      <sheetName val="_Bill_5-Earthing_2_-_Add_Works5"/>
      <sheetName val="CẤP_THOÁT_NƯỚC5"/>
      <sheetName val="Cước_VC_+_ĐM_CP_Tư_vấn5"/>
      <sheetName val="Hệ_số5"/>
      <sheetName val="THDT_goi_thau_TB5"/>
      <sheetName val="Tien_do_TV5"/>
      <sheetName val="Bang_trong_luong_rieng_thep5"/>
      <sheetName val="DETAIL_5"/>
      <sheetName val="final_list_20056"/>
      <sheetName val="LV_data5"/>
      <sheetName val="Gia_vat_tu5"/>
      <sheetName val="TH_MTC5"/>
      <sheetName val="Chenh_lech_ca_may5"/>
      <sheetName val="TLg_CN&amp;Laixe5"/>
      <sheetName val="TLg_CN&amp;Laixe_(2)5"/>
      <sheetName val="TLg_Laitau5"/>
      <sheetName val="TLg_Laitau_(2)5"/>
      <sheetName val="Equipment_list_(PAC)5"/>
      <sheetName val="TINH_KHOI_LUONG5"/>
      <sheetName val="DATA_BASE5"/>
      <sheetName val="bridge_#_15"/>
      <sheetName val="Buy_vs__Lease_Car5"/>
      <sheetName val="Chi_tiet5"/>
      <sheetName val="Budget_Code4"/>
      <sheetName val="CP_Khac_cuoc_VC4"/>
      <sheetName val="subcon_sched5"/>
      <sheetName val="PRE_(E)5"/>
      <sheetName val="Bang_3_Chi_tiet_phan_Dz5"/>
      <sheetName val="KHOI_LUONG5"/>
      <sheetName val="HVAC_BLOCK_B45"/>
      <sheetName val="BẢNG_KHỐI_LƯỢNG_TỔNG_HỢP4"/>
      <sheetName val="CTKL_KTX_HT4"/>
      <sheetName val="2_Chiet_tinh4"/>
      <sheetName val="Tong_du_toan4"/>
      <sheetName val="Bill_2_-_ketcau4"/>
      <sheetName val="Analisa_&amp;_Upah4"/>
      <sheetName val="NHÀ_NHẬP_LIỆU4"/>
      <sheetName val="MÓNG_SILO4"/>
      <sheetName val="Chi_tiet_lan_can4"/>
      <sheetName val="13-Cốt_thép_(10mm&lt;D≤18mm)_FO164"/>
      <sheetName val="du_lieu_du_toan4"/>
      <sheetName val="Purchase_Order4"/>
      <sheetName val="DL_ĐẦU_VÀO4"/>
      <sheetName val="BOQ_THAN4"/>
      <sheetName val="D_&amp;_W_sizes4"/>
      <sheetName val="Du_lieu5"/>
      <sheetName val="cash_budget4"/>
      <sheetName val="Luong_NII4"/>
      <sheetName val="DINH_MUC_THI_NGHIEM4"/>
      <sheetName val="Luong_NI4"/>
      <sheetName val="Phan_tich4"/>
      <sheetName val="CT_Thang_Mo4"/>
      <sheetName val="CT__PL4"/>
      <sheetName val="BANCO_(2)4"/>
      <sheetName val="MT_DPin_(2)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lieu_dau_vao4"/>
      <sheetName val="DK1_Don_gia4"/>
      <sheetName val="Don_gia_(khong_in)4"/>
      <sheetName val="1_MONG_1-24"/>
      <sheetName val="02__PTDG4"/>
      <sheetName val="Chiết_tính4"/>
      <sheetName val="TK_chi_tiet2"/>
      <sheetName val="Income_Statement4"/>
      <sheetName val="Shareholders'_Equity4"/>
      <sheetName val="VC_xd2"/>
      <sheetName val="Gia_VLTB2"/>
      <sheetName val="B_Luong2"/>
      <sheetName val="C_May2"/>
      <sheetName val="wk_prgs2"/>
      <sheetName val="Ma_don_vi2"/>
      <sheetName val="bang_cc2"/>
      <sheetName val="TH_TN2"/>
      <sheetName val="dm_3662"/>
      <sheetName val="DM_60602"/>
      <sheetName val="Bill_No_3_-_Prov__Sum_(Ph2&amp;3)2"/>
      <sheetName val="Du_tru_CP-Bieu_012"/>
      <sheetName val="TB_NẶNG2"/>
      <sheetName val="CĂN_HỘ_T16-17_2"/>
      <sheetName val="TRỤC_ĐỨNG_THOÁT_BẨN_T15-172"/>
      <sheetName val="TRỤC_ĐỨNG_TM_T15-172"/>
      <sheetName val="Bill_2-Road_HR22"/>
      <sheetName val="Bill_3_-_Softscape_HR22"/>
      <sheetName val="Ｎｏ_132"/>
      <sheetName val="DGchitiet_2"/>
      <sheetName val="AG_Pipe_Qty_Analysis2"/>
      <sheetName val="Dự_thầu2"/>
      <sheetName val="Nhap_VT_oto2"/>
      <sheetName val="đọc_số2"/>
      <sheetName val="CP_HMC2"/>
      <sheetName val="2_1Warehouse_12"/>
      <sheetName val="Data_Wall2"/>
      <sheetName val="Hao_phí2"/>
      <sheetName val="THEP_TAM2"/>
      <sheetName val="THEP_HÌNH2"/>
      <sheetName val="THEP_HINH2"/>
      <sheetName val="XA_GO2"/>
      <sheetName val="BANG_TRA2"/>
      <sheetName val="Tổng_GT2"/>
      <sheetName val="Chi_tiết_KL2"/>
      <sheetName val="ca_máy2"/>
      <sheetName val="khấu_trừ_phạt2"/>
      <sheetName val="GT__KHAU_TRU2"/>
      <sheetName val="HAO_HUT_VAT_TU_(2)2"/>
      <sheetName val="cao_độ2"/>
      <sheetName val="HỆ_THỐNG_PHÒNG_CHÁY_CHỮA_CHÁY2"/>
      <sheetName val="HỆ_THỐNG_CẤP_THOÁT_NƯỚC2"/>
      <sheetName val="HỆ_THỐNG_ĐHKK2"/>
      <sheetName val="MÁY_PHÁT_ĐIỆN2"/>
      <sheetName val="HỆ_THỐNG_ĐIỆN2"/>
      <sheetName val="Thiết_bị_chính2"/>
      <sheetName val="gui_BKCT1"/>
      <sheetName val="Chi_tiet_cong_no2"/>
      <sheetName val="PHÁT_SINH_TẦNG_1_2"/>
      <sheetName val="PHÁT_SINH_TẦNG_22"/>
      <sheetName val="Hầm_chuyển_psinh2"/>
      <sheetName val="Ống_thẳng2"/>
      <sheetName val="Côn_thu2"/>
      <sheetName val="Vuông_tròn2"/>
      <sheetName val="Chân_rẽ2"/>
      <sheetName val="Chạc_ba2"/>
      <sheetName val="Structure_data2"/>
      <sheetName val="CP_Du_phong2"/>
      <sheetName val="THCP_Lap_dat2"/>
      <sheetName val="THCP_xay_dung2"/>
      <sheetName val="Tong_hop_kinh_phi2"/>
      <sheetName val="CHI_PHI2"/>
      <sheetName val="1_Requisition(E)2"/>
      <sheetName val="Móng,_nền_2"/>
      <sheetName val="Main_Bldg-Rev022"/>
      <sheetName val="D&amp;W_def_2"/>
      <sheetName val="Nhan_cong2"/>
      <sheetName val="Thiet_bi2"/>
      <sheetName val="Vat_tu2"/>
      <sheetName val="DM_ChiPhi2"/>
      <sheetName val="May_TC2"/>
      <sheetName val="TH_Kinh_phi2"/>
      <sheetName val="Ptvl_2"/>
      <sheetName val="Dự_toán2"/>
      <sheetName val="Đơn_Giá_TH2"/>
      <sheetName val="Nhân_công2"/>
      <sheetName val="Phân_tích2"/>
      <sheetName val="C_P_Thiết_bị2"/>
      <sheetName val="T_H_Kinh_phí2"/>
      <sheetName val="Vật_tư2"/>
      <sheetName val="Trang_bìa2"/>
      <sheetName val="Don_gia_chi_tiet_DIEN_21"/>
      <sheetName val="TONG_HOP2"/>
      <sheetName val="DG_14261"/>
      <sheetName val="Theo_doi_Doanh_thu_20171"/>
      <sheetName val="phan_tic_chi_tiet2"/>
      <sheetName val="1_2_Staff_Schedule1"/>
      <sheetName val="1_San_1"/>
      <sheetName val="BẢNG_ÁP_GIÁ_(in)1"/>
      <sheetName val="NT_(KL)_IN1"/>
      <sheetName val="DOM_D21"/>
      <sheetName val="nhà_ăn1"/>
      <sheetName val="Công_nhật1"/>
      <sheetName val="btkt_cột1"/>
      <sheetName val="Chi_tiet_-tong_9_thang1"/>
      <sheetName val="0__Input1"/>
      <sheetName val="Gia_vat_lieu1"/>
      <sheetName val="Precios_unitarios_AXH1"/>
      <sheetName val="3__CNT1"/>
      <sheetName val="unit_price_list(M)1"/>
      <sheetName val="TH_VL,_NC,_DDHT_Thanhphuoc1"/>
      <sheetName val="So_lieu_chung1"/>
      <sheetName val="Doi_so1"/>
      <sheetName val="MTO_REV_2(ARMOR)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Bill_Prelim-CDT1"/>
      <sheetName val="Bill_BPTC-CDT1"/>
      <sheetName val="Chi_tiết_BPTC1"/>
      <sheetName val="Bill_BPTC-CDT_(PA_MCT_CDT)1"/>
      <sheetName val="Chi_tiết_BPTC_(PA_MCT_CDT)1"/>
      <sheetName val="KL_THEP__GIAM_DO_DUNG_COUPLER1"/>
      <sheetName val="01_KL_THÉP_NHẬP_VỀ1"/>
      <sheetName val="2__NT_VLDV1"/>
      <sheetName val="GHI_CHU1"/>
      <sheetName val="1_BB_LMHT1"/>
      <sheetName val="Tong_hop_vat_tu1"/>
      <sheetName val="DM-VNT_ko_sd1"/>
      <sheetName val="Bảng_đo_bóc_KL_OLK-091"/>
      <sheetName val="6_3_CHI_TIET_OLK-091"/>
      <sheetName val="1__Office1"/>
      <sheetName val="Cotthep_NPT1"/>
      <sheetName val="vl_nc_mtc1"/>
      <sheetName val="1_Civil_(Org)1"/>
      <sheetName val="Bê_tông_bảo_vệ1"/>
      <sheetName val="01__Data1"/>
      <sheetName val="Neo,_nối_cốt_thép_dầm,_cột1"/>
      <sheetName val="Uốn_móc_cốt_thép1"/>
      <sheetName val="Tiêu_chuẩn_cốt_thép1"/>
      <sheetName val="B3A_-_TOWER_A1"/>
      <sheetName val="Annex_B1"/>
      <sheetName val="TLG_Type1"/>
      <sheetName val="Dot_41"/>
      <sheetName val="KHOI_LUONG15-41"/>
      <sheetName val="KL_thep_lam_sat1"/>
      <sheetName val="Tien_Thuong1"/>
      <sheetName val="NC_XL_6T_cuoi_01_CTy1"/>
      <sheetName val="Data_-6T_dau1"/>
      <sheetName val="Cong_6T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Dgia_vat_tu1"/>
      <sheetName val="Don_gia_III1"/>
      <sheetName val="D÷_liÖu1"/>
      <sheetName val="2_CDPS1"/>
      <sheetName val="Q_A01_2-Sh1"/>
      <sheetName val="DM_336cai_tao1"/>
      <sheetName val="TH_các_CC1"/>
      <sheetName val="Heso_DZ1"/>
      <sheetName val="Danh_mục"/>
      <sheetName val="HRG_BHN1"/>
      <sheetName val="CĂN_ĐH1"/>
      <sheetName val="4_CĂN1"/>
      <sheetName val="Div26_-_Elect1"/>
      <sheetName val="DG_BINH_THUAN1"/>
      <sheetName val="Don_gia_NC1"/>
      <sheetName val="7_Khau_tru_1"/>
      <sheetName val="DT_hợp_đồng"/>
      <sheetName val="Bảng_KL_đợt_1"/>
      <sheetName val="B-2__(DPP)1"/>
      <sheetName val="Bieu_gia_HD"/>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Financ__Overview"/>
      <sheetName val="TINH_GIA_-_SAN_XUAT_Vertico"/>
      <sheetName val="Huong_dan"/>
      <sheetName val="13_BANG_CT"/>
      <sheetName val="14_MMUS_GIUA_NHIP"/>
      <sheetName val="4_HSPBngang"/>
      <sheetName val="6_Tinh_tai"/>
      <sheetName val="2_NSl"/>
      <sheetName val="17_US_CHU_tho_a_b"/>
      <sheetName val="15_MMUS_GOI"/>
      <sheetName val="gia_vt,nc,may"/>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5_2_1_Đo_bóc_KL_OLK-06"/>
      <sheetName val="Tổng_hợp_KPHM"/>
      <sheetName val="Dinh_muc"/>
      <sheetName val="GIÁ_DỰ_THẦU_30_CĂN"/>
      <sheetName val="KS_tuyen"/>
      <sheetName val="Bang_chiet_tinh_TBA"/>
      <sheetName val="MB_DT_02"/>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So_sanh"/>
      <sheetName val="BU_LONG"/>
      <sheetName val="DG_Chi_tiet"/>
      <sheetName val="_1710_HOINGHINLD"/>
      <sheetName val="99_(2)"/>
      <sheetName val="134_"/>
      <sheetName val="DG_4970"/>
      <sheetName val="Electrical_Works"/>
      <sheetName val="H_T__INCOMING_SYSTEM"/>
      <sheetName val="THONG_SO"/>
      <sheetName val="Đơn_giá_chi_tiết_TN_39"/>
      <sheetName val="DT__NHA_XUONG"/>
      <sheetName val="Cash_Flow"/>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Unit price"/>
      <sheetName val="현장별"/>
      <sheetName val="112016"/>
      <sheetName val="Bán đợt 1 trang"/>
      <sheetName val="DI-ESTI"/>
      <sheetName val="3. KC - PODIUM"/>
      <sheetName val="說明"/>
      <sheetName val="dg-VTu"/>
      <sheetName val="데리네이타현황"/>
      <sheetName val="BID"/>
      <sheetName val="Chiet tinh dz35"/>
      <sheetName val="DG3285"/>
      <sheetName val="Tien Luong"/>
      <sheetName val="Breakdown (B)"/>
      <sheetName val="U.P_Breakdown"/>
      <sheetName val="기안"/>
      <sheetName val="DW"/>
      <sheetName val="DWD"/>
      <sheetName val="DW1"/>
      <sheetName val="pctg"/>
      <sheetName val="M-work"/>
      <sheetName val="WORK"/>
      <sheetName val="DWi"/>
      <sheetName val="PC=FLAT"/>
      <sheetName val="Cert1"/>
      <sheetName val="설계내역서"/>
      <sheetName val="AASHTO92"/>
      <sheetName val="g-vl"/>
      <sheetName val="tuong"/>
      <sheetName val="dats"/>
      <sheetName val="CHITIET VL-NCHT1 (2)"/>
      <sheetName val="Links"/>
      <sheetName val="Lead"/>
      <sheetName val="Unit price(Updateting)"/>
      <sheetName val="基本"/>
      <sheetName val="149-2"/>
      <sheetName val="IMF Code"/>
      <sheetName val="Main_Mech"/>
      <sheetName val="Sub_Mech"/>
      <sheetName val="Cost List"/>
      <sheetName val="Detail Cost"/>
      <sheetName val="IC Price New"/>
      <sheetName val="QUOTE-IC"/>
      <sheetName val="Summary Table"/>
      <sheetName val="Sales Person"/>
      <sheetName val="Bidding Entity"/>
      <sheetName val="DOA"/>
      <sheetName val="Subsidiary Calculation"/>
      <sheetName val="CashFlows"/>
      <sheetName val="갑지(추정)"/>
      <sheetName val="5.2.1 Đo bóc KL OLK-10"/>
      <sheetName val="tifico"/>
      <sheetName val="CTDZ6kv (gd1) "/>
      <sheetName val="CTDZ 0.4+cto (GD1)"/>
      <sheetName val="CTTBA (gd1)"/>
      <sheetName val="선가03C"/>
      <sheetName val="03 Detailed"/>
      <sheetName val="01 Bid Price summary"/>
      <sheetName val="Home Office Manhours"/>
      <sheetName val="Field SPV Barchart"/>
      <sheetName val="95D"/>
      <sheetName val="94D"/>
      <sheetName val="COAT&amp;WRAP-QIOT-#3"/>
      <sheetName val="Abutment"/>
      <sheetName val="STATC"/>
      <sheetName val="FF-2 (1)"/>
      <sheetName val="FSA"/>
      <sheetName val="KCCP"/>
      <sheetName val="Contents"/>
      <sheetName val="Factor_sheet"/>
      <sheetName val="Labour Summary"/>
      <sheetName val="CWN_Consol"/>
      <sheetName val="Labour_Summary"/>
      <sheetName val="final_list_20059"/>
      <sheetName val="final_list_20057"/>
      <sheetName val="final_list_20058"/>
      <sheetName val="Deff_Tax_Sept01"/>
      <sheetName val="custScore"/>
      <sheetName val="corpGoalsSchedule0708"/>
      <sheetName val="1999"/>
      <sheetName val="2000"/>
      <sheetName val="2001"/>
      <sheetName val="2002"/>
      <sheetName val="YTD 12'2003"/>
      <sheetName val="YTD 06'2003"/>
      <sheetName val="YTD 03'2003"/>
      <sheetName val="YTD 09'2003"/>
      <sheetName val="PU_ITALY_10"/>
      <sheetName val="final_list_200510"/>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Macrow"/>
      <sheetName val="console"/>
      <sheetName val="Ratios"/>
      <sheetName val="_Parameters"/>
      <sheetName val="Eqpmnt Plng"/>
      <sheetName val="TRIAL BALANCE"/>
      <sheetName val="DPR 31st march"/>
      <sheetName val="current month"/>
      <sheetName val="Blng. Vs Coll."/>
      <sheetName val="GRN"/>
      <sheetName val="CRITERIA1"/>
      <sheetName val="Design"/>
      <sheetName val="Blore"/>
      <sheetName val="Chnai"/>
      <sheetName val="Pune"/>
      <sheetName val="CoverSheet"/>
      <sheetName val="H"/>
      <sheetName val="DSUM2004"/>
      <sheetName val="dwbulk"/>
      <sheetName val="NTCV1"/>
      <sheetName val="THÔNG TIN"/>
      <sheetName val="SGC RATE"/>
      <sheetName val="DSNV"/>
      <sheetName val="ThongtinDN"/>
      <sheetName val="DM DU AN"/>
      <sheetName val="DM TP."/>
      <sheetName val="File Chi tiet"/>
      <sheetName val="Bangia"/>
      <sheetName val="D+W"/>
      <sheetName val="Cau tao gia xay to"/>
      <sheetName val="inputcua"/>
      <sheetName val="Phu Bai Bridge"/>
      <sheetName val="beam"/>
      <sheetName val="Gia-VL"/>
      <sheetName val="chitiet"/>
      <sheetName val="chitietCS"/>
      <sheetName val="chitietTD"/>
      <sheetName val="CauHinh"/>
      <sheetName val="PL02"/>
      <sheetName val="don gia 1426"/>
      <sheetName val="TM"/>
      <sheetName val="DG "/>
      <sheetName val="Y-WORK"/>
      <sheetName val="Khai toan"/>
      <sheetName val="Phu luc 01.1 EPC P11-14"/>
      <sheetName val="Bìa"/>
      <sheetName val="TH"/>
      <sheetName val="TDT P11-P14"/>
      <sheetName val="CPXD"/>
      <sheetName val="Chi phi khac "/>
      <sheetName val="Hang muc Chung"/>
      <sheetName val="ĐGNC"/>
      <sheetName val="DGMTC"/>
      <sheetName val="Bia Phu Luc"/>
      <sheetName val="DATA.1 CHUNG"/>
      <sheetName val="Muc luc"/>
      <sheetName val="Tra cuu 957"/>
      <sheetName val="NTKL"/>
      <sheetName val="Luong (TP Việt Trì)"/>
      <sheetName val="HSTV"/>
      <sheetName val="GCM"/>
      <sheetName val="GVT"/>
      <sheetName val="NC CU"/>
      <sheetName val="PLV"/>
      <sheetName val="DNDN"/>
      <sheetName val="toyota"/>
      <sheetName val="Solieu"/>
      <sheetName val="주식"/>
      <sheetName val="Tru TT"/>
      <sheetName val="Thg 04"/>
      <sheetName val="Thg 05"/>
      <sheetName val="Thg 06"/>
      <sheetName val="Thg 07"/>
      <sheetName val="Thg 08"/>
      <sheetName val="Thg 09"/>
      <sheetName val="Thg 10"/>
      <sheetName val="Thg 11"/>
      <sheetName val="Thg 12"/>
      <sheetName val="CTGS"/>
      <sheetName val="Dashboard - BQL - VHL"/>
      <sheetName val="kl3p"/>
      <sheetName val="kl3pct"/>
      <sheetName val="kl3pcto"/>
      <sheetName val="ERECIN"/>
      <sheetName val="DG05new"/>
      <sheetName val="DLTA"/>
      <sheetName val="BẢNG DIỄN GIẢI KL (7)"/>
      <sheetName val="THPDMoi  (2)"/>
      <sheetName val="thao-go"/>
      <sheetName val="t-h HA THE"/>
      <sheetName val="TH XL"/>
      <sheetName val="Tiepdia"/>
      <sheetName val="CHITIET VL-NC"/>
      <sheetName val="Breakdown"/>
      <sheetName val="DTCT"/>
      <sheetName val="TKXM"/>
      <sheetName val="변경내역"/>
      <sheetName val="Takeoff"/>
      <sheetName val="Bán_đợt_1_trang"/>
      <sheetName val="Tong_DT"/>
      <sheetName val="phan_tich_don_gia"/>
      <sheetName val="Cost_List"/>
      <sheetName val="Detail_Cost"/>
      <sheetName val="IC_Price_New"/>
      <sheetName val="Summary_Table"/>
      <sheetName val="Sales_Person"/>
      <sheetName val="Bidding_Entity"/>
      <sheetName val="Tcd"/>
      <sheetName val="Cuoc "/>
      <sheetName val="gia chao"/>
      <sheetName val="Vat lieu BTN"/>
      <sheetName val="TCVN 1651-2008"/>
      <sheetName val="Da xay dung"/>
      <sheetName val="Bordereau"/>
      <sheetName val="MTO REV.0"/>
      <sheetName val="TH khoi luong"/>
      <sheetName val="Chi tiet khoi luong"/>
      <sheetName val="TK thep"/>
      <sheetName val="CT THOÁT WC VP"/>
      <sheetName val="CT CẤP WC VP"/>
      <sheetName val="CT THOÁT MƯA VP TRỤC LỚN"/>
      <sheetName val="CT THOÁT MƯA VP TRỤC NHỎ"/>
      <sheetName val="Menu"/>
      <sheetName val="Chênh lệch máy thi công"/>
      <sheetName val="Chênh lệch nhân công"/>
      <sheetName val="Chênh lệch vật liệu"/>
      <sheetName val="DO AM DT"/>
      <sheetName val="BANGTRA"/>
      <sheetName val="QMCT"/>
      <sheetName val="COST_ACC"/>
      <sheetName val="Probbl - Production"/>
      <sheetName val="Backup"/>
      <sheetName val="내역"/>
      <sheetName val="CHI PHÍ NHÔM"/>
      <sheetName val="TABLE-A"/>
      <sheetName val="w't table"/>
      <sheetName val="Danh mục khối"/>
      <sheetName val="Danh mục đơn vị -phòng chức năn"/>
      <sheetName val="Door_and_window3"/>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Cash_Flow1"/>
      <sheetName val="Thuyết_minh1"/>
      <sheetName val="Đơn_giá_máy1"/>
      <sheetName val="Tính_giá_NC1"/>
      <sheetName val="SL_cước1"/>
      <sheetName val="Currency Rate"/>
      <sheetName val="BQ"/>
      <sheetName val="KEILA TP 2020-07"/>
      <sheetName val="lookups"/>
      <sheetName val="BILL 34Āᐁë"/>
      <sheetName val="BILL 34Āᐁë_x0000__x0000__x0001__x0000__x0000__x0000_ HẦM"/>
      <sheetName val="CFA (ME)"/>
      <sheetName val="MEP Building"/>
      <sheetName val="Cot"/>
      <sheetName val="2. BBNT KLHT"/>
      <sheetName val="QSUM"/>
      <sheetName val="SucChiuTaiCuaCoc"/>
      <sheetName val="CHITIET VL-NC-TT1p"/>
      <sheetName val="CFA"/>
      <sheetName val="TKLD"/>
      <sheetName val="NHOM KINH"/>
      <sheetName val="Share Price 2002"/>
      <sheetName val="Case"/>
      <sheetName val="SumVal"/>
      <sheetName val="LUONG SCL"/>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B3A-APARTMENT"/>
      <sheetName val="Auto Monthly Inputs "/>
      <sheetName val="CFS3"/>
      <sheetName val="재료비단가(VALVE)"/>
      <sheetName val="BOM-13.11-Other(PS1+PS2)"/>
      <sheetName val="Tra_thep"/>
      <sheetName val="PAINT_SPEC"/>
      <sheetName val="SCHEDULE"/>
      <sheetName val="MSB-DB"/>
      <sheetName val="BP"/>
      <sheetName val="Tiên_lượng1"/>
      <sheetName val="Breakdown_(B)"/>
      <sheetName val="U_P_Breakdown"/>
      <sheetName val="Unit_price(Updateting)"/>
      <sheetName val="CTDZ6kv_(gd1)_"/>
      <sheetName val="CTDZ_0_4+cto_(GD1)"/>
      <sheetName val="CTTBA_(gd1)"/>
      <sheetName val="03_Detailed"/>
      <sheetName val="01_Bid_Price_summary"/>
      <sheetName val="Home_Office_Manhours"/>
      <sheetName val="Field_SPV_Barchart"/>
      <sheetName val="IMF_Code"/>
      <sheetName val="Subsidiary_Calculation"/>
      <sheetName val="DEF"/>
      <sheetName val="01. Nha xuong"/>
      <sheetName val="ChiTietDZ"/>
      <sheetName val="VuaBT"/>
      <sheetName val="Nhập liệu"/>
      <sheetName val="Dinh Muc Vat Tu"/>
      <sheetName val="mã "/>
      <sheetName val="Chao gia T12_RE"/>
      <sheetName val="Tabela1"/>
      <sheetName val="Bech_Lab"/>
      <sheetName val="Service Cost "/>
      <sheetName val="Don gia Tay Ninh"/>
      <sheetName val="Don gia Dak Lak"/>
      <sheetName val="做法表"/>
      <sheetName val="진주방향"/>
      <sheetName val="2BOX본체"/>
      <sheetName val="마산방향"/>
      <sheetName val="MB-D2"/>
      <sheetName val="Bearing"/>
      <sheetName val="MB-D3"/>
      <sheetName val="MB-D8"/>
      <sheetName val="MB-D9"/>
      <sheetName val="Manhole"/>
      <sheetName val="MB-D4"/>
      <sheetName val="MB-D12"/>
      <sheetName val="streeta and cacth pit"/>
      <sheetName val="MB-D7"/>
      <sheetName val="Pipe"/>
      <sheetName val="MB-D6"/>
      <sheetName val="Daf 1"/>
      <sheetName val="SLabs"/>
      <sheetName val="CTtr"/>
      <sheetName val="Gia NC theo TT05"/>
      <sheetName val="KUNGDEVI"/>
      <sheetName val="기본DATA"/>
      <sheetName val="caocot"/>
      <sheetName val="Bia1"/>
      <sheetName val="Don gia XD"/>
      <sheetName val="DSV6 Summ"/>
      <sheetName val="Luong_BN"/>
      <sheetName val="Luong_TB"/>
      <sheetName val="Ca_may_TB"/>
      <sheetName val="Ca_máy_BN"/>
      <sheetName val="Vật_liệu"/>
      <sheetName val="DS_GioiTinh"/>
      <sheetName val="DS_LoaiNhanVien"/>
      <sheetName val="DS_QuocTich"/>
      <sheetName val="DS_TinhTrangGiaDinh"/>
      <sheetName val="DS_TonGiao"/>
      <sheetName val="Currency"/>
      <sheetName val="Land Dev't. Ph-1"/>
      <sheetName val="Hac.Lots"/>
      <sheetName val="4-Lane bridge"/>
      <sheetName val="Res.Lots"/>
      <sheetName val="Spine Road"/>
      <sheetName val="tra-vat-lieu"/>
      <sheetName val="BAG-2"/>
      <sheetName val="COPING"/>
      <sheetName val="datta"/>
      <sheetName val="GIAVLIEU"/>
      <sheetName val="BTH"/>
      <sheetName val="264"/>
      <sheetName val="TienLuong"/>
      <sheetName val="Para"/>
      <sheetName val="PNTEXT"/>
      <sheetName val="DFA"/>
      <sheetName val="sortÔ"/>
      <sheetName val="BangQuiDoi"/>
      <sheetName val="5.2.1 Đo bóc KL OLK-07"/>
      <sheetName val="Boc KL DAT+CAT+BT"/>
      <sheetName val="Boc KL thép"/>
      <sheetName val="Bieu do nhan luc"/>
      <sheetName val="B1_HT"/>
      <sheetName val="PU_ITALY_22"/>
      <sheetName val="TH_DZ3511"/>
      <sheetName val="Tro_giup21"/>
      <sheetName val="RAB_AR&amp;STR9"/>
      <sheetName val="chi_tiet_TBA9"/>
      <sheetName val="chi_tiet_C9"/>
      <sheetName val="Customize_Your_Purchase_Order9"/>
      <sheetName val="Don_gia9"/>
      <sheetName val="CHITIET_VL-NC-TT_-1p9"/>
      <sheetName val="CHITIET_VL-NC-TT-3p8"/>
      <sheetName val="TONG_HOP_VL-NC_TT9"/>
      <sheetName val="KPVC-BD_9"/>
      <sheetName val="DON_GIA_TRAM_(3)9"/>
      <sheetName val="DON_GIA_CAN_THO11"/>
      <sheetName val="HĐ_ngoài8"/>
      <sheetName val="XT_Buoc_38"/>
      <sheetName val="dongia_(2)8"/>
      <sheetName val="Don_gia_chi_tiet9"/>
      <sheetName val="7606_DZ9"/>
      <sheetName val="project_management8"/>
      <sheetName val="Adix_A8"/>
      <sheetName val="REINF_8"/>
      <sheetName val="Rates_20098"/>
      <sheetName val="S-curve_8"/>
      <sheetName val="Du_toan8"/>
      <sheetName val="So_doi_chieu_LC8"/>
      <sheetName val="MAIN_GATE_HOUSE8"/>
      <sheetName val="Commercial_value8"/>
      <sheetName val="Ky_Lam_Bridge8"/>
      <sheetName val="Provisional_Sums_Item8"/>
      <sheetName val="Gas_Pressure_Welding8"/>
      <sheetName val="General_Item&amp;General_Requireme8"/>
      <sheetName val="General_Items8"/>
      <sheetName val="Regenral_Requirements8"/>
      <sheetName val="chiet_tinh8"/>
      <sheetName val="Ng_hàng_xà+bulong8"/>
      <sheetName val="TONG_HOP_VL-NC8"/>
      <sheetName val="MH_RATE8"/>
      <sheetName val="Bang_KL8"/>
      <sheetName val="Đầu_vào7"/>
      <sheetName val="Equip_7"/>
      <sheetName val="A1_CN7"/>
      <sheetName val="DG_thep_ma_kem8"/>
      <sheetName val="Lcau_-_Lxuc8"/>
      <sheetName val="CT_vat_lieu8"/>
      <sheetName val="Trạm_biến_áp7"/>
      <sheetName val="Đơn_Giá_7"/>
      <sheetName val="DM_60618"/>
      <sheetName val="TONG_HOP_T5_19987"/>
      <sheetName val="Chenh_lech_vat_tu7"/>
      <sheetName val="Diện_tích7"/>
      <sheetName val="1_Khái_toán7"/>
      <sheetName val="Chi_tiet_XD_TBA7"/>
      <sheetName val="DG_DZ8"/>
      <sheetName val="DG_TBA8"/>
      <sheetName val="CT-0_4KV7"/>
      <sheetName val="rate_material7"/>
      <sheetName val="KL_Chi_tiết_Xây_tô7"/>
      <sheetName val="04_-_XUONG_DET_B7"/>
      <sheetName val="Loại_Vật_tư7"/>
      <sheetName val="Bill_1_Quy_dinh_chung7"/>
      <sheetName val="1_R18_BF7"/>
      <sheetName val="6_External_works-R187"/>
      <sheetName val="07Base_Cost7"/>
      <sheetName val="Chi_tiet_KL7"/>
      <sheetName val="Tổng_hợp_KL7"/>
      <sheetName val="_037"/>
      <sheetName val="chieu_day_san7"/>
      <sheetName val="Podium_Concrete_Works7"/>
      <sheetName val="KLCT-_TOWER7"/>
      <sheetName val="KLCT-_PODIUM7"/>
      <sheetName val="Gia_thanh_chuoi_su7"/>
      <sheetName val="Tiep_dia7"/>
      <sheetName val="Don_gia_vung_III-Can_Tho7"/>
      <sheetName val="Phan_khai_KLuong7"/>
      <sheetName val="Area_Cal7"/>
      <sheetName val="Bill_01_-_CTN7"/>
      <sheetName val="Bill_2_2_Villa_2_beds7"/>
      <sheetName val="Elect_(3)7"/>
      <sheetName val="plan&amp;section_of_foundation7"/>
      <sheetName val="design_criteria7"/>
      <sheetName val="Bond_수수료_계산_포맷7"/>
      <sheetName val="ITB_COST7"/>
      <sheetName val="PAGE_17"/>
      <sheetName val="DM_677"/>
      <sheetName val="Project_Data7"/>
      <sheetName val="6787CWFASE2CASE2_00_xls7"/>
      <sheetName val="Xay_lapduongR37"/>
      <sheetName val="Đầu_tư7"/>
      <sheetName val="gia_cong_tac7"/>
      <sheetName val="EIRR&gt;_27"/>
      <sheetName val="dg_tphcm7"/>
      <sheetName val="T_KÊ_K_CẤU7"/>
      <sheetName val="4_PTDG7"/>
      <sheetName val="A1,_May7"/>
      <sheetName val="Vat_lieu7"/>
      <sheetName val="Data_Input8"/>
      <sheetName val="Measure_13067"/>
      <sheetName val="Bill_02_-_Xay_gach-Pou_7"/>
      <sheetName val="Bill_03-Chống_thấm-Pou7"/>
      <sheetName val="Bill_04-Kim_loại-Pou7"/>
      <sheetName val="Bill_05_-_Hoan_thien-Pou_7"/>
      <sheetName val="Bill_02_-_Xay_gach-Tower7"/>
      <sheetName val="Bill_03-Chống_thấm-Tower7"/>
      <sheetName val="Bill_04-Kim_loại-Tower7"/>
      <sheetName val="Bill_05_-_Hoan_thien-Tower7"/>
      <sheetName val="KL-_KHAC7"/>
      <sheetName val="BILL_3_-_KẾT_CẤU_HẦM7"/>
      <sheetName val="PTĐG_LTBT7"/>
      <sheetName val="CTG-PRECHEx1_47"/>
      <sheetName val="CTG-AB_(2)7"/>
      <sheetName val="CTG-AB_(3)7"/>
      <sheetName val="CTG-PLP-1_087"/>
      <sheetName val="Pre_Đội_nhóm7"/>
      <sheetName val="Vat_tu_XD7"/>
      <sheetName val="Tower_-_Concrete_Works7"/>
      <sheetName val="Bill-04_ket_cau_thap-_UNI7"/>
      <sheetName val="TH_Vat_tu7"/>
      <sheetName val="HÐ_ngoài8"/>
      <sheetName val="6PILE__(돌출)7"/>
      <sheetName val="DETAIL_7"/>
      <sheetName val="GV1-D13_(Casement_door)7"/>
      <sheetName val="Harga_ME_7"/>
      <sheetName val="Analisa_Gabungan7"/>
      <sheetName val="_Bill_5-Earthing_2_-_Add_Works7"/>
      <sheetName val="Isolasi_Luar_Dalam7"/>
      <sheetName val="Isolasi_Luar7"/>
      <sheetName val="Bang_trong_luong_rieng_thep7"/>
      <sheetName val="final_list_200522"/>
      <sheetName val="LV_data7"/>
      <sheetName val="CẤP_THOÁT_NƯỚC7"/>
      <sheetName val="Cước_VC_+_ĐM_CP_Tư_vấn7"/>
      <sheetName val="Hệ_số7"/>
      <sheetName val="ESTI_7"/>
      <sheetName val="Gia_vat_tu7"/>
      <sheetName val="bridge_#_17"/>
      <sheetName val="THDT_goi_thau_TB7"/>
      <sheetName val="Tien_do_TV7"/>
      <sheetName val="Chenh_lech_ca_may7"/>
      <sheetName val="TLg_CN&amp;Laixe7"/>
      <sheetName val="TLg_CN&amp;Laixe_(2)7"/>
      <sheetName val="TLg_Laitau7"/>
      <sheetName val="TLg_Laitau_(2)7"/>
      <sheetName val="KHOI_LUONG7"/>
      <sheetName val="Bang_3_Chi_tiet_phan_Dz7"/>
      <sheetName val="DATA_BASE7"/>
      <sheetName val="Equipment_list_(PAC)7"/>
      <sheetName val="KL_san_lap7"/>
      <sheetName val="TH_N_Cong7"/>
      <sheetName val="TH_MTC7"/>
      <sheetName val="TINH_KHOI_LUONG7"/>
      <sheetName val="Chi_tiet7"/>
      <sheetName val="Buy_vs__Lease_Car7"/>
      <sheetName val="PRE_(E)7"/>
      <sheetName val="CTKL_KTX_HT6"/>
      <sheetName val="subcon_sched7"/>
      <sheetName val="Tong_du_toan6"/>
      <sheetName val="Bill_2_-_ketcau6"/>
      <sheetName val="Budget_Code6"/>
      <sheetName val="CP_Khac_cuoc_VC6"/>
      <sheetName val="NHÀ_NHẬP_LIỆU6"/>
      <sheetName val="MÓNG_SILO6"/>
      <sheetName val="HVAC_BLOCK_B47"/>
      <sheetName val="2_Chiet_tinh6"/>
      <sheetName val="BẢNG_KHỐI_LƯỢNG_TỔNG_HỢP6"/>
      <sheetName val="Chi_tiet_lan_can6"/>
      <sheetName val="13-Cốt_thép_(10mm&lt;D≤18mm)_FO166"/>
      <sheetName val="du_lieu_du_toan6"/>
      <sheetName val="BOQ_THAN6"/>
      <sheetName val="DL_ĐẦU_VÀO6"/>
      <sheetName val="Analisa_&amp;_Upah6"/>
      <sheetName val="Purchase_Order6"/>
      <sheetName val="D_&amp;_W_sizes6"/>
      <sheetName val="Du_lieu7"/>
      <sheetName val="cash_budget6"/>
      <sheetName val="Luong_NII6"/>
      <sheetName val="DINH_MUC_THI_NGHIEM6"/>
      <sheetName val="Luong_NI6"/>
      <sheetName val="Phan_tich6"/>
      <sheetName val="CT_Thang_Mo6"/>
      <sheetName val="CT__PL6"/>
      <sheetName val="dongia__2_6"/>
      <sheetName val="Thép_CKN6"/>
      <sheetName val="GOC-KO_IN6"/>
      <sheetName val="MAU_8A6"/>
      <sheetName val="MAU_8B6"/>
      <sheetName val="MAU_96"/>
      <sheetName val="MAU_106"/>
      <sheetName val="sochitiettaikhoan_6"/>
      <sheetName val="Share_price_data6"/>
      <sheetName val="19_36"/>
      <sheetName val="20_36"/>
      <sheetName val="Chieu_4_36"/>
      <sheetName val="Cow_req6"/>
      <sheetName val="TỔNG_HỢP6"/>
      <sheetName val="14-LẦN_3-CHIỀU6"/>
      <sheetName val="14-LẦN_1-SÁNG6"/>
      <sheetName val="14-LẦN_2-TRƯA6"/>
      <sheetName val="1_3+1_4-TOTAL_-_Ko_IN6"/>
      <sheetName val="2_1-LẦN_3-CHIỀU6"/>
      <sheetName val="2_1-LẦN_1-SÁNG6"/>
      <sheetName val="2_1-LẦN_2-TRƯA6"/>
      <sheetName val="2_1-TOTAL-Ko_IN6"/>
      <sheetName val="1_3(TMR_4)6"/>
      <sheetName val="CHO_DE6"/>
      <sheetName val="1_1+1_2+2_2+2_3(TMR_3)6"/>
      <sheetName val="CK1+CK2_(VS_SAN_CHOI_23)6"/>
      <sheetName val="CK1+CK2_(2)6"/>
      <sheetName val="12-16_THÁNG6"/>
      <sheetName val="CAN_SỮA6"/>
      <sheetName val="54+55+56(SAU_CAI_SỮA-6)6"/>
      <sheetName val="BÊ_71-90_NGÀY6"/>
      <sheetName val="BÊ_12-16_tháng6"/>
      <sheetName val="BÊ_6-126"/>
      <sheetName val="BÊ_1-36"/>
      <sheetName val="F01-BC_KHAU_PHAN_SANG_20_36"/>
      <sheetName val="F01-BC_KHAU_PHAN_CHIEU_19_36"/>
      <sheetName val="dinh_mưc_cty6"/>
      <sheetName val="Giá_thành6"/>
      <sheetName val="Thong_ke6"/>
      <sheetName val="Energy_for_milk_prod6"/>
      <sheetName val="DE_NGHI_XUAT_6"/>
      <sheetName val="phieu_xuat_mau6"/>
      <sheetName val="PHIEU_XUAT_CHIEU6"/>
      <sheetName val="11_rai_them_cỏ6"/>
      <sheetName val="PHU_LUC_02-_HDSD_CAC_BIEU_MAU6"/>
      <sheetName val="PhU_LUC_01-_MA_CAC_NHOM_BO6"/>
      <sheetName val="F03-BC_THUC_TRON_SANG_20_36"/>
      <sheetName val="F03-BC_THUC_TRON_CHIEU_19_36"/>
      <sheetName val="F02-BC_THEO_DOI_THUC_AN_DU6"/>
      <sheetName val="Tham_khao-_Bao_cao_xuat_thuc_a6"/>
      <sheetName val="Don_gia_(khong_in)6"/>
      <sheetName val="Dlieu_dau_vao6"/>
      <sheetName val="DK1_Don_gia6"/>
      <sheetName val="1_MONG_1-26"/>
      <sheetName val="BANCO_(2)6"/>
      <sheetName val="MT_DPin_(2)6"/>
      <sheetName val="dm_3664"/>
      <sheetName val="DM_60604"/>
      <sheetName val="02__PTDG6"/>
      <sheetName val="Chiết_tính6"/>
      <sheetName val="2_1Warehouse_14"/>
      <sheetName val="Income_Statement6"/>
      <sheetName val="Shareholders'_Equity6"/>
      <sheetName val="VC_xd4"/>
      <sheetName val="Gia_VLTB4"/>
      <sheetName val="B_Luong4"/>
      <sheetName val="C_May4"/>
      <sheetName val="TB_NẶNG4"/>
      <sheetName val="Du_tru_CP-Bieu_014"/>
      <sheetName val="Dự_thầu4"/>
      <sheetName val="Nhap_VT_oto4"/>
      <sheetName val="TH_TN4"/>
      <sheetName val="Bill_No_3_-_Prov__Sum_(Ph2&amp;3)4"/>
      <sheetName val="Hao_phí4"/>
      <sheetName val="Structure_data4"/>
      <sheetName val="đọc_số4"/>
      <sheetName val="Ma_don_vi4"/>
      <sheetName val="bang_cc4"/>
      <sheetName val="CP_Du_phong4"/>
      <sheetName val="THCP_Lap_dat4"/>
      <sheetName val="THCP_xay_dung4"/>
      <sheetName val="Tong_hop_kinh_phi4"/>
      <sheetName val="CP_HMC4"/>
      <sheetName val="HỆ_THỐNG_PHÒNG_CHÁY_CHỮA_CHÁY4"/>
      <sheetName val="HỆ_THỐNG_CẤP_THOÁT_NƯỚC4"/>
      <sheetName val="HỆ_THỐNG_ĐHKK4"/>
      <sheetName val="MÁY_PHÁT_ĐIỆN4"/>
      <sheetName val="HỆ_THỐNG_ĐIỆN4"/>
      <sheetName val="Thiết_bị_chính4"/>
      <sheetName val="Ｎｏ_134"/>
      <sheetName val="DGchitiet_4"/>
      <sheetName val="wk_prgs4"/>
      <sheetName val="AG_Pipe_Qty_Analysis4"/>
      <sheetName val="CHI_PHI4"/>
      <sheetName val="TK_chi_tiet4"/>
      <sheetName val="Bill_2-Road_HR24"/>
      <sheetName val="Bill_3_-_Softscape_HR24"/>
      <sheetName val="THEP_TAM4"/>
      <sheetName val="THEP_HÌNH4"/>
      <sheetName val="THEP_HINH4"/>
      <sheetName val="XA_GO4"/>
      <sheetName val="BANG_TRA4"/>
      <sheetName val="CĂN_HỘ_T16-17_4"/>
      <sheetName val="TRỤC_ĐỨNG_THOÁT_BẨN_T15-174"/>
      <sheetName val="TRỤC_ĐỨNG_TM_T15-174"/>
      <sheetName val="Móng,_nền_4"/>
      <sheetName val="Main_Bldg-Rev024"/>
      <sheetName val="D&amp;W_def_4"/>
      <sheetName val="Nhan_cong4"/>
      <sheetName val="Thiet_bi4"/>
      <sheetName val="Vat_tu4"/>
      <sheetName val="DM_ChiPhi4"/>
      <sheetName val="May_TC4"/>
      <sheetName val="TH_Kinh_phi4"/>
      <sheetName val="Ptvl_4"/>
      <sheetName val="1_Requisition(E)4"/>
      <sheetName val="TONG_HOP4"/>
      <sheetName val="Tổng_GT4"/>
      <sheetName val="Chi_tiết_KL4"/>
      <sheetName val="ca_máy4"/>
      <sheetName val="khấu_trừ_phạt4"/>
      <sheetName val="GT__KHAU_TRU4"/>
      <sheetName val="HAO_HUT_VAT_TU_(2)4"/>
      <sheetName val="cao_độ4"/>
      <sheetName val="Data_Wall4"/>
      <sheetName val="Dự_toán4"/>
      <sheetName val="Đơn_Giá_TH4"/>
      <sheetName val="Nhân_công4"/>
      <sheetName val="Phân_tích4"/>
      <sheetName val="C_P_Thiết_bị4"/>
      <sheetName val="T_H_Kinh_phí4"/>
      <sheetName val="Vật_tư4"/>
      <sheetName val="Trang_bìa4"/>
      <sheetName val="phan_tic_chi_tiet4"/>
      <sheetName val="Gia_vat_lieu3"/>
      <sheetName val="DG_14263"/>
      <sheetName val="Theo_doi_Doanh_thu_20173"/>
      <sheetName val="gui_BKCT3"/>
      <sheetName val="Precios_unitarios_AXH3"/>
      <sheetName val="Chi_tiet_cong_no4"/>
      <sheetName val="PHÁT_SINH_TẦNG_1_4"/>
      <sheetName val="PHÁT_SINH_TẦNG_24"/>
      <sheetName val="Hầm_chuyển_psinh4"/>
      <sheetName val="Ống_thẳng4"/>
      <sheetName val="Côn_thu4"/>
      <sheetName val="Vuông_tròn4"/>
      <sheetName val="Chân_rẽ4"/>
      <sheetName val="Chạc_ba4"/>
      <sheetName val="3__CNT3"/>
      <sheetName val="unit_price_list(M)3"/>
      <sheetName val="TH_VL,_NC,_DDHT_Thanhphuoc3"/>
      <sheetName val="Don_gia_chi_tiet_DIEN_23"/>
      <sheetName val="So_lieu_chung3"/>
      <sheetName val="BẢNG_ÁP_GIÁ_(in)3"/>
      <sheetName val="NT_(KL)_IN3"/>
      <sheetName val="DOM_D23"/>
      <sheetName val="nhà_ăn3"/>
      <sheetName val="Công_nhật3"/>
      <sheetName val="btkt_cột3"/>
      <sheetName val="1_2_Staff_Schedule3"/>
      <sheetName val="Chi_tiet_-tong_9_thang3"/>
      <sheetName val="0__Input3"/>
      <sheetName val="Doi_so3"/>
      <sheetName val="MTO_REV_2(ARMOR)3"/>
      <sheetName val="DANH_MỤC_HỒ_SƠ3"/>
      <sheetName val="GT_PHÁT_SINH_NGOÀI_HĐ3"/>
      <sheetName val="KL_PHÁT_SINH_3"/>
      <sheetName val="PS_NGOÀI_HĐ3"/>
      <sheetName val="GT_PHÁT_SINH_VƯỢT_HĐ3"/>
      <sheetName val="PS_TĂNG_GIẢM_TRONG_HĐ3"/>
      <sheetName val="DGCT_PHÁT_SINH3"/>
      <sheetName val="DGCT_TRẦN_NLV3"/>
      <sheetName val="DGKL_chi_tiết_NLV3"/>
      <sheetName val="DGKL_chi_tiết_NHN,NK3"/>
      <sheetName val="TG_KL3"/>
      <sheetName val="DGCT_SƠN_BẢ_TƯỜNG_NLV3"/>
      <sheetName val="DGKL_TRẦN_NHN3"/>
      <sheetName val="Cotthep_NPT3"/>
      <sheetName val="vl_nc_mtc3"/>
      <sheetName val="KL_THEP__GIAM_DO_DUNG_COUPLER3"/>
      <sheetName val="01_KL_THÉP_NHẬP_VỀ3"/>
      <sheetName val="2__NT_VLDV3"/>
      <sheetName val="GHI_CHU3"/>
      <sheetName val="1_BB_LMHT3"/>
      <sheetName val="Bê_tông_bảo_vệ3"/>
      <sheetName val="01__Data3"/>
      <sheetName val="Neo,_nối_cốt_thép_dầm,_cột3"/>
      <sheetName val="Uốn_móc_cốt_thép3"/>
      <sheetName val="Tiêu_chuẩn_cốt_thép3"/>
      <sheetName val="Bill_Prelim-CDT3"/>
      <sheetName val="Bill_BPTC-CDT3"/>
      <sheetName val="Chi_tiết_BPTC3"/>
      <sheetName val="Bill_BPTC-CDT_(PA_MCT_CDT)3"/>
      <sheetName val="Chi_tiết_BPTC_(PA_MCT_CDT)3"/>
      <sheetName val="Tong_hop_vat_tu3"/>
      <sheetName val="TLG_Type3"/>
      <sheetName val="B3A_-_TOWER_A3"/>
      <sheetName val="Annex_B3"/>
      <sheetName val="DM-VNT_ko_sd3"/>
      <sheetName val="Bảng_đo_bóc_KL_OLK-093"/>
      <sheetName val="6_3_CHI_TIET_OLK-093"/>
      <sheetName val="1_Civil_(Org)3"/>
      <sheetName val="1__Office3"/>
      <sheetName val="KHOI_LUONG15-43"/>
      <sheetName val="Dgia_vat_tu3"/>
      <sheetName val="Don_gia_III3"/>
      <sheetName val="D÷_liÖu3"/>
      <sheetName val="Dot_43"/>
      <sheetName val="1_San_3"/>
      <sheetName val="Thop_Ksat3"/>
      <sheetName val="Thu_hoi_3"/>
      <sheetName val="HM_chung3"/>
      <sheetName val="CP_xd-thiet_bi3"/>
      <sheetName val="TH-TN_LD_TB3"/>
      <sheetName val="CP_xaydung3"/>
      <sheetName val="Thao_ha_phu_kien3"/>
      <sheetName val="VL-NC-MTC_ket_cau3"/>
      <sheetName val="KHOI_LUONG_TONG3"/>
      <sheetName val="TK_22KV3"/>
      <sheetName val="DM_366-17773"/>
      <sheetName val="Thi_nhiem3"/>
      <sheetName val="Gia_goc_VT-TB3"/>
      <sheetName val="Gia_vc_den_chan_CT3"/>
      <sheetName val="culy_223"/>
      <sheetName val="Luong_20503"/>
      <sheetName val="ca_may_QN3"/>
      <sheetName val="TNHC1246_3"/>
      <sheetName val="Ca_may_TT06_20103"/>
      <sheetName val="Don_gia_VLXD_dia_phuong3"/>
      <sheetName val="Bang_luong_SCL3"/>
      <sheetName val="Dinh_muc_TN14263"/>
      <sheetName val="KL_thep_lam_sat3"/>
      <sheetName val="Tien_Thuong3"/>
      <sheetName val="NC_XL_6T_cuoi_01_CTy3"/>
      <sheetName val="Data_-6T_dau3"/>
      <sheetName val="Cong_6T3"/>
      <sheetName val="Chi_phi_van_chuyen3"/>
      <sheetName val="2_CDPS3"/>
      <sheetName val="TH_các_CC3"/>
      <sheetName val="DT_hợp_đồng2"/>
      <sheetName val="Bảng_KL_đợt_12"/>
      <sheetName val="HRG_BHN3"/>
      <sheetName val="CĂN_ĐH3"/>
      <sheetName val="Q_A01_2-Sh3"/>
      <sheetName val="7_Khau_tru_3"/>
      <sheetName val="Heso_DZ3"/>
      <sheetName val="DM_336cai_tao3"/>
      <sheetName val="DG_BINH_THUAN3"/>
      <sheetName val="Div26_-_Elect3"/>
      <sheetName val="Danh_mục2"/>
      <sheetName val="4_CĂN3"/>
      <sheetName val="Financ__Overview2"/>
      <sheetName val="Don_gia_NC3"/>
      <sheetName val="B-2__(DPP)3"/>
      <sheetName val="Summary_Sheet2"/>
      <sheetName val="Finishing-Tower_A2"/>
      <sheetName val="Finishing-Tower_B2"/>
      <sheetName val="Finishing-Tower_C2"/>
      <sheetName val="Finishing-Tower_D2"/>
      <sheetName val="MEP-Tower_A2"/>
      <sheetName val="MEP-Tower_B2"/>
      <sheetName val="MEP-Tower_C2"/>
      <sheetName val="MEP-Tower_D2"/>
      <sheetName val="Cost_Report_Sum2"/>
      <sheetName val="Detail_Cost_Sum2"/>
      <sheetName val="RVO-VO_Sum2"/>
      <sheetName val="Potential_VOs_Sum2"/>
      <sheetName val="Cash_Flow_Sum2"/>
      <sheetName val="CAP_NUOC2"/>
      <sheetName val="cấp_nước_trục_nhà_vs2"/>
      <sheetName val="THOAT_NUOC2"/>
      <sheetName val="THOAT_MUA2"/>
      <sheetName val="Cáp_phòng2"/>
      <sheetName val="TMC_ĐIỆN_Phi2"/>
      <sheetName val="TMC_Tổng2"/>
      <sheetName val="TH_Đèn_Phòng_L12"/>
      <sheetName val="TH_Đèn_Hầm_L12"/>
      <sheetName val="TỦ_MODULE_T12"/>
      <sheetName val="TINH_GIA_-_SAN_XUAT_Vertico2"/>
      <sheetName val="Huong_dan2"/>
      <sheetName val="Bieu_gia_HD2"/>
      <sheetName val="13_BANG_CT2"/>
      <sheetName val="14_MMUS_GIUA_NHIP2"/>
      <sheetName val="4_HSPBngang2"/>
      <sheetName val="6_Tinh_tai2"/>
      <sheetName val="2_NSl2"/>
      <sheetName val="17_US_CHU_tho_a_b2"/>
      <sheetName val="15_MMUS_GOI2"/>
      <sheetName val="gia_vt,nc,may2"/>
      <sheetName val="BTK-Dai_Hoc_Kien_Giang2"/>
      <sheetName val="PV_Graph_Data2"/>
      <sheetName val="doanh_thu2"/>
      <sheetName val="Dutoan_KL2"/>
      <sheetName val="Kê_0,42"/>
      <sheetName val="TH_0,42"/>
      <sheetName val="Kê_222"/>
      <sheetName val="TH_222"/>
      <sheetName val="TBA_CAI_TAO2"/>
      <sheetName val="TBA_XDM2"/>
      <sheetName val="TONG_HOP_DU_TOAN2"/>
      <sheetName val="Thop_XAY_DUNG2"/>
      <sheetName val="CP_HANG_MUC_CHUNG2"/>
      <sheetName val="CHI_PHI_XD2"/>
      <sheetName val="CHI_PHI_THI_NGHIEM2"/>
      <sheetName val="VLDIEN_222"/>
      <sheetName val="Dao_dat2"/>
      <sheetName val="TH_Denbu2"/>
      <sheetName val="Do_ve_DC2"/>
      <sheetName val="TH_Bommin2"/>
      <sheetName val="CHI_PHI_THI_NGHIEM-LD_thiet_bi2"/>
      <sheetName val="Luong_TT012"/>
      <sheetName val="Camay_QB2"/>
      <sheetName val="gia_ca_may_BXD2"/>
      <sheetName val="BANG_LUONG_KY_SU2"/>
      <sheetName val="Bang_luong_NHOM_I2"/>
      <sheetName val="Bangluong_NHOM_II_2"/>
      <sheetName val="09-GIA_nhien_lieu-ko_in2"/>
      <sheetName val="Tinh_V_cot_chiem_cho2"/>
      <sheetName val="ĐM_13542"/>
      <sheetName val="KHOAN_MAU2"/>
      <sheetName val="ĐO_ĐỊA_VẬT_LÝ2"/>
      <sheetName val="khoan_tiep_dia2"/>
      <sheetName val="Tổng_hợp_KPHM2"/>
      <sheetName val="Dinh_muc2"/>
      <sheetName val="DZ_22KV2"/>
      <sheetName val="5_2_1_Đo_bóc_KL_OLK-062"/>
      <sheetName val="GIÁ_DỰ_THẦU_30_CĂN2"/>
      <sheetName val="MB_DT_022"/>
      <sheetName val="BU_LONG2"/>
      <sheetName val="KS_tuyen2"/>
      <sheetName val="Bang_chiet_tinh_TBA2"/>
      <sheetName val="HERD_MOVEMENTFARM14"/>
      <sheetName val="HERD_MOVEMENTFARM24"/>
      <sheetName val="CALVES_2-44"/>
      <sheetName val="Cavles_2-44"/>
      <sheetName val="CALVES_4-74"/>
      <sheetName val="HEIFER_7-12m4"/>
      <sheetName val="HEIFER_12+4"/>
      <sheetName val="FRESH_COW_2017-184"/>
      <sheetName val="HP_COW_20184"/>
      <sheetName val="LP_COW_2017-184"/>
      <sheetName val="DRY_COW4"/>
      <sheetName val="FIELD_CROPS4"/>
      <sheetName val="EQUIP_LIST2"/>
      <sheetName val="So_sanh2"/>
      <sheetName val="4_2_1_Đo_bóc_KL_OLK-062"/>
      <sheetName val="4_1_1_CHI_TIET_OLK-062"/>
      <sheetName val="Gia_VT-TB2"/>
      <sheetName val="noi_suy_xa2"/>
      <sheetName val="noi_suy_xa_thu_hoi2"/>
      <sheetName val="DT__NHA_XUONG2"/>
      <sheetName val="THONG_SO2"/>
      <sheetName val="Đơn_giá_chi_tiết_TN_392"/>
      <sheetName val="Tính_giá_NC2"/>
      <sheetName val="Tiên_lượng2"/>
      <sheetName val="SL_cước2"/>
      <sheetName val="DG_Chi_tiet2"/>
      <sheetName val="_1710_HOINGHINLD2"/>
      <sheetName val="99_(2)2"/>
      <sheetName val="134_2"/>
      <sheetName val="DG_49702"/>
      <sheetName val="Electrical_Works2"/>
      <sheetName val="H_T__INCOMING_SYSTEM2"/>
      <sheetName val="Cash_Flow2"/>
      <sheetName val="Thuyết_minh2"/>
      <sheetName val="Đơn_giá_máy2"/>
      <sheetName val="Bill_No_1_62"/>
      <sheetName val="Bill_No_1_102"/>
      <sheetName val="Bill_No_3_32"/>
      <sheetName val="Bill_No_1_42"/>
      <sheetName val="Bill_No_1_72"/>
      <sheetName val="Summary_Bill_No__32"/>
      <sheetName val="¥_2"/>
      <sheetName val="Unit_price1"/>
      <sheetName val="Tong_DT1"/>
      <sheetName val="phan_tich_don_gia1"/>
      <sheetName val="Bán_đợt_1_trang1"/>
      <sheetName val="3__KC_-_PODIUM1"/>
      <sheetName val="Breakdown_(B)1"/>
      <sheetName val="U_P_Breakdown1"/>
      <sheetName val="Chiet_tinh_dz351"/>
      <sheetName val="Tien_Luong1"/>
      <sheetName val="Unit_price(Updateting)1"/>
      <sheetName val="CTDZ6kv_(gd1)_1"/>
      <sheetName val="CTDZ_0_4+cto_(GD1)1"/>
      <sheetName val="CTTBA_(gd1)1"/>
      <sheetName val="03_Detailed1"/>
      <sheetName val="01_Bid_Price_summary1"/>
      <sheetName val="Home_Office_Manhours1"/>
      <sheetName val="Field_SPV_Barchart1"/>
      <sheetName val="Bù_giá_CM1"/>
      <sheetName val="Cost_List1"/>
      <sheetName val="Detail_Cost1"/>
      <sheetName val="IC_Price_New1"/>
      <sheetName val="Summary_Table1"/>
      <sheetName val="Sales_Person1"/>
      <sheetName val="Bidding_Entity1"/>
      <sheetName val="LX_-TT05"/>
      <sheetName val="NC_Moi_TT05"/>
      <sheetName val="IMF_Code1"/>
      <sheetName val="CHITIET_VL-NCHT1_(2)1"/>
      <sheetName val="Subsidiary_Calculation1"/>
      <sheetName val="don_gia_1426"/>
      <sheetName val="SGC_RATE"/>
      <sheetName val="Cau_tao_gia_xay_to"/>
      <sheetName val="Phu_Bai_Bridge"/>
      <sheetName val="5_2_1_Đo_bóc_KL_OLK-10"/>
      <sheetName val="Chu_dau_tu"/>
      <sheetName val="Khai_toan"/>
      <sheetName val="Phu_luc_01_1_EPC_P11-14"/>
      <sheetName val="TDT_P11-P14"/>
      <sheetName val="Chi_phi_khac_"/>
      <sheetName val="Hang_muc_Chung"/>
      <sheetName val="Bia_Phu_Luc"/>
      <sheetName val="DATA_1_CHUNG"/>
      <sheetName val="Muc_luc"/>
      <sheetName val="Tra_cuu_957"/>
      <sheetName val="Tru_TT"/>
      <sheetName val="Thg_04"/>
      <sheetName val="Thg_05"/>
      <sheetName val="Thg_06"/>
      <sheetName val="Thg_07"/>
      <sheetName val="Thg_08"/>
      <sheetName val="Thg_09"/>
      <sheetName val="Thg_10"/>
      <sheetName val="Thg_11"/>
      <sheetName val="Thg_12"/>
      <sheetName val="Bia_lot"/>
      <sheetName val="DT_san_XD-So_lieu_cu"/>
      <sheetName val="DM_DU_AN"/>
      <sheetName val="DM_TP_"/>
      <sheetName val="File_Chi_tiet"/>
      <sheetName val="THPDMoi__(2)"/>
      <sheetName val="t-h_HA_THE"/>
      <sheetName val="TH_XL"/>
      <sheetName val="CHITIET_VL-NC"/>
      <sheetName val="FF-2_(1)"/>
      <sheetName val="Labour_Summary13"/>
      <sheetName val="YTD_12'2003"/>
      <sheetName val="YTD_06'2003"/>
      <sheetName val="YTD_03'2003"/>
      <sheetName val="YTD_09'2003"/>
      <sheetName val="deferred_taxes"/>
      <sheetName val="Eqpmnt_Plng"/>
      <sheetName val="TRIAL_BALANCE"/>
      <sheetName val="DPR_31st_march"/>
      <sheetName val="current_month"/>
      <sheetName val="Blng__Vs_Coll_"/>
      <sheetName val="Currency_Rate"/>
      <sheetName val="BILL_34Āᐁë_HẦM"/>
      <sheetName val="THÔNG_TIN"/>
      <sheetName val="Danh_mục_khối"/>
      <sheetName val="Danh_mục_đơn_vị_-phòng_chức_năn"/>
      <sheetName val="BẢNG_DIỄN_GIẢI_KL_(7)"/>
      <sheetName val="Probbl_-_Production"/>
      <sheetName val="w't_table"/>
      <sheetName val="CHI_PHÍ_NHÔM"/>
      <sheetName val="BILL_34Āᐁë"/>
      <sheetName val="NHOM_KINH"/>
      <sheetName val="CHITIET_VL-NC-TT1p"/>
      <sheetName val="2__BBNT_KLHT"/>
      <sheetName val="Dashboard_-_BQL_-_VHL"/>
      <sheetName val="KEILA_TP_2020-07"/>
      <sheetName val="TH_khoi_luong"/>
      <sheetName val="Chi_tiet_khoi_luong"/>
      <sheetName val="TK_thep"/>
      <sheetName val="CT_THOÁT_WC_VP"/>
      <sheetName val="CT_CẤP_WC_VP"/>
      <sheetName val="CT_THOÁT_MƯA_VP_TRỤC_LỚN"/>
      <sheetName val="CT_THOÁT_MƯA_VP_TRỤC_NHỎ"/>
      <sheetName val="CFA_(ME)"/>
      <sheetName val="MEP_Building"/>
      <sheetName val="Share_Price_2002"/>
      <sheetName val="LUONG_SCL"/>
      <sheetName val="BOM-13_11-Other(PS1+PS2)"/>
      <sheetName val="Don_gia_XD"/>
      <sheetName val="Dinh_Muc_Vat_Tu"/>
      <sheetName val="mã_"/>
      <sheetName val="Chênh_lệch_máy_thi_công"/>
      <sheetName val="Chênh_lệch_nhân_công"/>
      <sheetName val="Chênh_lệch_vật_liệu"/>
      <sheetName val="Chao_gia_T12_RE"/>
      <sheetName val="Service_Cost_"/>
      <sheetName val="Don_gia_Tay_Ninh"/>
      <sheetName val="Don_gia_Dak_Lak"/>
      <sheetName val="streeta_and_cacth_pit"/>
      <sheetName val="Daf_1"/>
      <sheetName val="rc"/>
      <sheetName val="L-Mechanical"/>
      <sheetName val="Committed Items"/>
      <sheetName val="HT"/>
      <sheetName val="Corner Arch"/>
      <sheetName val="End Arch"/>
      <sheetName val="Intermediate Arch"/>
      <sheetName val="DrgList"/>
      <sheetName val="reinforcement 675"/>
      <sheetName val="SHG"/>
      <sheetName val="ext wall fin qty"/>
      <sheetName val="SL Plum."/>
      <sheetName val="1C2A&amp;3"/>
      <sheetName val="Physical Schedule 3D"/>
      <sheetName val="TPI"/>
      <sheetName val="ELKP"/>
      <sheetName val="harga"/>
      <sheetName val="Tabel Berat"/>
      <sheetName val="DETAILED_P&amp;L"/>
      <sheetName val="REKAP_MEKANIKAL"/>
      <sheetName val="basic"/>
      <sheetName val="Data Umum Penawaran"/>
      <sheetName val="UPAH"/>
      <sheetName val="Real Cost"/>
      <sheetName val="bill qty"/>
      <sheetName val="Peralatan"/>
      <sheetName val="REKAP_ARSITEKTUR."/>
      <sheetName val="RAB.ADMINISTRASI PUSAT (1)"/>
      <sheetName val="dwa-01"/>
      <sheetName val="Umum"/>
      <sheetName val="TJ1Q47"/>
      <sheetName val="BQ-Tenis"/>
      <sheetName val="Arsitektur"/>
      <sheetName val="BOQ_Aula"/>
      <sheetName val="Prelim"/>
      <sheetName val="Rekapitulasi"/>
      <sheetName val="SatDas"/>
      <sheetName val="Div2"/>
      <sheetName val="NAME"/>
      <sheetName val="Hrg Readymix"/>
      <sheetName val="노임이"/>
      <sheetName val="Danh sach KV2"/>
      <sheetName val="Danh sach doan KT"/>
      <sheetName val="data-ma2"/>
      <sheetName val="Luong 2622EVN"/>
      <sheetName val="PTDG-CL"/>
      <sheetName val="GVL-tuyến"/>
      <sheetName val="GVL-BTN"/>
      <sheetName val="Sum ELE  CAP S1-4  "/>
      <sheetName val="Elemental Breakdown+20%"/>
      <sheetName val="De11A"/>
      <sheetName val="DGKL_TRỤC NGOAI NHA"/>
      <sheetName val="PHẦN KIẾN TRÚC"/>
      <sheetName val="0,SO LIEU DAU VAO"/>
      <sheetName val="So sanh gia"/>
      <sheetName val="CT_trtreo"/>
      <sheetName val="pphtAV"/>
      <sheetName val="Form"/>
      <sheetName val="Bill 2"/>
      <sheetName val="Bill 3"/>
      <sheetName val="Bill 4a - 1A"/>
      <sheetName val="Bill 4a (Fiber) - 1A"/>
      <sheetName val="Bill 4b"/>
      <sheetName val="Bill 4c"/>
      <sheetName val="Bill 5"/>
      <sheetName val="Bill 4a - 1B"/>
      <sheetName val="Bill 4a (Fiber) - 1B"/>
      <sheetName val="PhaDoMong"/>
      <sheetName val="bdkdt"/>
      <sheetName val="THKP"/>
      <sheetName val="begin"/>
      <sheetName val="BXLDL"/>
      <sheetName val="TONGKE3p "/>
      <sheetName val="TNHCHINH"/>
      <sheetName val="VCV-BE-TONG"/>
      <sheetName val="Bill rekap"/>
      <sheetName val="Cash Flow bulanan"/>
      <sheetName val="DG VL KS"/>
      <sheetName val="DTXL( 270)"/>
      <sheetName val="PU_ITALY_23"/>
      <sheetName val="RAB_AR&amp;STR10"/>
      <sheetName val="chi_tiet_TBA10"/>
      <sheetName val="chi_tiet_C10"/>
      <sheetName val="Tro_giup22"/>
      <sheetName val="TH_DZ3512"/>
      <sheetName val="Customize_Your_Purchase_Order10"/>
      <sheetName val="Don_gia10"/>
      <sheetName val="DON_GIA_TRAM_(3)10"/>
      <sheetName val="DON_GIA_CAN_THO12"/>
      <sheetName val="7606_DZ10"/>
      <sheetName val="CHITIET_VL-NC-TT_-1p10"/>
      <sheetName val="CHITIET_VL-NC-TT-3p9"/>
      <sheetName val="TONG_HOP_VL-NC_TT10"/>
      <sheetName val="KPVC-BD_10"/>
      <sheetName val="Don_gia_chi_tiet10"/>
      <sheetName val="HĐ_ngoài9"/>
      <sheetName val="XT_Buoc_39"/>
      <sheetName val="dongia_(2)9"/>
      <sheetName val="S-curve_9"/>
      <sheetName val="So_doi_chieu_LC9"/>
      <sheetName val="Adix_A9"/>
      <sheetName val="project_management9"/>
      <sheetName val="MAIN_GATE_HOUSE9"/>
      <sheetName val="REINF_9"/>
      <sheetName val="Rates_20099"/>
      <sheetName val="Commercial_value9"/>
      <sheetName val="MH_RATE9"/>
      <sheetName val="Ky_Lam_Bridge9"/>
      <sheetName val="Provisional_Sums_Item9"/>
      <sheetName val="Gas_Pressure_Welding9"/>
      <sheetName val="General_Item&amp;General_Requireme9"/>
      <sheetName val="General_Items9"/>
      <sheetName val="Regenral_Requirements9"/>
      <sheetName val="TONG_HOP_VL-NC9"/>
      <sheetName val="Du_toan9"/>
      <sheetName val="chiet_tinh9"/>
      <sheetName val="Ng_hàng_xà+bulong9"/>
      <sheetName val="CT_vat_lieu9"/>
      <sheetName val="Bang_KL9"/>
      <sheetName val="Lcau_-_Lxuc9"/>
      <sheetName val="Đầu_vào8"/>
      <sheetName val="Equip_8"/>
      <sheetName val="A1_CN8"/>
      <sheetName val="DG_thep_ma_kem9"/>
      <sheetName val="DM_60619"/>
      <sheetName val="Trạm_biến_áp8"/>
      <sheetName val="Đơn_Giá_8"/>
      <sheetName val="Chenh_lech_vat_tu8"/>
      <sheetName val="Diện_tích8"/>
      <sheetName val="1_Khái_toán8"/>
      <sheetName val="TONG_HOP_T5_19988"/>
      <sheetName val="Chi_tiet_XD_TBA8"/>
      <sheetName val="DG_DZ9"/>
      <sheetName val="DG_TBA9"/>
      <sheetName val="CT-0_4KV8"/>
      <sheetName val="Data_Input9"/>
      <sheetName val="KL_Chi_tiết_Xây_tô8"/>
      <sheetName val="rate_material8"/>
      <sheetName val="04_-_XUONG_DET_B8"/>
      <sheetName val="Chi_tiet_KL8"/>
      <sheetName val="Tổng_hợp_KL8"/>
      <sheetName val="Bill_1_Quy_dinh_chung8"/>
      <sheetName val="1_R18_BF8"/>
      <sheetName val="6_External_works-R188"/>
      <sheetName val="07Base_Cost8"/>
      <sheetName val="_038"/>
      <sheetName val="chieu_day_san8"/>
      <sheetName val="Podium_Concrete_Works8"/>
      <sheetName val="KLCT-_TOWER8"/>
      <sheetName val="KLCT-_PODIUM8"/>
      <sheetName val="Gia_thanh_chuoi_su8"/>
      <sheetName val="Tiep_dia8"/>
      <sheetName val="Don_gia_vung_III-Can_Tho8"/>
      <sheetName val="HÐ_ngoài9"/>
      <sheetName val="6PILE__(돌출)8"/>
      <sheetName val="DETAIL_8"/>
      <sheetName val="EIRR&gt;_28"/>
      <sheetName val="Phan_khai_KLuong8"/>
      <sheetName val="Project_Data8"/>
      <sheetName val="Area_Cal8"/>
      <sheetName val="Elect_(3)8"/>
      <sheetName val="plan&amp;section_of_foundation8"/>
      <sheetName val="design_criteria8"/>
      <sheetName val="Bond_수수료_계산_포맷8"/>
      <sheetName val="ITB_COST8"/>
      <sheetName val="PAGE_18"/>
      <sheetName val="DM_678"/>
      <sheetName val="Xay_lapduongR38"/>
      <sheetName val="Đầu_tư8"/>
      <sheetName val="6787CWFASE2CASE2_00_xls8"/>
      <sheetName val="Bill_02_-_Xay_gach-Pou_8"/>
      <sheetName val="Bill_03-Chống_thấm-Pou8"/>
      <sheetName val="Bill_04-Kim_loại-Pou8"/>
      <sheetName val="Bill_05_-_Hoan_thien-Pou_8"/>
      <sheetName val="Bill_02_-_Xay_gach-Tower8"/>
      <sheetName val="Bill_03-Chống_thấm-Tower8"/>
      <sheetName val="Bill_04-Kim_loại-Tower8"/>
      <sheetName val="Bill_05_-_Hoan_thien-Tower8"/>
      <sheetName val="KL-_KHAC8"/>
      <sheetName val="BILL_3_-_KẾT_CẤU_HẦM8"/>
      <sheetName val="PTĐG_LTBT8"/>
      <sheetName val="CTG-PRECHEx1_48"/>
      <sheetName val="CTG-AB_(2)8"/>
      <sheetName val="CTG-AB_(3)8"/>
      <sheetName val="CTG-PLP-1_088"/>
      <sheetName val="Pre_Đội_nhóm8"/>
      <sheetName val="Vat_tu_XD8"/>
      <sheetName val="Tower_-_Concrete_Works8"/>
      <sheetName val="Bill-04_ket_cau_thap-_UNI8"/>
      <sheetName val="Loại_Vật_tư8"/>
      <sheetName val="TH_Vat_tu8"/>
      <sheetName val="dg_tphcm8"/>
      <sheetName val="T_KÊ_K_CẤU8"/>
      <sheetName val="Bill_01_-_CTN8"/>
      <sheetName val="Bill_2_2_Villa_2_beds8"/>
      <sheetName val="4_PTDG8"/>
      <sheetName val="A1,_May8"/>
      <sheetName val="Vat_lieu8"/>
      <sheetName val="Bang_trong_luong_rieng_thep8"/>
      <sheetName val="gia_cong_tac8"/>
      <sheetName val="Measure_13068"/>
      <sheetName val="CẤP_THOÁT_NƯỚC8"/>
      <sheetName val="Cước_VC_+_ĐM_CP_Tư_vấn8"/>
      <sheetName val="Hệ_số8"/>
      <sheetName val="THDT_goi_thau_TB8"/>
      <sheetName val="Tien_do_TV8"/>
      <sheetName val="Harga_ME_8"/>
      <sheetName val="Analisa_Gabungan8"/>
      <sheetName val="ESTI_8"/>
      <sheetName val="KL_san_lap8"/>
      <sheetName val="GV1-D13_(Casement_door)8"/>
      <sheetName val="Isolasi_Luar_Dalam8"/>
      <sheetName val="Isolasi_Luar8"/>
      <sheetName val="bridge_#_18"/>
      <sheetName val="DATA_BASE8"/>
      <sheetName val="Equipment_list_(PAC)8"/>
      <sheetName val="TH_MTC8"/>
      <sheetName val="TH_N_Cong8"/>
      <sheetName val="_Bill_5-Earthing_2_-_Add_Works8"/>
      <sheetName val="final_list_200523"/>
      <sheetName val="LV_data8"/>
      <sheetName val="Gia_vat_tu8"/>
      <sheetName val="Buy_vs__Lease_Car8"/>
      <sheetName val="TINH_KHOI_LUONG8"/>
      <sheetName val="Chenh_lech_ca_may8"/>
      <sheetName val="TLg_CN&amp;Laixe8"/>
      <sheetName val="TLg_CN&amp;Laixe_(2)8"/>
      <sheetName val="TLg_Laitau8"/>
      <sheetName val="TLg_Laitau_(2)8"/>
      <sheetName val="Chi_tiet8"/>
      <sheetName val="NHÀ_NHẬP_LIỆU7"/>
      <sheetName val="MÓNG_SILO7"/>
      <sheetName val="CTKL_KTX_HT7"/>
      <sheetName val="HVAC_BLOCK_B48"/>
      <sheetName val="KHOI_LUONG8"/>
      <sheetName val="13-Cốt_thép_(10mm&lt;D≤18mm)_FO167"/>
      <sheetName val="du_lieu_du_toan7"/>
      <sheetName val="Bang_3_Chi_tiet_phan_Dz8"/>
      <sheetName val="BẢNG_KHỐI_LƯỢNG_TỔNG_HỢP7"/>
      <sheetName val="CP_Khac_cuoc_VC7"/>
      <sheetName val="Budget_Code7"/>
      <sheetName val="2_Chiet_tinh7"/>
      <sheetName val="subcon_sched8"/>
      <sheetName val="PRE_(E)8"/>
      <sheetName val="D_&amp;_W_sizes7"/>
      <sheetName val="Purchase_Order7"/>
      <sheetName val="Tong_du_toan7"/>
      <sheetName val="Bill_2_-_ketcau7"/>
      <sheetName val="Chi_tiet_lan_can7"/>
      <sheetName val="BOQ_THAN7"/>
      <sheetName val="DL_ĐẦU_VÀO7"/>
      <sheetName val="Analisa_&amp;_Upah7"/>
      <sheetName val="Du_lieu8"/>
      <sheetName val="Phan_tich7"/>
      <sheetName val="Luong_NII7"/>
      <sheetName val="DINH_MUC_THI_NGHIEM7"/>
      <sheetName val="Luong_NI7"/>
      <sheetName val="CT_Thang_Mo7"/>
      <sheetName val="CT__PL7"/>
      <sheetName val="dongia__2_7"/>
      <sheetName val="Thép_CKN7"/>
      <sheetName val="GOC-KO_IN7"/>
      <sheetName val="wk_prgs5"/>
      <sheetName val="cash_budget7"/>
      <sheetName val="Don_gia_(khong_in)7"/>
      <sheetName val="DK1_Don_gia7"/>
      <sheetName val="Ma_don_vi5"/>
      <sheetName val="bang_cc5"/>
      <sheetName val="MAU_8A7"/>
      <sheetName val="MAU_8B7"/>
      <sheetName val="MAU_97"/>
      <sheetName val="MAU_107"/>
      <sheetName val="sochitiettaikhoan_7"/>
      <sheetName val="Share_price_data7"/>
      <sheetName val="19_37"/>
      <sheetName val="20_37"/>
      <sheetName val="Chieu_4_37"/>
      <sheetName val="Cow_req7"/>
      <sheetName val="TỔNG_HỢP7"/>
      <sheetName val="14-LẦN_3-CHIỀU7"/>
      <sheetName val="14-LẦN_1-SÁNG7"/>
      <sheetName val="14-LẦN_2-TRƯA7"/>
      <sheetName val="1_3+1_4-TOTAL_-_Ko_IN7"/>
      <sheetName val="2_1-LẦN_3-CHIỀU7"/>
      <sheetName val="2_1-LẦN_1-SÁNG7"/>
      <sheetName val="2_1-LẦN_2-TRƯA7"/>
      <sheetName val="2_1-TOTAL-Ko_IN7"/>
      <sheetName val="1_3(TMR_4)7"/>
      <sheetName val="CHO_DE7"/>
      <sheetName val="1_1+1_2+2_2+2_3(TMR_3)7"/>
      <sheetName val="CK1+CK2_(VS_SAN_CHOI_23)7"/>
      <sheetName val="CK1+CK2_(2)7"/>
      <sheetName val="12-16_THÁNG7"/>
      <sheetName val="CAN_SỮA7"/>
      <sheetName val="54+55+56(SAU_CAI_SỮA-6)7"/>
      <sheetName val="BÊ_71-90_NGÀY7"/>
      <sheetName val="BÊ_12-16_tháng7"/>
      <sheetName val="BÊ_6-127"/>
      <sheetName val="BÊ_1-37"/>
      <sheetName val="F01-BC_KHAU_PHAN_SANG_20_37"/>
      <sheetName val="F01-BC_KHAU_PHAN_CHIEU_19_37"/>
      <sheetName val="dinh_mưc_cty7"/>
      <sheetName val="Giá_thành7"/>
      <sheetName val="Thong_ke7"/>
      <sheetName val="Energy_for_milk_prod7"/>
      <sheetName val="DE_NGHI_XUAT_7"/>
      <sheetName val="phieu_xuat_mau7"/>
      <sheetName val="PHIEU_XUAT_CHIEU7"/>
      <sheetName val="11_rai_them_cỏ7"/>
      <sheetName val="PHU_LUC_02-_HDSD_CAC_BIEU_MAU7"/>
      <sheetName val="PhU_LUC_01-_MA_CAC_NHOM_BO7"/>
      <sheetName val="F03-BC_THUC_TRON_SANG_20_37"/>
      <sheetName val="F03-BC_THUC_TRON_CHIEU_19_37"/>
      <sheetName val="F02-BC_THEO_DOI_THUC_AN_DU7"/>
      <sheetName val="Tham_khao-_Bao_cao_xuat_thuc_a7"/>
      <sheetName val="Dlieu_dau_vao7"/>
      <sheetName val="Nhap_VT_oto5"/>
      <sheetName val="dm_3665"/>
      <sheetName val="DM_60605"/>
      <sheetName val="TB_NẶNG5"/>
      <sheetName val="Du_tru_CP-Bieu_015"/>
      <sheetName val="Dự_thầu5"/>
      <sheetName val="BANCO_(2)7"/>
      <sheetName val="MT_DPin_(2)7"/>
      <sheetName val="02__PTDG7"/>
      <sheetName val="Chiết_tính7"/>
      <sheetName val="Income_Statement7"/>
      <sheetName val="Shareholders'_Equity7"/>
      <sheetName val="VC_xd5"/>
      <sheetName val="Gia_VLTB5"/>
      <sheetName val="B_Luong5"/>
      <sheetName val="C_May5"/>
      <sheetName val="1_MONG_1-27"/>
      <sheetName val="Hao_phí5"/>
      <sheetName val="AG_Pipe_Qty_Analysis5"/>
      <sheetName val="Chi_tiet_-tong_9_thang4"/>
      <sheetName val="Don_gia_chi_tiet_DIEN_24"/>
      <sheetName val="TH_TN5"/>
      <sheetName val="Bill_No_3_-_Prov__Sum_(Ph2&amp;3)5"/>
      <sheetName val="TK_chi_tiet5"/>
      <sheetName val="Bill_2-Road_HR25"/>
      <sheetName val="Bill_3_-_Softscape_HR25"/>
      <sheetName val="Ｎｏ_135"/>
      <sheetName val="DGchitiet_5"/>
      <sheetName val="Tổng_GT5"/>
      <sheetName val="Chi_tiết_KL5"/>
      <sheetName val="ca_máy5"/>
      <sheetName val="khấu_trừ_phạt5"/>
      <sheetName val="GT__KHAU_TRU5"/>
      <sheetName val="HAO_HUT_VAT_TU_(2)5"/>
      <sheetName val="cao_độ5"/>
      <sheetName val="THEP_TAM5"/>
      <sheetName val="THEP_HÌNH5"/>
      <sheetName val="THEP_HINH5"/>
      <sheetName val="XA_GO5"/>
      <sheetName val="BANG_TRA5"/>
      <sheetName val="2_1Warehouse_15"/>
      <sheetName val="đọc_số5"/>
      <sheetName val="Data_Wall5"/>
      <sheetName val="CĂN_HỘ_T16-17_5"/>
      <sheetName val="TRỤC_ĐỨNG_THOÁT_BẨN_T15-175"/>
      <sheetName val="TRỤC_ĐỨNG_TM_T15-175"/>
      <sheetName val="CP_HMC5"/>
      <sheetName val="Structure_data5"/>
      <sheetName val="CP_Du_phong5"/>
      <sheetName val="THCP_Lap_dat5"/>
      <sheetName val="THCP_xay_dung5"/>
      <sheetName val="Tong_hop_kinh_phi5"/>
      <sheetName val="HỆ_THỐNG_PHÒNG_CHÁY_CHỮA_CHÁY5"/>
      <sheetName val="HỆ_THỐNG_CẤP_THOÁT_NƯỚC5"/>
      <sheetName val="HỆ_THỐNG_ĐHKK5"/>
      <sheetName val="MÁY_PHÁT_ĐIỆN5"/>
      <sheetName val="HỆ_THỐNG_ĐIỆN5"/>
      <sheetName val="Thiết_bị_chính5"/>
      <sheetName val="CHI_PHI5"/>
      <sheetName val="DG_14264"/>
      <sheetName val="Main_Bldg-Rev025"/>
      <sheetName val="D&amp;W_def_5"/>
      <sheetName val="Nhan_cong5"/>
      <sheetName val="Thiet_bi5"/>
      <sheetName val="Vat_tu5"/>
      <sheetName val="DM_ChiPhi5"/>
      <sheetName val="May_TC5"/>
      <sheetName val="TH_Kinh_phi5"/>
      <sheetName val="Ptvl_5"/>
      <sheetName val="Móng,_nền_5"/>
      <sheetName val="Chi_tiet_cong_no5"/>
      <sheetName val="PHÁT_SINH_TẦNG_1_5"/>
      <sheetName val="PHÁT_SINH_TẦNG_25"/>
      <sheetName val="Hầm_chuyển_psinh5"/>
      <sheetName val="Ống_thẳng5"/>
      <sheetName val="Côn_thu5"/>
      <sheetName val="Vuông_tròn5"/>
      <sheetName val="Chân_rẽ5"/>
      <sheetName val="Chạc_ba5"/>
      <sheetName val="1_Requisition(E)5"/>
      <sheetName val="Dự_toán5"/>
      <sheetName val="Đơn_Giá_TH5"/>
      <sheetName val="Nhân_công5"/>
      <sheetName val="Phân_tích5"/>
      <sheetName val="C_P_Thiết_bị5"/>
      <sheetName val="T_H_Kinh_phí5"/>
      <sheetName val="Vật_tư5"/>
      <sheetName val="Trang_bìa5"/>
      <sheetName val="gui_BKCT4"/>
      <sheetName val="1_2_Staff_Schedule4"/>
      <sheetName val="TONG_HOP5"/>
      <sheetName val="phan_tic_chi_tiet5"/>
      <sheetName val="BẢNG_ÁP_GIÁ_(in)4"/>
      <sheetName val="NT_(KL)_IN4"/>
      <sheetName val="DOM_D24"/>
      <sheetName val="nhà_ăn4"/>
      <sheetName val="Công_nhật4"/>
      <sheetName val="btkt_cột4"/>
      <sheetName val="Precios_unitarios_AXH4"/>
      <sheetName val="0__Input4"/>
      <sheetName val="Theo_doi_Doanh_thu_20174"/>
      <sheetName val="3__CNT4"/>
      <sheetName val="unit_price_list(M)4"/>
      <sheetName val="TLG_Type4"/>
      <sheetName val="TH_VL,_NC,_DDHT_Thanhphuoc4"/>
      <sheetName val="Gia_vat_lieu4"/>
      <sheetName val="Bê_tông_bảo_vệ4"/>
      <sheetName val="01__Data4"/>
      <sheetName val="Neo,_nối_cốt_thép_dầm,_cột4"/>
      <sheetName val="Uốn_móc_cốt_thép4"/>
      <sheetName val="Tiêu_chuẩn_cốt_thép4"/>
      <sheetName val="KL_THEP__GIAM_DO_DUNG_COUPLER4"/>
      <sheetName val="01_KL_THÉP_NHẬP_VỀ4"/>
      <sheetName val="2__NT_VLDV4"/>
      <sheetName val="GHI_CHU4"/>
      <sheetName val="1_BB_LMHT4"/>
      <sheetName val="So_lieu_chung4"/>
      <sheetName val="Bill_Prelim-CDT4"/>
      <sheetName val="Bill_BPTC-CDT4"/>
      <sheetName val="Chi_tiết_BPTC4"/>
      <sheetName val="Bill_BPTC-CDT_(PA_MCT_CDT)4"/>
      <sheetName val="Chi_tiết_BPTC_(PA_MCT_CDT)4"/>
      <sheetName val="1__Office4"/>
      <sheetName val="Doi_so4"/>
      <sheetName val="MTO_REV_2(ARMOR)4"/>
      <sheetName val="DANH_MỤC_HỒ_SƠ4"/>
      <sheetName val="GT_PHÁT_SINH_NGOÀI_HĐ4"/>
      <sheetName val="KL_PHÁT_SINH_4"/>
      <sheetName val="PS_NGOÀI_HĐ4"/>
      <sheetName val="GT_PHÁT_SINH_VƯỢT_HĐ4"/>
      <sheetName val="PS_TĂNG_GIẢM_TRONG_HĐ4"/>
      <sheetName val="DGCT_PHÁT_SINH4"/>
      <sheetName val="DGCT_TRẦN_NLV4"/>
      <sheetName val="DGKL_chi_tiết_NLV4"/>
      <sheetName val="DGKL_chi_tiết_NHN,NK4"/>
      <sheetName val="TG_KL4"/>
      <sheetName val="DGCT_SƠN_BẢ_TƯỜNG_NLV4"/>
      <sheetName val="DGKL_TRẦN_NHN4"/>
      <sheetName val="KHOI_LUONG15-44"/>
      <sheetName val="DM-VNT_ko_sd4"/>
      <sheetName val="Dgia_vat_tu4"/>
      <sheetName val="Don_gia_III4"/>
      <sheetName val="D÷_liÖu4"/>
      <sheetName val="B3A_-_TOWER_A4"/>
      <sheetName val="Annex_B4"/>
      <sheetName val="1_Civil_(Org)4"/>
      <sheetName val="Cotthep_NPT4"/>
      <sheetName val="vl_nc_mtc4"/>
      <sheetName val="Bảng_đo_bóc_KL_OLK-094"/>
      <sheetName val="6_3_CHI_TIET_OLK-094"/>
      <sheetName val="KL_thep_lam_sat4"/>
      <sheetName val="HRG_BHN4"/>
      <sheetName val="CĂN_ĐH4"/>
      <sheetName val="Tien_Thuong4"/>
      <sheetName val="NC_XL_6T_cuoi_01_CTy4"/>
      <sheetName val="Data_-6T_dau4"/>
      <sheetName val="Cong_6T4"/>
      <sheetName val="1_San_4"/>
      <sheetName val="Tong_hop_vat_tu4"/>
      <sheetName val="Dot_44"/>
      <sheetName val="Q_A01_2-Sh4"/>
      <sheetName val="DM_336cai_tao4"/>
      <sheetName val="Thop_Ksat4"/>
      <sheetName val="Thu_hoi_4"/>
      <sheetName val="HM_chung4"/>
      <sheetName val="CP_xd-thiet_bi4"/>
      <sheetName val="TH-TN_LD_TB4"/>
      <sheetName val="CP_xaydung4"/>
      <sheetName val="Thao_ha_phu_kien4"/>
      <sheetName val="VL-NC-MTC_ket_cau4"/>
      <sheetName val="KHOI_LUONG_TONG4"/>
      <sheetName val="TK_22KV4"/>
      <sheetName val="DM_366-17774"/>
      <sheetName val="Thi_nhiem4"/>
      <sheetName val="Gia_goc_VT-TB4"/>
      <sheetName val="Gia_vc_den_chan_CT4"/>
      <sheetName val="culy_224"/>
      <sheetName val="Luong_20504"/>
      <sheetName val="ca_may_QN4"/>
      <sheetName val="TNHC1246_4"/>
      <sheetName val="Ca_may_TT06_20104"/>
      <sheetName val="Don_gia_VLXD_dia_phuong4"/>
      <sheetName val="Bang_luong_SCL4"/>
      <sheetName val="Dinh_muc_TN14264"/>
      <sheetName val="TH_các_CC4"/>
      <sheetName val="Chi_phi_van_chuyen4"/>
      <sheetName val="Dinh_muc3"/>
      <sheetName val="2_CDPS4"/>
      <sheetName val="B-2__(DPP)4"/>
      <sheetName val="Div26_-_Elect4"/>
      <sheetName val="Heso_DZ4"/>
      <sheetName val="DG_BINH_THUAN4"/>
      <sheetName val="7_Khau_tru_4"/>
      <sheetName val="4_CĂN4"/>
      <sheetName val="DT_hợp_đồng3"/>
      <sheetName val="Bảng_KL_đợt_13"/>
      <sheetName val="Bieu_gia_HD3"/>
      <sheetName val="So_sanh3"/>
      <sheetName val="Huong_dan3"/>
      <sheetName val="Danh_mục3"/>
      <sheetName val="Summary_Sheet3"/>
      <sheetName val="Finishing-Tower_A3"/>
      <sheetName val="Finishing-Tower_B3"/>
      <sheetName val="Finishing-Tower_C3"/>
      <sheetName val="Finishing-Tower_D3"/>
      <sheetName val="MEP-Tower_A3"/>
      <sheetName val="MEP-Tower_B3"/>
      <sheetName val="MEP-Tower_C3"/>
      <sheetName val="MEP-Tower_D3"/>
      <sheetName val="Cost_Report_Sum3"/>
      <sheetName val="Detail_Cost_Sum3"/>
      <sheetName val="RVO-VO_Sum3"/>
      <sheetName val="Potential_VOs_Sum3"/>
      <sheetName val="Cash_Flow_Sum3"/>
      <sheetName val="CAP_NUOC3"/>
      <sheetName val="cấp_nước_trục_nhà_vs3"/>
      <sheetName val="THOAT_NUOC3"/>
      <sheetName val="THOAT_MUA3"/>
      <sheetName val="Cáp_phòng3"/>
      <sheetName val="TMC_ĐIỆN_Phi3"/>
      <sheetName val="TMC_Tổng3"/>
      <sheetName val="TH_Đèn_Phòng_L13"/>
      <sheetName val="TH_Đèn_Hầm_L13"/>
      <sheetName val="TỦ_MODULE_T13"/>
      <sheetName val="Financ__Overview3"/>
      <sheetName val="Don_gia_NC4"/>
      <sheetName val="gia_vt,nc,may3"/>
      <sheetName val="TINH_GIA_-_SAN_XUAT_Vertico3"/>
      <sheetName val="EQUIP_LIST3"/>
      <sheetName val="DZ_22KV3"/>
      <sheetName val="13_BANG_CT3"/>
      <sheetName val="14_MMUS_GIUA_NHIP3"/>
      <sheetName val="4_HSPBngang3"/>
      <sheetName val="6_Tinh_tai3"/>
      <sheetName val="2_NSl3"/>
      <sheetName val="17_US_CHU_tho_a_b3"/>
      <sheetName val="15_MMUS_GOI3"/>
      <sheetName val="BTK-Dai_Hoc_Kien_Giang3"/>
      <sheetName val="PV_Graph_Data3"/>
      <sheetName val="doanh_thu3"/>
      <sheetName val="Dutoan_KL3"/>
      <sheetName val="BU_LONG3"/>
      <sheetName val="5_2_1_Đo_bóc_KL_OLK-063"/>
      <sheetName val="Tổng_hợp_KPHM3"/>
      <sheetName val="GIÁ_DỰ_THẦU_30_CĂN3"/>
      <sheetName val="Kê_0,43"/>
      <sheetName val="TH_0,43"/>
      <sheetName val="Kê_223"/>
      <sheetName val="TH_223"/>
      <sheetName val="TBA_CAI_TAO3"/>
      <sheetName val="TBA_XDM3"/>
      <sheetName val="TONG_HOP_DU_TOAN3"/>
      <sheetName val="Thop_XAY_DUNG3"/>
      <sheetName val="CP_HANG_MUC_CHUNG3"/>
      <sheetName val="CHI_PHI_XD3"/>
      <sheetName val="CHI_PHI_THI_NGHIEM3"/>
      <sheetName val="VLDIEN_223"/>
      <sheetName val="Dao_dat3"/>
      <sheetName val="TH_Denbu3"/>
      <sheetName val="Do_ve_DC3"/>
      <sheetName val="TH_Bommin3"/>
      <sheetName val="CHI_PHI_THI_NGHIEM-LD_thiet_bi3"/>
      <sheetName val="Luong_TT013"/>
      <sheetName val="Camay_QB3"/>
      <sheetName val="gia_ca_may_BXD3"/>
      <sheetName val="BANG_LUONG_KY_SU3"/>
      <sheetName val="Bang_luong_NHOM_I3"/>
      <sheetName val="Bangluong_NHOM_II_3"/>
      <sheetName val="09-GIA_nhien_lieu-ko_in3"/>
      <sheetName val="Tinh_V_cot_chiem_cho3"/>
      <sheetName val="ĐM_13543"/>
      <sheetName val="KHOAN_MAU3"/>
      <sheetName val="ĐO_ĐỊA_VẬT_LÝ3"/>
      <sheetName val="khoan_tiep_dia3"/>
      <sheetName val="MB_DT_023"/>
      <sheetName val="KS_tuyen3"/>
      <sheetName val="Bang_chiet_tinh_TBA3"/>
      <sheetName val="HERD_MOVEMENTFARM15"/>
      <sheetName val="HERD_MOVEMENTFARM25"/>
      <sheetName val="CALVES_2-45"/>
      <sheetName val="Cavles_2-45"/>
      <sheetName val="CALVES_4-75"/>
      <sheetName val="HEIFER_7-12m5"/>
      <sheetName val="HEIFER_12+5"/>
      <sheetName val="FRESH_COW_2017-185"/>
      <sheetName val="HP_COW_20185"/>
      <sheetName val="LP_COW_2017-185"/>
      <sheetName val="DRY_COW5"/>
      <sheetName val="FIELD_CROPS5"/>
      <sheetName val="DG_Chi_tiet3"/>
      <sheetName val="_1710_HOINGHINLD3"/>
      <sheetName val="99_(2)3"/>
      <sheetName val="134_3"/>
      <sheetName val="DG_49703"/>
      <sheetName val="Electrical_Works3"/>
      <sheetName val="H_T__INCOMING_SYSTEM3"/>
      <sheetName val="THONG_SO3"/>
      <sheetName val="Đơn_giá_chi_tiết_TN_393"/>
      <sheetName val="DT__NHA_XUONG3"/>
      <sheetName val="4_2_1_Đo_bóc_KL_OLK-063"/>
      <sheetName val="4_1_1_CHI_TIET_OLK-063"/>
      <sheetName val="Gia_VT-TB3"/>
      <sheetName val="noi_suy_xa3"/>
      <sheetName val="noi_suy_xa_thu_hoi3"/>
      <sheetName val="Cash_Flow3"/>
      <sheetName val="Thuyết_minh3"/>
      <sheetName val="Đơn_giá_máy3"/>
      <sheetName val="Tính_giá_NC3"/>
      <sheetName val="SL_cước3"/>
      <sheetName val="¥_3"/>
      <sheetName val="Tong_DT2"/>
      <sheetName val="phan_tich_don_gia2"/>
      <sheetName val="Bán_đợt_1_trang2"/>
      <sheetName val="Tien_Luong2"/>
      <sheetName val="Bill_No_1_63"/>
      <sheetName val="Bill_No_1_103"/>
      <sheetName val="Bill_No_3_33"/>
      <sheetName val="Bill_No_1_43"/>
      <sheetName val="Bill_No_1_73"/>
      <sheetName val="Summary_Bill_No__33"/>
      <sheetName val="Unit_price2"/>
      <sheetName val="3__KC_-_PODIUM2"/>
      <sheetName val="Chiet_tinh_dz352"/>
      <sheetName val="Bù_giá_CM2"/>
      <sheetName val="Cost_List2"/>
      <sheetName val="Detail_Cost2"/>
      <sheetName val="IC_Price_New2"/>
      <sheetName val="Summary_Table2"/>
      <sheetName val="Sales_Person2"/>
      <sheetName val="Bidding_Entity2"/>
      <sheetName val="Luong_BN1"/>
      <sheetName val="Luong_TB1"/>
      <sheetName val="Ca_may_TB1"/>
      <sheetName val="Ca_máy_BN1"/>
      <sheetName val="Vật_liệu1"/>
      <sheetName val="LX_-TT051"/>
      <sheetName val="NC_Moi_TT051"/>
      <sheetName val="CHITIET_VL-NCHT1_(2)2"/>
      <sheetName val="don_gia_14261"/>
      <sheetName val="Phu_Bai_Bridge1"/>
      <sheetName val="Cau_tao_gia_xay_to1"/>
      <sheetName val="SGC_RATE1"/>
      <sheetName val="DM_DU_AN1"/>
      <sheetName val="DM_TP_1"/>
      <sheetName val="File_Chi_tiet1"/>
      <sheetName val="w't_table1"/>
      <sheetName val="Khai_toan1"/>
      <sheetName val="Phu_luc_01_1_EPC_P11-141"/>
      <sheetName val="TDT_P11-P141"/>
      <sheetName val="Chi_phi_khac_1"/>
      <sheetName val="Hang_muc_Chung1"/>
      <sheetName val="Bia_Phu_Luc1"/>
      <sheetName val="DATA_1_CHUNG1"/>
      <sheetName val="Muc_luc1"/>
      <sheetName val="Tra_cuu_9571"/>
      <sheetName val="Tru_TT1"/>
      <sheetName val="Thg_041"/>
      <sheetName val="Thg_051"/>
      <sheetName val="Thg_061"/>
      <sheetName val="Thg_071"/>
      <sheetName val="Thg_081"/>
      <sheetName val="Thg_091"/>
      <sheetName val="Thg_101"/>
      <sheetName val="Thg_111"/>
      <sheetName val="Thg_121"/>
      <sheetName val="5_2_1_Đo_bóc_KL_OLK-101"/>
      <sheetName val="DT_san_XD-So_lieu_cu1"/>
      <sheetName val="FF-2_(1)1"/>
      <sheetName val="Labour_Summary14"/>
      <sheetName val="YTD_12'20031"/>
      <sheetName val="YTD_06'20031"/>
      <sheetName val="YTD_03'20031"/>
      <sheetName val="YTD_09'20031"/>
      <sheetName val="deferred_taxes1"/>
      <sheetName val="Eqpmnt_Plng1"/>
      <sheetName val="TRIAL_BALANCE1"/>
      <sheetName val="DPR_31st_march1"/>
      <sheetName val="current_month1"/>
      <sheetName val="Blng__Vs_Coll_1"/>
      <sheetName val="THPDMoi__(2)1"/>
      <sheetName val="t-h_HA_THE1"/>
      <sheetName val="TH_XL1"/>
      <sheetName val="CHITIET_VL-NC1"/>
      <sheetName val="Chu_dau_tu1"/>
      <sheetName val="Bia_lot1"/>
      <sheetName val="THÔNG_TIN1"/>
      <sheetName val="Probbl_-_Production1"/>
      <sheetName val="BẢNG_DIỄN_GIẢI_KL_(7)1"/>
      <sheetName val="Danh_mục_khối1"/>
      <sheetName val="Danh_mục_đơn_vị_-phòng_chức_nă1"/>
      <sheetName val="Currency_Rate1"/>
      <sheetName val="Dashboard_-_BQL_-_VHL1"/>
      <sheetName val="Dinh_Muc_Vat_Tu1"/>
      <sheetName val="mã_1"/>
      <sheetName val="CHI_PHÍ_NHÔM1"/>
      <sheetName val="BILL_34Āᐁë1"/>
      <sheetName val="2__BBNT_KLHT1"/>
      <sheetName val="KEILA_TP_2020-071"/>
      <sheetName val="CFA_(ME)1"/>
      <sheetName val="MEP_Building1"/>
      <sheetName val="CHITIET_VL-NC-TT1p1"/>
      <sheetName val="LUONG_SCL1"/>
      <sheetName val="TH_khoi_luong1"/>
      <sheetName val="Chi_tiet_khoi_luong1"/>
      <sheetName val="TK_thep1"/>
      <sheetName val="CT_THOÁT_WC_VP1"/>
      <sheetName val="CT_CẤP_WC_VP1"/>
      <sheetName val="CT_THOÁT_MƯA_VP_TRỤC_LỚN1"/>
      <sheetName val="CT_THOÁT_MƯA_VP_TRỤC_NHỎ1"/>
      <sheetName val="BOM-13_11-Other(PS1+PS2)1"/>
      <sheetName val="cable, lighting, switch"/>
      <sheetName val="DNTT_2"/>
      <sheetName val="DNTT_3"/>
      <sheetName val="DNTT_4"/>
      <sheetName val="ĐỢT 1"/>
      <sheetName val="Dai tu"/>
      <sheetName val="DoanhNghiệp"/>
      <sheetName val="ThôngTin"/>
      <sheetName val="WEIGHT"/>
      <sheetName val="Aging Sept"/>
      <sheetName val="Invoice"/>
      <sheetName val="Aging_Sept"/>
      <sheetName val="Overview"/>
      <sheetName val="調整項目マスタ"/>
      <sheetName val="0.Data"/>
      <sheetName val="0.Data_new"/>
      <sheetName val="Define finishing"/>
      <sheetName val="CươcVC tinh"/>
      <sheetName val="CaiDat"/>
      <sheetName val="CPK"/>
      <sheetName val="PHG"/>
      <sheetName val="Utilities"/>
      <sheetName val="Civil_B1"/>
      <sheetName val="Civil_B4"/>
      <sheetName val="표지"/>
      <sheetName val="직종인원"/>
      <sheetName val="총원dB"/>
      <sheetName val="Bank Rev"/>
      <sheetName val="dlvoid"/>
      <sheetName val="STAX"/>
      <sheetName val="PU_ITALY_24"/>
      <sheetName val="final_list_200524"/>
      <sheetName val="Tro_giup23"/>
      <sheetName val="Labour_Summary15"/>
      <sheetName val="DATAENTRY"/>
      <sheetName val="Merit &amp; Market Grid"/>
      <sheetName val="BP DECLINE IT"/>
      <sheetName val="Input List"/>
      <sheetName val="SYSTEMS"/>
      <sheetName val="DBASE"/>
      <sheetName val="Valid data revised"/>
      <sheetName val="BUDGET"/>
      <sheetName val="EXPENSES"/>
      <sheetName val="DETAIL MIX % REPORT"/>
      <sheetName val="LBO"/>
      <sheetName val="BS-DET"/>
      <sheetName val="Table"/>
      <sheetName val="Fill this out first..."/>
      <sheetName val="BC chi tiết TT"/>
      <sheetName val="seido_BS"/>
      <sheetName val="Cước CG"/>
      <sheetName val="ctiet-KVThanhTri-YUR"/>
      <sheetName val="242_3 summaryOPC"/>
      <sheetName val="afis"/>
      <sheetName val="TAKE-OFF"/>
      <sheetName val="1.1General"/>
      <sheetName val="sales current month"/>
      <sheetName val="View Variance"/>
      <sheetName val="CTG-PRECHEx1_4ꀋ"/>
      <sheetName val="Gia giao VL den HT"/>
      <sheetName val="Charts"/>
      <sheetName val="XREF"/>
      <sheetName val="Fixed asset register"/>
      <sheetName val="YTD"/>
      <sheetName val="repeatative rejection"/>
      <sheetName val="ﾃﾞ-ﾀ"/>
      <sheetName val="Dec-18"/>
      <sheetName val="Lists"/>
      <sheetName val="General Info"/>
      <sheetName val="Setup"/>
      <sheetName val="Full PBD"/>
      <sheetName val="BOM"/>
      <sheetName val="Dep"/>
      <sheetName val="Non-Statistical Sampling"/>
      <sheetName val="98FORECAST (1)"/>
      <sheetName val="Sch 18 Bank"/>
      <sheetName val="Stock details"/>
      <sheetName val="Part A General"/>
      <sheetName val="DDT_TDS_TCS"/>
      <sheetName val="FRINGE_BENEFIT_INFO"/>
      <sheetName val="OTHER_INFORMATION"/>
      <sheetName val="GENERAL2"/>
      <sheetName val="80G"/>
      <sheetName val="QUANTITATIVE_DETAILS"/>
      <sheetName val="IT_FBT_DDTP"/>
      <sheetName val="PART_C"/>
      <sheetName val=" "/>
      <sheetName val="行动跟踪"/>
      <sheetName val="6. Scope of work "/>
      <sheetName val="4.6 Phân tích nhân sự "/>
      <sheetName val="4.5 Mức độ tham gia dự án"/>
      <sheetName val="CONSOIDATE 4"/>
      <sheetName val="CONSOIDATE 2"/>
      <sheetName val="1CT-CAUTHANG-TT-T13(TRIU)&lt;16&gt;16"/>
      <sheetName val="3,CT-CAUTHANG-T23-24&gt;50"/>
      <sheetName val="공사개요-C"/>
      <sheetName val="PTdam"/>
      <sheetName val="CAU"/>
      <sheetName val="DT_san_XD-So_lieu_cu2"/>
      <sheetName val="Tiên_lượng3"/>
      <sheetName val="FF-2_(1)2"/>
      <sheetName val="YTD_12'20032"/>
      <sheetName val="YTD_06'20032"/>
      <sheetName val="YTD_03'20032"/>
      <sheetName val="YTD_09'20032"/>
      <sheetName val="deferred_taxes2"/>
      <sheetName val="Eqpmnt_Plng2"/>
      <sheetName val="TRIAL_BALANCE2"/>
      <sheetName val="DPR_31st_march2"/>
      <sheetName val="current_month2"/>
      <sheetName val="Blng__Vs_Coll_2"/>
      <sheetName val="CTDZ6kv_(gd1)_2"/>
      <sheetName val="CTDZ_0_4+cto_(GD1)2"/>
      <sheetName val="CTTBA_(gd1)2"/>
      <sheetName val="03_Detailed2"/>
      <sheetName val="01_Bid_Price_summary2"/>
      <sheetName val="Home_Office_Manhours2"/>
      <sheetName val="Field_SPV_Barchart2"/>
      <sheetName val="Unit_price(Updateting)2"/>
      <sheetName val="Breakdown_(B)2"/>
      <sheetName val="U_P_Breakdown2"/>
      <sheetName val="IMF_Code2"/>
      <sheetName val="Subsidiary_Calculation2"/>
      <sheetName val="Phu_Bai_Bridge2"/>
      <sheetName val="5_2_1_Đo_bóc_KL_OLK-102"/>
      <sheetName val="BẢNG_DIỄN_GIẢI_KL_(7)2"/>
      <sheetName val="don_gia_14262"/>
      <sheetName val="Luong_BN2"/>
      <sheetName val="Luong_TB2"/>
      <sheetName val="Ca_may_TB2"/>
      <sheetName val="Ca_máy_BN2"/>
      <sheetName val="Vật_liệu2"/>
      <sheetName val="LX_-TT052"/>
      <sheetName val="NC_Moi_TT052"/>
      <sheetName val="Bia_lot2"/>
      <sheetName val="PU_ITALY_25"/>
      <sheetName val="TH_DZ3513"/>
      <sheetName val="Tro_giup24"/>
      <sheetName val="RAB_AR&amp;STR11"/>
      <sheetName val="chi_tiet_TBA11"/>
      <sheetName val="chi_tiet_C11"/>
      <sheetName val="Don_gia11"/>
      <sheetName val="DON_GIA_TRAM_(3)11"/>
      <sheetName val="XT_Buoc_310"/>
      <sheetName val="DON_GIA_CAN_THO13"/>
      <sheetName val="7606_DZ11"/>
      <sheetName val="Don_gia_chi_tiet11"/>
      <sheetName val="Customize_Your_Purchase_Order11"/>
      <sheetName val="CHITIET_VL-NC-TT_-1p11"/>
      <sheetName val="CHITIET_VL-NC-TT-3p10"/>
      <sheetName val="TONG_HOP_VL-NC_TT11"/>
      <sheetName val="KPVC-BD_11"/>
      <sheetName val="dongia_(2)10"/>
      <sheetName val="Adix_A10"/>
      <sheetName val="Ky_Lam_Bridge10"/>
      <sheetName val="Provisional_Sums_Item10"/>
      <sheetName val="Gas_Pressure_Welding10"/>
      <sheetName val="General_Item&amp;General_Requirem10"/>
      <sheetName val="General_Items10"/>
      <sheetName val="Regenral_Requirements10"/>
      <sheetName val="HĐ_ngoài10"/>
      <sheetName val="Ng_hàng_xà+bulong10"/>
      <sheetName val="chiet_tinh10"/>
      <sheetName val="S-curve_10"/>
      <sheetName val="DM_606110"/>
      <sheetName val="CT_vat_lieu10"/>
      <sheetName val="So_doi_chieu_LC10"/>
      <sheetName val="Bang_3_Chi_tiet_phan_Dz9"/>
      <sheetName val="Commercial_value10"/>
      <sheetName val="project_management10"/>
      <sheetName val="REINF_10"/>
      <sheetName val="Rates_200910"/>
      <sheetName val="Du_toan10"/>
      <sheetName val="MAIN_GATE_HOUSE10"/>
      <sheetName val="TONG_HOP_VL-NC10"/>
      <sheetName val="Bang_KL10"/>
      <sheetName val="MH_RATE10"/>
      <sheetName val="07Base_Cost9"/>
      <sheetName val="rate_material9"/>
      <sheetName val="DG_thep_ma_kem10"/>
      <sheetName val="Lcau_-_Lxuc10"/>
      <sheetName val="Equip_9"/>
      <sheetName val="A1_CN9"/>
      <sheetName val="Đầu_vào9"/>
      <sheetName val="Chi_tiet_XD_TBA9"/>
      <sheetName val="Trạm_biến_áp9"/>
      <sheetName val="Đơn_Giá_9"/>
      <sheetName val="CT-0_4KV9"/>
      <sheetName val="Chenh_lech_vat_tu9"/>
      <sheetName val="Diện_tích9"/>
      <sheetName val="1_Khái_toán9"/>
      <sheetName val="TONG_HOP_T5_19989"/>
      <sheetName val="KL_Chi_tiết_Xây_tô9"/>
      <sheetName val="DG_DZ10"/>
      <sheetName val="DG_TBA10"/>
      <sheetName val="Xay_lapduongR39"/>
      <sheetName val="HÐ_ngoài10"/>
      <sheetName val="DM_679"/>
      <sheetName val="Data_Input10"/>
      <sheetName val="Bill_1_Quy_dinh_chung9"/>
      <sheetName val="1_R18_BF9"/>
      <sheetName val="6_External_works-R189"/>
      <sheetName val="Gia_vat_tu9"/>
      <sheetName val="Elect_(3)9"/>
      <sheetName val="plan&amp;section_of_foundation9"/>
      <sheetName val="design_criteria9"/>
      <sheetName val="Bond_수수료_계산_포맷9"/>
      <sheetName val="ITB_COST9"/>
      <sheetName val="4_PTDG9"/>
      <sheetName val="final_list_200525"/>
      <sheetName val="LV_data9"/>
      <sheetName val="Chi_tiet_KL9"/>
      <sheetName val="Tổng_hợp_KL9"/>
      <sheetName val="04_-_XUONG_DET_B9"/>
      <sheetName val="Phan_khai_KLuong9"/>
      <sheetName val="_039"/>
      <sheetName val="chieu_day_san9"/>
      <sheetName val="Podium_Concrete_Works9"/>
      <sheetName val="KLCT-_TOWER9"/>
      <sheetName val="KLCT-_PODIUM9"/>
      <sheetName val="Gia_thanh_chuoi_su9"/>
      <sheetName val="Tiep_dia9"/>
      <sheetName val="Don_gia_vung_III-Can_Tho9"/>
      <sheetName val="Area_Cal9"/>
      <sheetName val="PAGE_19"/>
      <sheetName val="EIRR&gt;_29"/>
      <sheetName val="Đầu_tư9"/>
      <sheetName val="Project_Data9"/>
      <sheetName val="6787CWFASE2CASE2_00_xls9"/>
      <sheetName val="Bill_02_-_Xay_gach-Pou_9"/>
      <sheetName val="Bill_03-Chống_thấm-Pou9"/>
      <sheetName val="Bill_04-Kim_loại-Pou9"/>
      <sheetName val="Bill_05_-_Hoan_thien-Pou_9"/>
      <sheetName val="Bill_02_-_Xay_gach-Tower9"/>
      <sheetName val="Bill_03-Chống_thấm-Tower9"/>
      <sheetName val="Bill_04-Kim_loại-Tower9"/>
      <sheetName val="Bill_05_-_Hoan_thien-Tower9"/>
      <sheetName val="KL-_KHAC9"/>
      <sheetName val="BILL_3_-_KẾT_CẤU_HẦM9"/>
      <sheetName val="PTĐG_LTBT9"/>
      <sheetName val="CTG-PRECHEx1_49"/>
      <sheetName val="CTG-AB_(2)9"/>
      <sheetName val="CTG-AB_(3)9"/>
      <sheetName val="CTG-PLP-1_089"/>
      <sheetName val="Pre_Đội_nhóm9"/>
      <sheetName val="Vat_tu_XD9"/>
      <sheetName val="Tower_-_Concrete_Works9"/>
      <sheetName val="Bill-04_ket_cau_thap-_UNI9"/>
      <sheetName val="Loại_Vật_tư9"/>
      <sheetName val="TH_Vat_tu9"/>
      <sheetName val="dg_tphcm9"/>
      <sheetName val="T_KÊ_K_CẤU9"/>
      <sheetName val="Bill_01_-_CTN9"/>
      <sheetName val="Bill_2_2_Villa_2_beds9"/>
      <sheetName val="A1,_May9"/>
      <sheetName val="Vat_lieu9"/>
      <sheetName val="Bang_trong_luong_rieng_thep9"/>
      <sheetName val="6PILE__(돌출)9"/>
      <sheetName val="gia_cong_tac9"/>
      <sheetName val="Measure_13069"/>
      <sheetName val="_Bill_5-Earthing_2_-_Add_Works9"/>
      <sheetName val="Cước_VC_+_ĐM_CP_Tư_vấn9"/>
      <sheetName val="Hệ_số9"/>
      <sheetName val="Door_and_window5"/>
      <sheetName val="DETAIL_9"/>
      <sheetName val="GV1-D13_(Casement_door)9"/>
      <sheetName val="ESTI_9"/>
      <sheetName val="CẤP_THOÁT_NƯỚC9"/>
      <sheetName val="TH_MTC9"/>
      <sheetName val="TH_N_Cong9"/>
      <sheetName val="THDT_goi_thau_TB9"/>
      <sheetName val="Tien_do_TV9"/>
      <sheetName val="Harga_ME_9"/>
      <sheetName val="Analisa_Gabungan9"/>
      <sheetName val="bridge_#_19"/>
      <sheetName val="Isolasi_Luar_Dalam9"/>
      <sheetName val="Isolasi_Luar9"/>
      <sheetName val="KL_san_lap9"/>
      <sheetName val="Chi_tiet9"/>
      <sheetName val="sochitiettaikhoan_8"/>
      <sheetName val="Share_price_data8"/>
      <sheetName val="19_38"/>
      <sheetName val="20_38"/>
      <sheetName val="Chieu_4_38"/>
      <sheetName val="Cow_req8"/>
      <sheetName val="TỔNG_HỢP8"/>
      <sheetName val="14-LẦN_3-CHIỀU8"/>
      <sheetName val="14-LẦN_1-SÁNG8"/>
      <sheetName val="14-LẦN_2-TRƯA8"/>
      <sheetName val="1_3+1_4-TOTAL_-_Ko_IN8"/>
      <sheetName val="2_1-LẦN_3-CHIỀU8"/>
      <sheetName val="2_1-LẦN_1-SÁNG8"/>
      <sheetName val="2_1-LẦN_2-TRƯA8"/>
      <sheetName val="2_1-TOTAL-Ko_IN8"/>
      <sheetName val="1_3(TMR_4)8"/>
      <sheetName val="CHO_DE8"/>
      <sheetName val="1_1+1_2+2_2+2_3(TMR_3)8"/>
      <sheetName val="CK1+CK2_(VS_SAN_CHOI_23)8"/>
      <sheetName val="CK1+CK2_(2)8"/>
      <sheetName val="12-16_THÁNG8"/>
      <sheetName val="CAN_SỮA8"/>
      <sheetName val="54+55+56(SAU_CAI_SỮA-6)8"/>
      <sheetName val="BÊ_71-90_NGÀY8"/>
      <sheetName val="BÊ_12-16_tháng8"/>
      <sheetName val="BÊ_6-128"/>
      <sheetName val="BÊ_1-38"/>
      <sheetName val="F01-BC_KHAU_PHAN_SANG_20_38"/>
      <sheetName val="F01-BC_KHAU_PHAN_CHIEU_19_38"/>
      <sheetName val="dinh_mưc_cty8"/>
      <sheetName val="Giá_thành8"/>
      <sheetName val="Thong_ke8"/>
      <sheetName val="Energy_for_milk_prod8"/>
      <sheetName val="DE_NGHI_XUAT_8"/>
      <sheetName val="phieu_xuat_mau8"/>
      <sheetName val="PHIEU_XUAT_CHIEU8"/>
      <sheetName val="11_rai_them_cỏ8"/>
      <sheetName val="PHU_LUC_02-_HDSD_CAC_BIEU_MAU8"/>
      <sheetName val="PhU_LUC_01-_MA_CAC_NHOM_BO8"/>
      <sheetName val="F03-BC_THUC_TRON_SANG_20_38"/>
      <sheetName val="F03-BC_THUC_TRON_CHIEU_19_38"/>
      <sheetName val="F02-BC_THEO_DOI_THUC_AN_DU8"/>
      <sheetName val="Tham_khao-_Bao_cao_xuat_thuc_a8"/>
      <sheetName val="Chenh_lech_ca_may9"/>
      <sheetName val="TLg_CN&amp;Laixe9"/>
      <sheetName val="TLg_CN&amp;Laixe_(2)9"/>
      <sheetName val="TLg_Laitau9"/>
      <sheetName val="TLg_Laitau_(2)9"/>
      <sheetName val="KHOI_LUONG9"/>
      <sheetName val="Equipment_list_(PAC)9"/>
      <sheetName val="TINH_KHOI_LUONG9"/>
      <sheetName val="DATA_BASE9"/>
      <sheetName val="BẢNG_KHỐI_LƯỢNG_TỔNG_HỢP8"/>
      <sheetName val="Buy_vs__Lease_Car9"/>
      <sheetName val="CP_Khac_cuoc_VC8"/>
      <sheetName val="Budget_Code8"/>
      <sheetName val="CTKL_KTX_HT8"/>
      <sheetName val="2_Chiet_tinh8"/>
      <sheetName val="subcon_sched9"/>
      <sheetName val="NHÀ_NHẬP_LIỆU8"/>
      <sheetName val="MÓNG_SILO8"/>
      <sheetName val="PRE_(E)9"/>
      <sheetName val="HVAC_BLOCK_B49"/>
      <sheetName val="Tong_du_toan8"/>
      <sheetName val="Bill_2_-_ketcau8"/>
      <sheetName val="13-Cốt_thép_(10mm&lt;D≤18mm)_FO168"/>
      <sheetName val="du_lieu_du_toan8"/>
      <sheetName val="BANCO_(2)8"/>
      <sheetName val="MT_DPin_(2)8"/>
      <sheetName val="Chi_tiet_lan_can8"/>
      <sheetName val="BOQ_THAN8"/>
      <sheetName val="DL_ĐẦU_VÀO8"/>
      <sheetName val="D_&amp;_W_sizes8"/>
      <sheetName val="Analisa_&amp;_Upah8"/>
      <sheetName val="Purchase_Order8"/>
      <sheetName val="Du_lieu9"/>
      <sheetName val="Phan_tich8"/>
      <sheetName val="Luong_NII8"/>
      <sheetName val="DINH_MUC_THI_NGHIEM8"/>
      <sheetName val="Luong_NI8"/>
      <sheetName val="CT_Thang_Mo8"/>
      <sheetName val="CT__PL8"/>
      <sheetName val="dongia__2_8"/>
      <sheetName val="Thép_CKN8"/>
      <sheetName val="GOC-KO_IN8"/>
      <sheetName val="MAU_8A8"/>
      <sheetName val="MAU_8B8"/>
      <sheetName val="MAU_98"/>
      <sheetName val="MAU_108"/>
      <sheetName val="cash_budget8"/>
      <sheetName val="Dlieu_dau_vao8"/>
      <sheetName val="CHI_PHI6"/>
      <sheetName val="02__PTDG8"/>
      <sheetName val="Chiết_tính8"/>
      <sheetName val="DK1_Don_gia8"/>
      <sheetName val="Income_Statement8"/>
      <sheetName val="Shareholders'_Equity8"/>
      <sheetName val="VC_xd6"/>
      <sheetName val="Gia_VLTB6"/>
      <sheetName val="B_Luong6"/>
      <sheetName val="C_May6"/>
      <sheetName val="Don_gia_(khong_in)8"/>
      <sheetName val="1_MONG_1-28"/>
      <sheetName val="TB_NẶNG6"/>
      <sheetName val="Du_tru_CP-Bieu_016"/>
      <sheetName val="dm_3666"/>
      <sheetName val="DM_60606"/>
      <sheetName val="Dự_thầu6"/>
      <sheetName val="Nhap_VT_oto6"/>
      <sheetName val="Hao_phí6"/>
      <sheetName val="Ma_don_vi6"/>
      <sheetName val="bang_cc6"/>
      <sheetName val="Structure_data6"/>
      <sheetName val="TH_TN6"/>
      <sheetName val="Bill_No_3_-_Prov__Sum_(Ph2&amp;3)6"/>
      <sheetName val="đọc_số6"/>
      <sheetName val="CP_Du_phong6"/>
      <sheetName val="THCP_Lap_dat6"/>
      <sheetName val="THCP_xay_dung6"/>
      <sheetName val="Tong_hop_kinh_phi6"/>
      <sheetName val="CP_HMC6"/>
      <sheetName val="HỆ_THỐNG_PHÒNG_CHÁY_CHỮA_CHÁY6"/>
      <sheetName val="HỆ_THỐNG_CẤP_THOÁT_NƯỚC6"/>
      <sheetName val="HỆ_THỐNG_ĐHKK6"/>
      <sheetName val="MÁY_PHÁT_ĐIỆN6"/>
      <sheetName val="HỆ_THỐNG_ĐIỆN6"/>
      <sheetName val="Thiết_bị_chính6"/>
      <sheetName val="Ｎｏ_136"/>
      <sheetName val="DGchitiet_6"/>
      <sheetName val="wk_prgs6"/>
      <sheetName val="AG_Pipe_Qty_Analysis6"/>
      <sheetName val="2_1Warehouse_16"/>
      <sheetName val="CĂN_HỘ_T16-17_6"/>
      <sheetName val="TRỤC_ĐỨNG_THOÁT_BẨN_T15-176"/>
      <sheetName val="TRỤC_ĐỨNG_TM_T15-176"/>
      <sheetName val="TK_chi_tiet6"/>
      <sheetName val="Bill_2-Road_HR26"/>
      <sheetName val="Bill_3_-_Softscape_HR26"/>
      <sheetName val="THEP_TAM6"/>
      <sheetName val="THEP_HÌNH6"/>
      <sheetName val="THEP_HINH6"/>
      <sheetName val="XA_GO6"/>
      <sheetName val="BANG_TRA6"/>
      <sheetName val="Main_Bldg-Rev026"/>
      <sheetName val="D&amp;W_def_6"/>
      <sheetName val="Nhan_cong6"/>
      <sheetName val="Thiet_bi6"/>
      <sheetName val="Vat_tu6"/>
      <sheetName val="DM_ChiPhi6"/>
      <sheetName val="May_TC6"/>
      <sheetName val="TH_Kinh_phi6"/>
      <sheetName val="Ptvl_6"/>
      <sheetName val="Móng,_nền_6"/>
      <sheetName val="1_Requisition(E)6"/>
      <sheetName val="So_lieu_chung5"/>
      <sheetName val="Q_A01_2-Sh5"/>
      <sheetName val="DG_14265"/>
      <sheetName val="Dự_toán6"/>
      <sheetName val="Đơn_Giá_TH6"/>
      <sheetName val="Nhân_công6"/>
      <sheetName val="Phân_tích6"/>
      <sheetName val="C_P_Thiết_bị6"/>
      <sheetName val="T_H_Kinh_phí6"/>
      <sheetName val="Vật_tư6"/>
      <sheetName val="Trang_bìa6"/>
      <sheetName val="phan_tic_chi_tiet6"/>
      <sheetName val="TONG_HOP6"/>
      <sheetName val="Tổng_GT6"/>
      <sheetName val="Chi_tiết_KL6"/>
      <sheetName val="khấu_trừ_phạt6"/>
      <sheetName val="GT__KHAU_TRU6"/>
      <sheetName val="HAO_HUT_VAT_TU_(2)6"/>
      <sheetName val="cao_độ6"/>
      <sheetName val="Data_Wall6"/>
      <sheetName val="3__CNT5"/>
      <sheetName val="unit_price_list(M)5"/>
      <sheetName val="Theo_doi_Doanh_thu_20175"/>
      <sheetName val="Gia_vat_lieu5"/>
      <sheetName val="gui_BKCT5"/>
      <sheetName val="Precios_unitarios_AXH5"/>
      <sheetName val="Chi_tiet_cong_no6"/>
      <sheetName val="PHÁT_SINH_TẦNG_1_6"/>
      <sheetName val="PHÁT_SINH_TẦNG_26"/>
      <sheetName val="Hầm_chuyển_psinh6"/>
      <sheetName val="Ống_thẳng6"/>
      <sheetName val="Côn_thu6"/>
      <sheetName val="Vuông_tròn6"/>
      <sheetName val="Chân_rẽ6"/>
      <sheetName val="Chạc_ba6"/>
      <sheetName val="Danh_mục4"/>
      <sheetName val="PV_Graph_Data4"/>
      <sheetName val="1_2_Staff_Schedule5"/>
      <sheetName val="BẢNG_ÁP_GIÁ_(in)5"/>
      <sheetName val="NT_(KL)_IN5"/>
      <sheetName val="DOM_D25"/>
      <sheetName val="nhà_ăn5"/>
      <sheetName val="Công_nhật5"/>
      <sheetName val="btkt_cột5"/>
      <sheetName val="Bảng_đo_bóc_KL_OLK-095"/>
      <sheetName val="6_3_CHI_TIET_OLK-095"/>
      <sheetName val="BTK-Dai_Hoc_Kien_Giang4"/>
      <sheetName val="0__Input5"/>
      <sheetName val="TH_các_CC5"/>
      <sheetName val="Don_gia_chi_tiet_DIEN_25"/>
      <sheetName val="Chi_tiet_-tong_9_thang5"/>
      <sheetName val="TH_VL,_NC,_DDHT_Thanhphuoc5"/>
      <sheetName val="1__Office5"/>
      <sheetName val="KL_THEP__GIAM_DO_DUNG_COUPLER5"/>
      <sheetName val="01_KL_THÉP_NHẬP_VỀ5"/>
      <sheetName val="2__NT_VLDV5"/>
      <sheetName val="GHI_CHU5"/>
      <sheetName val="1_BB_LMHT5"/>
      <sheetName val="Bê_tông_bảo_vệ5"/>
      <sheetName val="01__Data5"/>
      <sheetName val="Neo,_nối_cốt_thép_dầm,_cột5"/>
      <sheetName val="Uốn_móc_cốt_thép5"/>
      <sheetName val="Tiêu_chuẩn_cốt_thép5"/>
      <sheetName val="Doi_so5"/>
      <sheetName val="1_Civil_(Org)5"/>
      <sheetName val="Bill_Prelim-CDT5"/>
      <sheetName val="Bill_BPTC-CDT5"/>
      <sheetName val="Chi_tiết_BPTC5"/>
      <sheetName val="Bill_BPTC-CDT_(PA_MCT_CDT)5"/>
      <sheetName val="Chi_tiết_BPTC_(PA_MCT_CDT)5"/>
      <sheetName val="Thop_Ksat5"/>
      <sheetName val="Thu_hoi_5"/>
      <sheetName val="HM_chung5"/>
      <sheetName val="CP_xd-thiet_bi5"/>
      <sheetName val="TH-TN_LD_TB5"/>
      <sheetName val="CP_xaydung5"/>
      <sheetName val="Thao_ha_phu_kien5"/>
      <sheetName val="VL-NC-MTC_ket_cau5"/>
      <sheetName val="KHOI_LUONG_TONG5"/>
      <sheetName val="TK_22KV5"/>
      <sheetName val="DM_366-17775"/>
      <sheetName val="Thi_nhiem5"/>
      <sheetName val="Gia_goc_VT-TB5"/>
      <sheetName val="Gia_vc_den_chan_CT5"/>
      <sheetName val="culy_225"/>
      <sheetName val="Luong_20505"/>
      <sheetName val="ca_may_QN5"/>
      <sheetName val="TNHC1246_5"/>
      <sheetName val="Ca_may_TT06_20105"/>
      <sheetName val="Don_gia_VLXD_dia_phuong5"/>
      <sheetName val="Bang_luong_SCL5"/>
      <sheetName val="Dinh_muc_TN14265"/>
      <sheetName val="DM_336cai_tao5"/>
      <sheetName val="MTO_REV_2(ARMOR)5"/>
      <sheetName val="Dutoan_KL4"/>
      <sheetName val="doanh_thu4"/>
      <sheetName val="KHOI_LUONG15-45"/>
      <sheetName val="DANH_MỤC_HỒ_SƠ5"/>
      <sheetName val="GT_PHÁT_SINH_NGOÀI_HĐ5"/>
      <sheetName val="KL_PHÁT_SINH_5"/>
      <sheetName val="PS_NGOÀI_HĐ5"/>
      <sheetName val="GT_PHÁT_SINH_VƯỢT_HĐ5"/>
      <sheetName val="PS_TĂNG_GIẢM_TRONG_HĐ5"/>
      <sheetName val="DGCT_PHÁT_SINH5"/>
      <sheetName val="DGCT_TRẦN_NLV5"/>
      <sheetName val="DGKL_chi_tiết_NLV5"/>
      <sheetName val="DGKL_chi_tiết_NHN,NK5"/>
      <sheetName val="TG_KL5"/>
      <sheetName val="DGCT_SƠN_BẢ_TƯỜNG_NLV5"/>
      <sheetName val="DGKL_TRẦN_NHN5"/>
      <sheetName val="KL_thep_lam_sat5"/>
      <sheetName val="DM-VNT_ko_sd5"/>
      <sheetName val="B3A_-_TOWER_A5"/>
      <sheetName val="Annex_B5"/>
      <sheetName val="Cotthep_NPT5"/>
      <sheetName val="vl_nc_mtc5"/>
      <sheetName val="Tien_Thuong5"/>
      <sheetName val="NC_XL_6T_cuoi_01_CTy5"/>
      <sheetName val="Data_-6T_dau5"/>
      <sheetName val="Cong_6T5"/>
      <sheetName val="TLG_Type5"/>
      <sheetName val="Tong_hop_vat_tu5"/>
      <sheetName val="1_San_5"/>
      <sheetName val="Dot_45"/>
      <sheetName val="HRG_BHN5"/>
      <sheetName val="CĂN_ĐH5"/>
      <sheetName val="Chi_phi_van_chuyen5"/>
      <sheetName val="Dgia_vat_tu5"/>
      <sheetName val="Don_gia_III5"/>
      <sheetName val="D÷_liÖu5"/>
      <sheetName val="DT_hợp_đồng4"/>
      <sheetName val="Bảng_KL_đợt_14"/>
      <sheetName val="2_CDPS5"/>
      <sheetName val="Summary_Sheet4"/>
      <sheetName val="Finishing-Tower_A4"/>
      <sheetName val="Finishing-Tower_B4"/>
      <sheetName val="Finishing-Tower_C4"/>
      <sheetName val="Finishing-Tower_D4"/>
      <sheetName val="MEP-Tower_A4"/>
      <sheetName val="MEP-Tower_B4"/>
      <sheetName val="MEP-Tower_C4"/>
      <sheetName val="MEP-Tower_D4"/>
      <sheetName val="Cost_Report_Sum4"/>
      <sheetName val="Detail_Cost_Sum4"/>
      <sheetName val="RVO-VO_Sum4"/>
      <sheetName val="Potential_VOs_Sum4"/>
      <sheetName val="Cash_Flow_Sum4"/>
      <sheetName val="Heso_DZ5"/>
      <sheetName val="Bieu_gia_HD4"/>
      <sheetName val="Div26_-_Elect5"/>
      <sheetName val="7_Khau_tru_5"/>
      <sheetName val="4_CĂN5"/>
      <sheetName val="DG_BINH_THUAN5"/>
      <sheetName val="GIÁ_DỰ_THẦU_30_CĂN4"/>
      <sheetName val="DG_Chi_tiet4"/>
      <sheetName val="Kê_0,44"/>
      <sheetName val="TH_0,44"/>
      <sheetName val="Kê_224"/>
      <sheetName val="TH_224"/>
      <sheetName val="TBA_CAI_TAO4"/>
      <sheetName val="TBA_XDM4"/>
      <sheetName val="TONG_HOP_DU_TOAN4"/>
      <sheetName val="Thop_XAY_DUNG4"/>
      <sheetName val="CP_HANG_MUC_CHUNG4"/>
      <sheetName val="CHI_PHI_XD4"/>
      <sheetName val="CHI_PHI_THI_NGHIEM4"/>
      <sheetName val="VLDIEN_224"/>
      <sheetName val="Dao_dat4"/>
      <sheetName val="TH_Denbu4"/>
      <sheetName val="Do_ve_DC4"/>
      <sheetName val="TH_Bommin4"/>
      <sheetName val="CHI_PHI_THI_NGHIEM-LD_thiet_bi4"/>
      <sheetName val="Luong_TT014"/>
      <sheetName val="Camay_QB4"/>
      <sheetName val="gia_ca_may_BXD4"/>
      <sheetName val="BANG_LUONG_KY_SU4"/>
      <sheetName val="Bang_luong_NHOM_I4"/>
      <sheetName val="Bangluong_NHOM_II_4"/>
      <sheetName val="09-GIA_nhien_lieu-ko_in4"/>
      <sheetName val="Tinh_V_cot_chiem_cho4"/>
      <sheetName val="ĐM_13544"/>
      <sheetName val="KHOAN_MAU4"/>
      <sheetName val="ĐO_ĐỊA_VẬT_LÝ4"/>
      <sheetName val="khoan_tiep_dia4"/>
      <sheetName val="DZ_22KV4"/>
      <sheetName val="_1710_HOINGHINLD4"/>
      <sheetName val="99_(2)4"/>
      <sheetName val="134_4"/>
      <sheetName val="DG_49704"/>
      <sheetName val="Don_gia_NC5"/>
      <sheetName val="B-2__(DPP)5"/>
      <sheetName val="CAP_NUOC4"/>
      <sheetName val="cấp_nước_trục_nhà_vs4"/>
      <sheetName val="THOAT_NUOC4"/>
      <sheetName val="THOAT_MUA4"/>
      <sheetName val="Cáp_phòng4"/>
      <sheetName val="TMC_ĐIỆN_Phi4"/>
      <sheetName val="TMC_Tổng4"/>
      <sheetName val="TH_Đèn_Phòng_L14"/>
      <sheetName val="TH_Đèn_Hầm_L14"/>
      <sheetName val="TỦ_MODULE_T14"/>
      <sheetName val="Financ__Overview4"/>
      <sheetName val="13_BANG_CT4"/>
      <sheetName val="14_MMUS_GIUA_NHIP4"/>
      <sheetName val="4_HSPBngang4"/>
      <sheetName val="6_Tinh_tai4"/>
      <sheetName val="2_NSl4"/>
      <sheetName val="17_US_CHU_tho_a_b4"/>
      <sheetName val="15_MMUS_GOI4"/>
      <sheetName val="TINH_GIA_-_SAN_XUAT_Vertico4"/>
      <sheetName val="gia_vt,nc,may4"/>
      <sheetName val="Huong_dan4"/>
      <sheetName val="Tổng_hợp_KPHM4"/>
      <sheetName val="5_2_1_Đo_bóc_KL_OLK-064"/>
      <sheetName val="MB_DT_024"/>
      <sheetName val="Dinh_muc4"/>
      <sheetName val="KS_tuyen4"/>
      <sheetName val="Bang_chiet_tinh_TBA4"/>
      <sheetName val="4_2_1_Đo_bóc_KL_OLK-064"/>
      <sheetName val="4_1_1_CHI_TIET_OLK-064"/>
      <sheetName val="Cash_Flow4"/>
      <sheetName val="So_sanh4"/>
      <sheetName val="HERD_MOVEMENTFARM16"/>
      <sheetName val="HERD_MOVEMENTFARM26"/>
      <sheetName val="CALVES_2-46"/>
      <sheetName val="Cavles_2-46"/>
      <sheetName val="CALVES_4-76"/>
      <sheetName val="HEIFER_7-12m6"/>
      <sheetName val="HEIFER_12+6"/>
      <sheetName val="FRESH_COW_2017-186"/>
      <sheetName val="HP_COW_20186"/>
      <sheetName val="LP_COW_2017-186"/>
      <sheetName val="DRY_COW6"/>
      <sheetName val="FIELD_CROPS6"/>
      <sheetName val="Tong_DT3"/>
      <sheetName val="phan_tich_don_gia3"/>
      <sheetName val="DT_san_XD-So_lieu_cu3"/>
      <sheetName val="EQUIP_LIST4"/>
      <sheetName val="Electrical_Works4"/>
      <sheetName val="H_T__INCOMING_SYSTEM4"/>
      <sheetName val="BU_LONG4"/>
      <sheetName val="THONG_SO4"/>
      <sheetName val="Đơn_giá_chi_tiết_TN_394"/>
      <sheetName val="DT__NHA_XUONG4"/>
      <sheetName val="Gia_VT-TB4"/>
      <sheetName val="noi_suy_xa4"/>
      <sheetName val="noi_suy_xa_thu_hoi4"/>
      <sheetName val="Tính_giá_NC4"/>
      <sheetName val="Tiên_lượng4"/>
      <sheetName val="SL_cước4"/>
      <sheetName val="Thuyết_minh4"/>
      <sheetName val="Đơn_giá_máy4"/>
      <sheetName val="¥_4"/>
      <sheetName val="FF-2_(1)3"/>
      <sheetName val="Labour_Summary16"/>
      <sheetName val="YTD_12'20033"/>
      <sheetName val="YTD_06'20033"/>
      <sheetName val="YTD_03'20033"/>
      <sheetName val="YTD_09'20033"/>
      <sheetName val="deferred_taxes3"/>
      <sheetName val="Eqpmnt_Plng3"/>
      <sheetName val="TRIAL_BALANCE3"/>
      <sheetName val="DPR_31st_march3"/>
      <sheetName val="current_month3"/>
      <sheetName val="Blng__Vs_Coll_3"/>
      <sheetName val="Unit_price3"/>
      <sheetName val="Bill_No_1_64"/>
      <sheetName val="Bill_No_1_104"/>
      <sheetName val="Bill_No_3_34"/>
      <sheetName val="Bill_No_1_44"/>
      <sheetName val="Bill_No_1_74"/>
      <sheetName val="Summary_Bill_No__34"/>
      <sheetName val="Bán_đợt_1_trang3"/>
      <sheetName val="Chiet_tinh_dz353"/>
      <sheetName val="3__KC_-_PODIUM3"/>
      <sheetName val="CTDZ6kv_(gd1)_3"/>
      <sheetName val="CTDZ_0_4+cto_(GD1)3"/>
      <sheetName val="CTTBA_(gd1)3"/>
      <sheetName val="03_Detailed3"/>
      <sheetName val="01_Bid_Price_summary3"/>
      <sheetName val="Home_Office_Manhours3"/>
      <sheetName val="Field_SPV_Barchart3"/>
      <sheetName val="Tien_Luong3"/>
      <sheetName val="Unit_price(Updateting)3"/>
      <sheetName val="Cost_List3"/>
      <sheetName val="Detail_Cost3"/>
      <sheetName val="IC_Price_New3"/>
      <sheetName val="Summary_Table3"/>
      <sheetName val="Sales_Person3"/>
      <sheetName val="Bidding_Entity3"/>
      <sheetName val="CHITIET_VL-NCHT1_(2)3"/>
      <sheetName val="Bù_giá_CM3"/>
      <sheetName val="Breakdown_(B)3"/>
      <sheetName val="U_P_Breakdown3"/>
      <sheetName val="IMF_Code3"/>
      <sheetName val="Subsidiary_Calculation3"/>
      <sheetName val="Phu_Bai_Bridge3"/>
      <sheetName val="5_2_1_Đo_bóc_KL_OLK-103"/>
      <sheetName val="BẢNG_DIỄN_GIẢI_KL_(7)3"/>
      <sheetName val="don_gia_14263"/>
      <sheetName val="Luong_BN3"/>
      <sheetName val="Luong_TB3"/>
      <sheetName val="Ca_may_TB3"/>
      <sheetName val="Ca_máy_BN3"/>
      <sheetName val="Vật_liệu3"/>
      <sheetName val="LX_-TT053"/>
      <sheetName val="NC_Moi_TT053"/>
      <sheetName val="Bia_lot3"/>
      <sheetName val="PU_ITALY_26"/>
      <sheetName val="TH_DZ3514"/>
      <sheetName val="Tro_giup25"/>
      <sheetName val="RAB_AR&amp;STR12"/>
      <sheetName val="chi_tiet_TBA12"/>
      <sheetName val="chi_tiet_C12"/>
      <sheetName val="Customize_Your_Purchase_Order12"/>
      <sheetName val="CHITIET_VL-NC-TT_-1p12"/>
      <sheetName val="CHITIET_VL-NC-TT-3p11"/>
      <sheetName val="TONG_HOP_VL-NC_TT12"/>
      <sheetName val="KPVC-BD_12"/>
      <sheetName val="Don_gia12"/>
      <sheetName val="DON_GIA_TRAM_(3)12"/>
      <sheetName val="DON_GIA_CAN_THO14"/>
      <sheetName val="Don_gia_chi_tiet12"/>
      <sheetName val="HĐ_ngoài11"/>
      <sheetName val="XT_Buoc_311"/>
      <sheetName val="dongia_(2)11"/>
      <sheetName val="7606_DZ12"/>
      <sheetName val="project_management11"/>
      <sheetName val="Adix_A11"/>
      <sheetName val="S-curve_11"/>
      <sheetName val="REINF_11"/>
      <sheetName val="Rates_200911"/>
      <sheetName val="So_doi_chieu_LC11"/>
      <sheetName val="MAIN_GATE_HOUSE11"/>
      <sheetName val="Commercial_value11"/>
      <sheetName val="Du_toan11"/>
      <sheetName val="Ky_Lam_Bridge11"/>
      <sheetName val="Provisional_Sums_Item11"/>
      <sheetName val="Gas_Pressure_Welding11"/>
      <sheetName val="General_Item&amp;General_Requirem11"/>
      <sheetName val="General_Items11"/>
      <sheetName val="Regenral_Requirements11"/>
      <sheetName val="chiet_tinh11"/>
      <sheetName val="Ng_hàng_xà+bulong11"/>
      <sheetName val="MH_RATE11"/>
      <sheetName val="TONG_HOP_VL-NC11"/>
      <sheetName val="Bang_KL11"/>
      <sheetName val="Đầu_vào10"/>
      <sheetName val="Lcau_-_Lxuc11"/>
      <sheetName val="Chi_tiet_XD_TBA10"/>
      <sheetName val="DM_606111"/>
      <sheetName val="DG_thep_ma_kem11"/>
      <sheetName val="CT_vat_lieu11"/>
      <sheetName val="Equip_10"/>
      <sheetName val="A1_CN10"/>
      <sheetName val="TONG_HOP_T5_199810"/>
      <sheetName val="Chenh_lech_vat_tu10"/>
      <sheetName val="Trạm_biến_áp10"/>
      <sheetName val="Đơn_Giá_10"/>
      <sheetName val="Diện_tích10"/>
      <sheetName val="1_Khái_toán10"/>
      <sheetName val="CT-0_4KV10"/>
      <sheetName val="DG_DZ11"/>
      <sheetName val="DG_TBA11"/>
      <sheetName val="rate_material10"/>
      <sheetName val="KL_Chi_tiết_Xây_tô10"/>
      <sheetName val="07Base_Cost10"/>
      <sheetName val="GV1-D13_(Casement_door)10"/>
      <sheetName val="Bill_1_Quy_dinh_chung10"/>
      <sheetName val="1_R18_BF10"/>
      <sheetName val="6_External_works-R1810"/>
      <sheetName val="Phan_khai_KLuong10"/>
      <sheetName val="Chi_tiet_KL10"/>
      <sheetName val="Tổng_hợp_KL10"/>
      <sheetName val="04_-_XUONG_DET_B10"/>
      <sheetName val="_0310"/>
      <sheetName val="chieu_day_san10"/>
      <sheetName val="Podium_Concrete_Works10"/>
      <sheetName val="KLCT-_TOWER10"/>
      <sheetName val="KLCT-_PODIUM10"/>
      <sheetName val="Area_Cal10"/>
      <sheetName val="Gia_thanh_chuoi_su10"/>
      <sheetName val="Tiep_dia10"/>
      <sheetName val="Don_gia_vung_III-Can_Tho10"/>
      <sheetName val="Loại_Vật_tư10"/>
      <sheetName val="Elect_(3)10"/>
      <sheetName val="plan&amp;section_of_foundation10"/>
      <sheetName val="design_criteria10"/>
      <sheetName val="Bond_수수료_계산_포맷10"/>
      <sheetName val="ITB_COST10"/>
      <sheetName val="PAGE_110"/>
      <sheetName val="Xay_lapduongR310"/>
      <sheetName val="DM_6710"/>
      <sheetName val="Project_Data10"/>
      <sheetName val="6787CWFASE2CASE2_00_xls10"/>
      <sheetName val="Đầu_tư10"/>
      <sheetName val="EIRR&gt;_210"/>
      <sheetName val="Bill_02_-_Xay_gach-Pou_10"/>
      <sheetName val="Bill_03-Chống_thấm-Pou10"/>
      <sheetName val="Bill_04-Kim_loại-Pou10"/>
      <sheetName val="Bill_05_-_Hoan_thien-Pou_10"/>
      <sheetName val="Bill_02_-_Xay_gach-Tower10"/>
      <sheetName val="Bill_03-Chống_thấm-Tower10"/>
      <sheetName val="Bill_04-Kim_loại-Tower10"/>
      <sheetName val="Bill_05_-_Hoan_thien-Tower10"/>
      <sheetName val="KL-_KHAC10"/>
      <sheetName val="BILL_3_-_KẾT_CẤU_HẦM10"/>
      <sheetName val="PTĐG_LTBT10"/>
      <sheetName val="CTG-PRECHEx1_410"/>
      <sheetName val="CTG-AB_(2)10"/>
      <sheetName val="CTG-AB_(3)10"/>
      <sheetName val="CTG-PLP-1_0810"/>
      <sheetName val="Pre_Đội_nhóm10"/>
      <sheetName val="Vat_tu_XD10"/>
      <sheetName val="Tower_-_Concrete_Works10"/>
      <sheetName val="Bill-04_ket_cau_thap-_UNI10"/>
      <sheetName val="dg_tphcm10"/>
      <sheetName val="T_KÊ_K_CẤU10"/>
      <sheetName val="gia_cong_tac10"/>
      <sheetName val="4_PTDG10"/>
      <sheetName val="A1,_May10"/>
      <sheetName val="Vat_lieu10"/>
      <sheetName val="Data_Input11"/>
      <sheetName val="Measure_130610"/>
      <sheetName val="HÐ_ngoài11"/>
      <sheetName val="6PILE__(돌출)10"/>
      <sheetName val="Bill_01_-_CTN10"/>
      <sheetName val="Bill_2_2_Villa_2_beds10"/>
      <sheetName val="Analisa_Gabungan10"/>
      <sheetName val="Isolasi_Luar_Dalam10"/>
      <sheetName val="Isolasi_Luar10"/>
      <sheetName val="Harga_ME_10"/>
      <sheetName val="TH_N_Cong10"/>
      <sheetName val="ESTI_10"/>
      <sheetName val="KL_san_lap10"/>
      <sheetName val="TH_Vat_tu10"/>
      <sheetName val="_Bill_5-Earthing_2_-_Add_Work10"/>
      <sheetName val="Chenh_lech_ca_may10"/>
      <sheetName val="TLg_CN&amp;Laixe10"/>
      <sheetName val="TLg_CN&amp;Laixe_(2)10"/>
      <sheetName val="TLg_Laitau10"/>
      <sheetName val="TLg_Laitau_(2)10"/>
      <sheetName val="Bang_trong_luong_rieng_thep10"/>
      <sheetName val="Cước_VC_+_ĐM_CP_Tư_vấn10"/>
      <sheetName val="Hệ_số10"/>
      <sheetName val="DETAIL_10"/>
      <sheetName val="final_list_200526"/>
      <sheetName val="LV_data10"/>
      <sheetName val="Gia_vat_tu10"/>
      <sheetName val="CẤP_THOÁT_NƯỚC10"/>
      <sheetName val="THDT_goi_thau_TB10"/>
      <sheetName val="Tien_do_TV10"/>
      <sheetName val="bridge_#_110"/>
      <sheetName val="Bang_3_Chi_tiet_phan_Dz10"/>
      <sheetName val="KHOI_LUONG10"/>
      <sheetName val="TH_MTC10"/>
      <sheetName val="CTKL_KTX_HT9"/>
      <sheetName val="Buy_vs__Lease_Car10"/>
      <sheetName val="DATA_BASE10"/>
      <sheetName val="Equipment_list_(PAC)10"/>
      <sheetName val="TINH_KHOI_LUONG10"/>
      <sheetName val="Chi_tiet10"/>
      <sheetName val="subcon_sched10"/>
      <sheetName val="NHÀ_NHẬP_LIỆU9"/>
      <sheetName val="MÓNG_SILO9"/>
      <sheetName val="PRE_(E)10"/>
      <sheetName val="HVAC_BLOCK_B410"/>
      <sheetName val="2_Chiet_tinh9"/>
      <sheetName val="BẢNG_KHỐI_LƯỢNG_TỔNG_HỢP9"/>
      <sheetName val="CP_Khac_cuoc_VC9"/>
      <sheetName val="Budget_Code9"/>
      <sheetName val="Tong_du_toan9"/>
      <sheetName val="Bill_2_-_ketcau9"/>
      <sheetName val="Chi_tiet_lan_can9"/>
      <sheetName val="13-Cốt_thép_(10mm&lt;D≤18mm)_FO169"/>
      <sheetName val="du_lieu_du_toan9"/>
      <sheetName val="BOQ_THAN9"/>
      <sheetName val="DL_ĐẦU_VÀO9"/>
      <sheetName val="Purchase_Order9"/>
      <sheetName val="D_&amp;_W_sizes9"/>
      <sheetName val="Analisa_&amp;_Upah9"/>
      <sheetName val="Du_lieu10"/>
      <sheetName val="Phan_tich9"/>
      <sheetName val="Luong_NII9"/>
      <sheetName val="DINH_MUC_THI_NGHIEM9"/>
      <sheetName val="Luong_NI9"/>
      <sheetName val="CT_Thang_Mo9"/>
      <sheetName val="CT__PL9"/>
      <sheetName val="cash_budget9"/>
      <sheetName val="dongia__2_9"/>
      <sheetName val="GOC-KO_IN9"/>
      <sheetName val="MAU_8A9"/>
      <sheetName val="MAU_8B9"/>
      <sheetName val="MAU_99"/>
      <sheetName val="MAU_109"/>
      <sheetName val="Thép_CKN9"/>
      <sheetName val="sochitiettaikhoan_9"/>
      <sheetName val="Share_price_data9"/>
      <sheetName val="19_39"/>
      <sheetName val="20_39"/>
      <sheetName val="Chieu_4_39"/>
      <sheetName val="Cow_req9"/>
      <sheetName val="TỔNG_HỢP9"/>
      <sheetName val="14-LẦN_3-CHIỀU9"/>
      <sheetName val="14-LẦN_1-SÁNG9"/>
      <sheetName val="14-LẦN_2-TRƯA9"/>
      <sheetName val="1_3+1_4-TOTAL_-_Ko_IN9"/>
      <sheetName val="2_1-LẦN_3-CHIỀU9"/>
      <sheetName val="2_1-LẦN_1-SÁNG9"/>
      <sheetName val="2_1-LẦN_2-TRƯA9"/>
      <sheetName val="2_1-TOTAL-Ko_IN9"/>
      <sheetName val="1_3(TMR_4)9"/>
      <sheetName val="CHO_DE9"/>
      <sheetName val="1_1+1_2+2_2+2_3(TMR_3)9"/>
      <sheetName val="CK1+CK2_(VS_SAN_CHOI_23)9"/>
      <sheetName val="CK1+CK2_(2)9"/>
      <sheetName val="12-16_THÁNG9"/>
      <sheetName val="CAN_SỮA9"/>
      <sheetName val="54+55+56(SAU_CAI_SỮA-6)9"/>
      <sheetName val="BÊ_71-90_NGÀY9"/>
      <sheetName val="BÊ_12-16_tháng9"/>
      <sheetName val="BÊ_6-129"/>
      <sheetName val="BÊ_1-39"/>
      <sheetName val="F01-BC_KHAU_PHAN_SANG_20_39"/>
      <sheetName val="F01-BC_KHAU_PHAN_CHIEU_19_39"/>
      <sheetName val="dinh_mưc_cty9"/>
      <sheetName val="Giá_thành9"/>
      <sheetName val="Thong_ke9"/>
      <sheetName val="Energy_for_milk_prod9"/>
      <sheetName val="DE_NGHI_XUAT_9"/>
      <sheetName val="phieu_xuat_mau9"/>
      <sheetName val="PHIEU_XUAT_CHIEU9"/>
      <sheetName val="11_rai_them_cỏ9"/>
      <sheetName val="PHU_LUC_02-_HDSD_CAC_BIEU_MAU9"/>
      <sheetName val="PhU_LUC_01-_MA_CAC_NHOM_BO9"/>
      <sheetName val="F03-BC_THUC_TRON_SANG_20_39"/>
      <sheetName val="F03-BC_THUC_TRON_CHIEU_19_39"/>
      <sheetName val="F02-BC_THEO_DOI_THUC_AN_DU9"/>
      <sheetName val="Tham_khao-_Bao_cao_xuat_thuc_a9"/>
      <sheetName val="VC_xd7"/>
      <sheetName val="Gia_VLTB7"/>
      <sheetName val="B_Luong7"/>
      <sheetName val="C_May7"/>
      <sheetName val="Dlieu_dau_vao9"/>
      <sheetName val="Income_Statement9"/>
      <sheetName val="Shareholders'_Equity9"/>
      <sheetName val="BANCO_(2)9"/>
      <sheetName val="MT_DPin_(2)9"/>
      <sheetName val="02__PTDG9"/>
      <sheetName val="Chiết_tính9"/>
      <sheetName val="TB_NẶNG7"/>
      <sheetName val="Du_tru_CP-Bieu_017"/>
      <sheetName val="Don_gia_(khong_in)9"/>
      <sheetName val="DK1_Don_gia9"/>
      <sheetName val="1_MONG_1-29"/>
      <sheetName val="THEP_TAM7"/>
      <sheetName val="THEP_HÌNH7"/>
      <sheetName val="THEP_HINH7"/>
      <sheetName val="XA_GO7"/>
      <sheetName val="BANG_TRA7"/>
      <sheetName val="wk_prgs7"/>
      <sheetName val="Ma_don_vi7"/>
      <sheetName val="bang_cc7"/>
      <sheetName val="dm_3667"/>
      <sheetName val="DM_60607"/>
      <sheetName val="Dự_thầu7"/>
      <sheetName val="Nhap_VT_oto7"/>
      <sheetName val="Hao_phí7"/>
      <sheetName val="Structure_data7"/>
      <sheetName val="đọc_số7"/>
      <sheetName val="Bill_No_3_-_Prov__Sum_(Ph2&amp;3)7"/>
      <sheetName val="TH_TN7"/>
      <sheetName val="CP_Du_phong7"/>
      <sheetName val="THCP_Lap_dat7"/>
      <sheetName val="THCP_xay_dung7"/>
      <sheetName val="Tong_hop_kinh_phi7"/>
      <sheetName val="Dự_toán7"/>
      <sheetName val="Đơn_Giá_TH7"/>
      <sheetName val="Nhân_công7"/>
      <sheetName val="Phân_tích7"/>
      <sheetName val="C_P_Thiết_bị7"/>
      <sheetName val="T_H_Kinh_phí7"/>
      <sheetName val="Vật_tư7"/>
      <sheetName val="Trang_bìa7"/>
      <sheetName val="Don_gia_chi_tiet_DIEN_26"/>
      <sheetName val="Data_Wall7"/>
      <sheetName val="2_1Warehouse_17"/>
      <sheetName val="AG_Pipe_Qty_Analysis7"/>
      <sheetName val="Main_Bldg-Rev027"/>
      <sheetName val="D&amp;W_def_7"/>
      <sheetName val="Nhan_cong7"/>
      <sheetName val="Thiet_bi7"/>
      <sheetName val="Vat_tu7"/>
      <sheetName val="DM_ChiPhi7"/>
      <sheetName val="May_TC7"/>
      <sheetName val="TH_Kinh_phi7"/>
      <sheetName val="Ptvl_7"/>
      <sheetName val="Ｎｏ_137"/>
      <sheetName val="DGchitiet_7"/>
      <sheetName val="CP_HMC7"/>
      <sheetName val="HỆ_THỐNG_PHÒNG_CHÁY_CHỮA_CHÁY7"/>
      <sheetName val="HỆ_THỐNG_CẤP_THOÁT_NƯỚC7"/>
      <sheetName val="HỆ_THỐNG_ĐHKK7"/>
      <sheetName val="MÁY_PHÁT_ĐIỆN7"/>
      <sheetName val="HỆ_THỐNG_ĐIỆN7"/>
      <sheetName val="Thiết_bị_chính7"/>
      <sheetName val="CHI_PHI7"/>
      <sheetName val="TK_chi_tiet7"/>
      <sheetName val="Bill_2-Road_HR27"/>
      <sheetName val="Bill_3_-_Softscape_HR27"/>
      <sheetName val="CĂN_HỘ_T16-17_7"/>
      <sheetName val="TRỤC_ĐỨNG_THOÁT_BẨN_T15-177"/>
      <sheetName val="TRỤC_ĐỨNG_TM_T15-177"/>
      <sheetName val="Móng,_nền_7"/>
      <sheetName val="1_Requisition(E)7"/>
      <sheetName val="TONG_HOP7"/>
      <sheetName val="Tổng_GT7"/>
      <sheetName val="Chi_tiết_KL7"/>
      <sheetName val="khấu_trừ_phạt7"/>
      <sheetName val="GT__KHAU_TRU7"/>
      <sheetName val="HAO_HUT_VAT_TU_(2)7"/>
      <sheetName val="cao_độ7"/>
      <sheetName val="phan_tic_chi_tiet7"/>
      <sheetName val="DG_14266"/>
      <sheetName val="Theo_doi_Doanh_thu_20176"/>
      <sheetName val="KL_THEP__GIAM_DO_DUNG_COUPLER6"/>
      <sheetName val="01_KL_THÉP_NHẬP_VỀ6"/>
      <sheetName val="2__NT_VLDV6"/>
      <sheetName val="GHI_CHU6"/>
      <sheetName val="1_BB_LMHT6"/>
      <sheetName val="gui_BKCT6"/>
      <sheetName val="Gia_vat_lieu6"/>
      <sheetName val="Precios_unitarios_AXH6"/>
      <sheetName val="Chi_tiet_cong_no7"/>
      <sheetName val="PHÁT_SINH_TẦNG_1_7"/>
      <sheetName val="PHÁT_SINH_TẦNG_27"/>
      <sheetName val="Hầm_chuyển_psinh7"/>
      <sheetName val="Ống_thẳng7"/>
      <sheetName val="Côn_thu7"/>
      <sheetName val="Vuông_tròn7"/>
      <sheetName val="Chân_rẽ7"/>
      <sheetName val="Chạc_ba7"/>
      <sheetName val="MB_DT_025"/>
      <sheetName val="3__CNT6"/>
      <sheetName val="unit_price_list(M)6"/>
      <sheetName val="So_lieu_chung6"/>
      <sheetName val="TH_VL,_NC,_DDHT_Thanhphuoc6"/>
      <sheetName val="Chi_tiet_-tong_9_thang6"/>
      <sheetName val="BẢNG_ÁP_GIÁ_(in)6"/>
      <sheetName val="NT_(KL)_IN6"/>
      <sheetName val="DOM_D26"/>
      <sheetName val="nhà_ăn6"/>
      <sheetName val="Công_nhật6"/>
      <sheetName val="btkt_cột6"/>
      <sheetName val="Bê_tông_bảo_vệ6"/>
      <sheetName val="01__Data6"/>
      <sheetName val="Neo,_nối_cốt_thép_dầm,_cột6"/>
      <sheetName val="Uốn_móc_cốt_thép6"/>
      <sheetName val="Tiêu_chuẩn_cốt_thép6"/>
      <sheetName val="Doi_so6"/>
      <sheetName val="1_2_Staff_Schedule6"/>
      <sheetName val="0__Input6"/>
      <sheetName val="DANH_MỤC_HỒ_SƠ6"/>
      <sheetName val="GT_PHÁT_SINH_NGOÀI_HĐ6"/>
      <sheetName val="KL_PHÁT_SINH_6"/>
      <sheetName val="PS_NGOÀI_HĐ6"/>
      <sheetName val="GT_PHÁT_SINH_VƯỢT_HĐ6"/>
      <sheetName val="PS_TĂNG_GIẢM_TRONG_HĐ6"/>
      <sheetName val="DGCT_PHÁT_SINH6"/>
      <sheetName val="DGCT_TRẦN_NLV6"/>
      <sheetName val="DGKL_chi_tiết_NLV6"/>
      <sheetName val="DGKL_chi_tiết_NHN,NK6"/>
      <sheetName val="TG_KL6"/>
      <sheetName val="DGCT_SƠN_BẢ_TƯỜNG_NLV6"/>
      <sheetName val="DGKL_TRẦN_NHN6"/>
      <sheetName val="MTO_REV_2(ARMOR)6"/>
      <sheetName val="Cotthep_NPT6"/>
      <sheetName val="vl_nc_mtc6"/>
      <sheetName val="Heso_DZ6"/>
      <sheetName val="DM_336cai_tao6"/>
      <sheetName val="DG_BINH_THUAN6"/>
      <sheetName val="Tien_Thuong6"/>
      <sheetName val="NC_XL_6T_cuoi_01_CTy6"/>
      <sheetName val="Data_-6T_dau6"/>
      <sheetName val="Cong_6T6"/>
      <sheetName val="KL_thep_lam_sat6"/>
      <sheetName val="B3A_-_TOWER_A6"/>
      <sheetName val="Annex_B6"/>
      <sheetName val="Bill_Prelim-CDT6"/>
      <sheetName val="Bill_BPTC-CDT6"/>
      <sheetName val="Chi_tiết_BPTC6"/>
      <sheetName val="Bill_BPTC-CDT_(PA_MCT_CDT)6"/>
      <sheetName val="Chi_tiết_BPTC_(PA_MCT_CDT)6"/>
      <sheetName val="1_Civil_(Org)6"/>
      <sheetName val="DM-VNT_ko_sd6"/>
      <sheetName val="Bảng_đo_bóc_KL_OLK-096"/>
      <sheetName val="6_3_CHI_TIET_OLK-096"/>
      <sheetName val="1__Office6"/>
      <sheetName val="KHOI_LUONG15-46"/>
      <sheetName val="Tong_hop_vat_tu6"/>
      <sheetName val="1_San_6"/>
      <sheetName val="TLG_Type6"/>
      <sheetName val="Dgia_vat_tu6"/>
      <sheetName val="Don_gia_III6"/>
      <sheetName val="D÷_liÖu6"/>
      <sheetName val="Dot_46"/>
      <sheetName val="Thop_Ksat6"/>
      <sheetName val="Thu_hoi_6"/>
      <sheetName val="HM_chung6"/>
      <sheetName val="CP_xd-thiet_bi6"/>
      <sheetName val="TH-TN_LD_TB6"/>
      <sheetName val="CP_xaydung6"/>
      <sheetName val="Thao_ha_phu_kien6"/>
      <sheetName val="VL-NC-MTC_ket_cau6"/>
      <sheetName val="KHOI_LUONG_TONG6"/>
      <sheetName val="TK_22KV6"/>
      <sheetName val="DM_366-17776"/>
      <sheetName val="Thi_nhiem6"/>
      <sheetName val="Gia_goc_VT-TB6"/>
      <sheetName val="Gia_vc_den_chan_CT6"/>
      <sheetName val="culy_226"/>
      <sheetName val="Luong_20506"/>
      <sheetName val="ca_may_QN6"/>
      <sheetName val="TNHC1246_6"/>
      <sheetName val="Ca_may_TT06_20106"/>
      <sheetName val="Don_gia_VLXD_dia_phuong6"/>
      <sheetName val="Bang_luong_SCL6"/>
      <sheetName val="Dinh_muc_TN14266"/>
      <sheetName val="HRG_BHN6"/>
      <sheetName val="CĂN_ĐH6"/>
      <sheetName val="Chi_phi_van_chuyen6"/>
      <sheetName val="TH_các_CC6"/>
      <sheetName val="Div26_-_Elect6"/>
      <sheetName val="7_Khau_tru_6"/>
      <sheetName val="Q_A01_2-Sh6"/>
      <sheetName val="4_CĂN6"/>
      <sheetName val="2_CDPS6"/>
      <sheetName val="Don_gia_NC6"/>
      <sheetName val="DT_hợp_đồng5"/>
      <sheetName val="Bảng_KL_đợt_15"/>
      <sheetName val="Danh_mục5"/>
      <sheetName val="Bieu_gia_HD5"/>
      <sheetName val="Summary_Sheet5"/>
      <sheetName val="Finishing-Tower_A5"/>
      <sheetName val="Finishing-Tower_B5"/>
      <sheetName val="Finishing-Tower_C5"/>
      <sheetName val="Finishing-Tower_D5"/>
      <sheetName val="MEP-Tower_A5"/>
      <sheetName val="MEP-Tower_B5"/>
      <sheetName val="MEP-Tower_C5"/>
      <sheetName val="MEP-Tower_D5"/>
      <sheetName val="Cost_Report_Sum5"/>
      <sheetName val="Detail_Cost_Sum5"/>
      <sheetName val="RVO-VO_Sum5"/>
      <sheetName val="Potential_VOs_Sum5"/>
      <sheetName val="Cash_Flow_Sum5"/>
      <sheetName val="BTK-Dai_Hoc_Kien_Giang5"/>
      <sheetName val="PV_Graph_Data5"/>
      <sheetName val="doanh_thu5"/>
      <sheetName val="Dutoan_KL5"/>
      <sheetName val="CAP_NUOC5"/>
      <sheetName val="cấp_nước_trục_nhà_vs5"/>
      <sheetName val="THOAT_NUOC5"/>
      <sheetName val="THOAT_MUA5"/>
      <sheetName val="Cáp_phòng5"/>
      <sheetName val="TMC_ĐIỆN_Phi5"/>
      <sheetName val="TMC_Tổng5"/>
      <sheetName val="TH_Đèn_Phòng_L15"/>
      <sheetName val="TH_Đèn_Hầm_L15"/>
      <sheetName val="TỦ_MODULE_T15"/>
      <sheetName val="B-2__(DPP)6"/>
      <sheetName val="Huong_dan5"/>
      <sheetName val="gia_vt,nc,may5"/>
      <sheetName val="Financ__Overview5"/>
      <sheetName val="TINH_GIA_-_SAN_XUAT_Vertico5"/>
      <sheetName val="13_BANG_CT5"/>
      <sheetName val="14_MMUS_GIUA_NHIP5"/>
      <sheetName val="4_HSPBngang5"/>
      <sheetName val="6_Tinh_tai5"/>
      <sheetName val="2_NSl5"/>
      <sheetName val="17_US_CHU_tho_a_b5"/>
      <sheetName val="15_MMUS_GOI5"/>
      <sheetName val="DZ_22KV5"/>
      <sheetName val="Kê_0,45"/>
      <sheetName val="TH_0,45"/>
      <sheetName val="Kê_225"/>
      <sheetName val="TH_225"/>
      <sheetName val="TBA_CAI_TAO5"/>
      <sheetName val="TBA_XDM5"/>
      <sheetName val="TONG_HOP_DU_TOAN5"/>
      <sheetName val="Thop_XAY_DUNG5"/>
      <sheetName val="CP_HANG_MUC_CHUNG5"/>
      <sheetName val="CHI_PHI_XD5"/>
      <sheetName val="CHI_PHI_THI_NGHIEM5"/>
      <sheetName val="VLDIEN_225"/>
      <sheetName val="Dao_dat5"/>
      <sheetName val="TH_Denbu5"/>
      <sheetName val="Do_ve_DC5"/>
      <sheetName val="TH_Bommin5"/>
      <sheetName val="CHI_PHI_THI_NGHIEM-LD_thiet_bi5"/>
      <sheetName val="Luong_TT015"/>
      <sheetName val="Camay_QB5"/>
      <sheetName val="gia_ca_may_BXD5"/>
      <sheetName val="BANG_LUONG_KY_SU5"/>
      <sheetName val="Bang_luong_NHOM_I5"/>
      <sheetName val="Bangluong_NHOM_II_5"/>
      <sheetName val="09-GIA_nhien_lieu-ko_in5"/>
      <sheetName val="Tinh_V_cot_chiem_cho5"/>
      <sheetName val="ĐM_13545"/>
      <sheetName val="KHOAN_MAU5"/>
      <sheetName val="ĐO_ĐỊA_VẬT_LÝ5"/>
      <sheetName val="khoan_tiep_dia5"/>
      <sheetName val="Tổng_hợp_KPHM5"/>
      <sheetName val="Dinh_muc5"/>
      <sheetName val="GIÁ_DỰ_THẦU_30_CĂN5"/>
      <sheetName val="5_2_1_Đo_bóc_KL_OLK-065"/>
      <sheetName val="KS_tuyen5"/>
      <sheetName val="Bang_chiet_tinh_TBA5"/>
      <sheetName val="4_2_1_Đo_bóc_KL_OLK-065"/>
      <sheetName val="4_1_1_CHI_TIET_OLK-065"/>
      <sheetName val="DG_Chi_tiet5"/>
      <sheetName val="_1710_HOINGHINLD5"/>
      <sheetName val="99_(2)5"/>
      <sheetName val="134_5"/>
      <sheetName val="DG_49705"/>
      <sheetName val="Cash_Flow5"/>
      <sheetName val="BU_LONG5"/>
      <sheetName val="DT__NHA_XUONG5"/>
      <sheetName val="EQUIP_LIST5"/>
      <sheetName val="THONG_SO5"/>
      <sheetName val="Đơn_giá_chi_tiết_TN_395"/>
      <sheetName val="HERD_MOVEMENTFARM17"/>
      <sheetName val="HERD_MOVEMENTFARM27"/>
      <sheetName val="CALVES_2-47"/>
      <sheetName val="Cavles_2-47"/>
      <sheetName val="CALVES_4-77"/>
      <sheetName val="HEIFER_7-12m7"/>
      <sheetName val="HEIFER_12+7"/>
      <sheetName val="FRESH_COW_2017-187"/>
      <sheetName val="HP_COW_20187"/>
      <sheetName val="LP_COW_2017-187"/>
      <sheetName val="DRY_COW7"/>
      <sheetName val="FIELD_CROPS7"/>
      <sheetName val="So_sanh5"/>
      <sheetName val="Electrical_Works5"/>
      <sheetName val="H_T__INCOMING_SYSTEM5"/>
      <sheetName val="Tính_giá_NC5"/>
      <sheetName val="Tiên_lượng5"/>
      <sheetName val="SL_cước5"/>
      <sheetName val="¥_5"/>
      <sheetName val="Gia_VT-TB5"/>
      <sheetName val="noi_suy_xa5"/>
      <sheetName val="noi_suy_xa_thu_hoi5"/>
      <sheetName val="Thuyết_minh5"/>
      <sheetName val="Đơn_giá_máy5"/>
      <sheetName val="Tong_DT4"/>
      <sheetName val="phan_tich_don_gia4"/>
      <sheetName val="Bill_No_1_65"/>
      <sheetName val="Bill_No_1_105"/>
      <sheetName val="Bill_No_3_35"/>
      <sheetName val="Bill_No_1_45"/>
      <sheetName val="Bill_No_1_75"/>
      <sheetName val="Summary_Bill_No__35"/>
      <sheetName val="DT_san_XD-So_lieu_cu4"/>
      <sheetName val="FF-2_(1)4"/>
      <sheetName val="Labour_Summary17"/>
      <sheetName val="YTD_12'20034"/>
      <sheetName val="YTD_06'20034"/>
      <sheetName val="YTD_03'20034"/>
      <sheetName val="YTD_09'20034"/>
      <sheetName val="deferred_taxes4"/>
      <sheetName val="Eqpmnt_Plng4"/>
      <sheetName val="TRIAL_BALANCE4"/>
      <sheetName val="DPR_31st_march4"/>
      <sheetName val="current_month4"/>
      <sheetName val="Blng__Vs_Coll_4"/>
      <sheetName val="Unit_price4"/>
      <sheetName val="Bán_đợt_1_trang4"/>
      <sheetName val="Chiet_tinh_dz354"/>
      <sheetName val="3__KC_-_PODIUM4"/>
      <sheetName val="CTDZ6kv_(gd1)_4"/>
      <sheetName val="CTDZ_0_4+cto_(GD1)4"/>
      <sheetName val="CTTBA_(gd1)4"/>
      <sheetName val="03_Detailed4"/>
      <sheetName val="01_Bid_Price_summary4"/>
      <sheetName val="Home_Office_Manhours4"/>
      <sheetName val="Field_SPV_Barchart4"/>
      <sheetName val="Tien_Luong4"/>
      <sheetName val="Unit_price(Updateting)4"/>
      <sheetName val="Cost_List4"/>
      <sheetName val="Detail_Cost4"/>
      <sheetName val="IC_Price_New4"/>
      <sheetName val="Summary_Table4"/>
      <sheetName val="Sales_Person4"/>
      <sheetName val="Bidding_Entity4"/>
      <sheetName val="CHITIET_VL-NCHT1_(2)4"/>
      <sheetName val="Bù_giá_CM4"/>
      <sheetName val="Breakdown_(B)4"/>
      <sheetName val="U_P_Breakdown4"/>
      <sheetName val="IMF_Code4"/>
      <sheetName val="Subsidiary_Calculation4"/>
      <sheetName val="Phu_Bai_Bridge4"/>
      <sheetName val="5_2_1_Đo_bóc_KL_OLK-104"/>
      <sheetName val="BẢNG_DIỄN_GIẢI_KL_(7)4"/>
      <sheetName val="don_gia_14264"/>
      <sheetName val="Luong_BN4"/>
      <sheetName val="Luong_TB4"/>
      <sheetName val="Ca_may_TB4"/>
      <sheetName val="Ca_máy_BN4"/>
      <sheetName val="Vật_liệu4"/>
      <sheetName val="LX_-TT054"/>
      <sheetName val="NC_Moi_TT054"/>
      <sheetName val="Bia_lot4"/>
      <sheetName val="PU_ITALY_27"/>
      <sheetName val="TH_DZ3515"/>
      <sheetName val="Tro_giup26"/>
      <sheetName val="RAB_AR&amp;STR13"/>
      <sheetName val="chi_tiet_TBA13"/>
      <sheetName val="chi_tiet_C13"/>
      <sheetName val="Customize_Your_Purchase_Order13"/>
      <sheetName val="CHITIET_VL-NC-TT_-1p13"/>
      <sheetName val="CHITIET_VL-NC-TT-3p12"/>
      <sheetName val="TONG_HOP_VL-NC_TT13"/>
      <sheetName val="KPVC-BD_13"/>
      <sheetName val="Don_gia13"/>
      <sheetName val="DON_GIA_TRAM_(3)13"/>
      <sheetName val="DON_GIA_CAN_THO15"/>
      <sheetName val="Don_gia_chi_tiet13"/>
      <sheetName val="HĐ_ngoài12"/>
      <sheetName val="XT_Buoc_312"/>
      <sheetName val="dongia_(2)12"/>
      <sheetName val="7606_DZ13"/>
      <sheetName val="project_management12"/>
      <sheetName val="Adix_A12"/>
      <sheetName val="S-curve_12"/>
      <sheetName val="REINF_12"/>
      <sheetName val="Rates_200912"/>
      <sheetName val="So_doi_chieu_LC12"/>
      <sheetName val="MAIN_GATE_HOUSE12"/>
      <sheetName val="Commercial_value12"/>
      <sheetName val="Du_toan12"/>
      <sheetName val="Ky_Lam_Bridge12"/>
      <sheetName val="Provisional_Sums_Item12"/>
      <sheetName val="Gas_Pressure_Welding12"/>
      <sheetName val="General_Item&amp;General_Requirem12"/>
      <sheetName val="General_Items12"/>
      <sheetName val="Regenral_Requirements12"/>
      <sheetName val="chiet_tinh12"/>
      <sheetName val="Ng_hàng_xà+bulong12"/>
      <sheetName val="MH_RATE12"/>
      <sheetName val="TONG_HOP_VL-NC12"/>
      <sheetName val="Bang_KL12"/>
      <sheetName val="Đầu_vào11"/>
      <sheetName val="Lcau_-_Lxuc12"/>
      <sheetName val="Chi_tiet_XD_TBA11"/>
      <sheetName val="DM_606112"/>
      <sheetName val="DG_thep_ma_kem12"/>
      <sheetName val="CT_vat_lieu12"/>
      <sheetName val="Equip_11"/>
      <sheetName val="A1_CN11"/>
      <sheetName val="TONG_HOP_T5_199811"/>
      <sheetName val="Chenh_lech_vat_tu11"/>
      <sheetName val="Trạm_biến_áp11"/>
      <sheetName val="Đơn_Giá_11"/>
      <sheetName val="Diện_tích11"/>
      <sheetName val="1_Khái_toán11"/>
      <sheetName val="CT-0_4KV11"/>
      <sheetName val="DG_DZ12"/>
      <sheetName val="DG_TBA12"/>
      <sheetName val="rate_material11"/>
      <sheetName val="KL_Chi_tiết_Xây_tô11"/>
      <sheetName val="07Base_Cost11"/>
      <sheetName val="GV1-D13_(Casement_door)11"/>
      <sheetName val="Bill_1_Quy_dinh_chung11"/>
      <sheetName val="1_R18_BF11"/>
      <sheetName val="6_External_works-R1811"/>
      <sheetName val="Phan_khai_KLuong11"/>
      <sheetName val="Chi_tiet_KL11"/>
      <sheetName val="Tổng_hợp_KL11"/>
      <sheetName val="04_-_XUONG_DET_B11"/>
      <sheetName val="_0311"/>
      <sheetName val="chieu_day_san11"/>
      <sheetName val="Podium_Concrete_Works11"/>
      <sheetName val="KLCT-_TOWER11"/>
      <sheetName val="KLCT-_PODIUM11"/>
      <sheetName val="Area_Cal11"/>
      <sheetName val="Gia_thanh_chuoi_su11"/>
      <sheetName val="Tiep_dia11"/>
      <sheetName val="Don_gia_vung_III-Can_Tho11"/>
      <sheetName val="Loại_Vật_tư11"/>
      <sheetName val="Elect_(3)11"/>
      <sheetName val="plan&amp;section_of_foundation11"/>
      <sheetName val="design_criteria11"/>
      <sheetName val="Bond_수수료_계산_포맷11"/>
      <sheetName val="ITB_COST11"/>
      <sheetName val="PAGE_111"/>
      <sheetName val="Xay_lapduongR311"/>
      <sheetName val="DM_6711"/>
      <sheetName val="Project_Data11"/>
      <sheetName val="6787CWFASE2CASE2_00_xls11"/>
      <sheetName val="Đầu_tư11"/>
      <sheetName val="EIRR&gt;_211"/>
      <sheetName val="Bill_02_-_Xay_gach-Pou_11"/>
      <sheetName val="Bill_03-Chống_thấm-Pou11"/>
      <sheetName val="Bill_04-Kim_loại-Pou11"/>
      <sheetName val="Bill_05_-_Hoan_thien-Pou_11"/>
      <sheetName val="Bill_02_-_Xay_gach-Tower11"/>
      <sheetName val="Bill_03-Chống_thấm-Tower11"/>
      <sheetName val="Bill_04-Kim_loại-Tower11"/>
      <sheetName val="Bill_05_-_Hoan_thien-Tower11"/>
      <sheetName val="KL-_KHAC11"/>
      <sheetName val="BILL_3_-_KẾT_CẤU_HẦM11"/>
      <sheetName val="PTĐG_LTBT11"/>
      <sheetName val="CTG-PRECHEx1_411"/>
      <sheetName val="CTG-AB_(2)11"/>
      <sheetName val="CTG-AB_(3)11"/>
      <sheetName val="CTG-PLP-1_0811"/>
      <sheetName val="Pre_Đội_nhóm11"/>
      <sheetName val="Vat_tu_XD11"/>
      <sheetName val="Tower_-_Concrete_Works11"/>
      <sheetName val="Bill-04_ket_cau_thap-_UNI11"/>
      <sheetName val="dg_tphcm11"/>
      <sheetName val="T_KÊ_K_CẤU11"/>
      <sheetName val="gia_cong_tac11"/>
      <sheetName val="4_PTDG11"/>
      <sheetName val="A1,_May11"/>
      <sheetName val="Vat_lieu11"/>
      <sheetName val="Data_Input12"/>
      <sheetName val="Measure_130611"/>
      <sheetName val="HÐ_ngoài12"/>
      <sheetName val="6PILE__(돌출)11"/>
      <sheetName val="Door_and_window6"/>
      <sheetName val="Bill_01_-_CTN11"/>
      <sheetName val="Bill_2_2_Villa_2_beds11"/>
      <sheetName val="Analisa_Gabungan11"/>
      <sheetName val="Isolasi_Luar_Dalam11"/>
      <sheetName val="Isolasi_Luar11"/>
      <sheetName val="Harga_ME_11"/>
      <sheetName val="TH_N_Cong11"/>
      <sheetName val="ESTI_11"/>
      <sheetName val="KL_san_lap11"/>
      <sheetName val="TH_Vat_tu11"/>
      <sheetName val="_Bill_5-Earthing_2_-_Add_Work11"/>
      <sheetName val="Chenh_lech_ca_may11"/>
      <sheetName val="TLg_CN&amp;Laixe11"/>
      <sheetName val="TLg_CN&amp;Laixe_(2)11"/>
      <sheetName val="TLg_Laitau11"/>
      <sheetName val="TLg_Laitau_(2)11"/>
      <sheetName val="Bang_trong_luong_rieng_thep11"/>
      <sheetName val="Cước_VC_+_ĐM_CP_Tư_vấn11"/>
      <sheetName val="Hệ_số11"/>
      <sheetName val="DETAIL_11"/>
      <sheetName val="final_list_200527"/>
      <sheetName val="LV_data11"/>
      <sheetName val="Gia_vat_tu11"/>
      <sheetName val="CẤP_THOÁT_NƯỚC11"/>
      <sheetName val="THDT_goi_thau_TB11"/>
      <sheetName val="Tien_do_TV11"/>
      <sheetName val="bridge_#_111"/>
      <sheetName val="Bang_3_Chi_tiet_phan_Dz11"/>
      <sheetName val="KHOI_LUONG11"/>
      <sheetName val="TH_MTC11"/>
      <sheetName val="CTKL_KTX_HT10"/>
      <sheetName val="Buy_vs__Lease_Car11"/>
      <sheetName val="DATA_BASE11"/>
      <sheetName val="Equipment_list_(PAC)11"/>
      <sheetName val="TINH_KHOI_LUONG11"/>
      <sheetName val="Chi_tiet11"/>
      <sheetName val="subcon_sched11"/>
      <sheetName val="NHÀ_NHẬP_LIỆU10"/>
      <sheetName val="MÓNG_SILO10"/>
      <sheetName val="PRE_(E)11"/>
      <sheetName val="HVAC_BLOCK_B411"/>
      <sheetName val="2_Chiet_tinh10"/>
      <sheetName val="BẢNG_KHỐI_LƯỢNG_TỔNG_HỢP10"/>
      <sheetName val="CP_Khac_cuoc_VC10"/>
      <sheetName val="Budget_Code10"/>
      <sheetName val="Tong_du_toan10"/>
      <sheetName val="Bill_2_-_ketcau10"/>
      <sheetName val="Chi_tiet_lan_can10"/>
      <sheetName val="sochitiettaikhoan_10"/>
      <sheetName val="Share_price_data10"/>
      <sheetName val="19_310"/>
      <sheetName val="20_310"/>
      <sheetName val="Chieu_4_310"/>
      <sheetName val="Cow_req10"/>
      <sheetName val="TỔNG_HỢP10"/>
      <sheetName val="14-LẦN_3-CHIỀU10"/>
      <sheetName val="14-LẦN_1-SÁNG10"/>
      <sheetName val="14-LẦN_2-TRƯA10"/>
      <sheetName val="1_3+1_4-TOTAL_-_Ko_IN10"/>
      <sheetName val="2_1-LẦN_3-CHIỀU10"/>
      <sheetName val="2_1-LẦN_1-SÁNG10"/>
      <sheetName val="2_1-LẦN_2-TRƯA10"/>
      <sheetName val="2_1-TOTAL-Ko_IN10"/>
      <sheetName val="1_3(TMR_4)10"/>
      <sheetName val="CHO_DE10"/>
      <sheetName val="1_1+1_2+2_2+2_3(TMR_3)10"/>
      <sheetName val="CK1+CK2_(VS_SAN_CHOI_23)10"/>
      <sheetName val="CK1+CK2_(2)10"/>
      <sheetName val="12-16_THÁNG10"/>
      <sheetName val="CAN_SỮA10"/>
      <sheetName val="54+55+56(SAU_CAI_SỮA-6)10"/>
      <sheetName val="BÊ_71-90_NGÀY10"/>
      <sheetName val="BÊ_12-16_tháng10"/>
      <sheetName val="BÊ_6-1210"/>
      <sheetName val="BÊ_1-310"/>
      <sheetName val="F01-BC_KHAU_PHAN_SANG_20_310"/>
      <sheetName val="F01-BC_KHAU_PHAN_CHIEU_19_310"/>
      <sheetName val="dinh_mưc_cty10"/>
      <sheetName val="Giá_thành10"/>
      <sheetName val="Thong_ke10"/>
      <sheetName val="Energy_for_milk_prod10"/>
      <sheetName val="DE_NGHI_XUAT_10"/>
      <sheetName val="phieu_xuat_mau10"/>
      <sheetName val="PHIEU_XUAT_CHIEU10"/>
      <sheetName val="11_rai_them_cỏ10"/>
      <sheetName val="PHU_LUC_02-_HDSD_CAC_BIEU_MAU10"/>
      <sheetName val="PhU_LUC_01-_MA_CAC_NHOM_BO10"/>
      <sheetName val="F03-BC_THUC_TRON_SANG_20_310"/>
      <sheetName val="F03-BC_THUC_TRON_CHIEU_19_310"/>
      <sheetName val="F02-BC_THEO_DOI_THUC_AN_DU10"/>
      <sheetName val="Tham_khao-_Bao_cao_xuat_thuc_10"/>
      <sheetName val="13-Cốt_thép_(10mm&lt;D≤18mm)_FO110"/>
      <sheetName val="du_lieu_du_toan10"/>
      <sheetName val="BANCO_(2)10"/>
      <sheetName val="MT_DPin_(2)10"/>
      <sheetName val="BOQ_THAN10"/>
      <sheetName val="DL_ĐẦU_VÀO10"/>
      <sheetName val="D_&amp;_W_sizes10"/>
      <sheetName val="Analisa_&amp;_Upah10"/>
      <sheetName val="Purchase_Order10"/>
      <sheetName val="Du_lieu11"/>
      <sheetName val="Phan_tich10"/>
      <sheetName val="Luong_NII10"/>
      <sheetName val="DINH_MUC_THI_NGHIEM10"/>
      <sheetName val="Luong_NI10"/>
      <sheetName val="CT_Thang_Mo10"/>
      <sheetName val="CT__PL10"/>
      <sheetName val="dongia__2_10"/>
      <sheetName val="Thép_CKN10"/>
      <sheetName val="GOC-KO_IN10"/>
      <sheetName val="MAU_8A10"/>
      <sheetName val="MAU_8B10"/>
      <sheetName val="MAU_910"/>
      <sheetName val="MAU_1010"/>
      <sheetName val="cash_budget10"/>
      <sheetName val="Dlieu_dau_vao10"/>
      <sheetName val="CHI_PHI8"/>
      <sheetName val="02__PTDG10"/>
      <sheetName val="Chiết_tính10"/>
      <sheetName val="DK1_Don_gia10"/>
      <sheetName val="Income_Statement10"/>
      <sheetName val="Shareholders'_Equity10"/>
      <sheetName val="VC_xd8"/>
      <sheetName val="Gia_VLTB8"/>
      <sheetName val="B_Luong8"/>
      <sheetName val="C_May8"/>
      <sheetName val="Don_gia_(khong_in)10"/>
      <sheetName val="1_MONG_1-210"/>
      <sheetName val="TB_NẶNG8"/>
      <sheetName val="Du_tru_CP-Bieu_018"/>
      <sheetName val="dm_3668"/>
      <sheetName val="DM_60608"/>
      <sheetName val="Dự_thầu8"/>
      <sheetName val="Nhap_VT_oto8"/>
      <sheetName val="Hao_phí8"/>
      <sheetName val="Ma_don_vi8"/>
      <sheetName val="bang_cc8"/>
      <sheetName val="Structure_data8"/>
      <sheetName val="TH_TN8"/>
      <sheetName val="Bill_No_3_-_Prov__Sum_(Ph2&amp;3)8"/>
      <sheetName val="đọc_số8"/>
      <sheetName val="CP_Du_phong8"/>
      <sheetName val="THCP_Lap_dat8"/>
      <sheetName val="THCP_xay_dung8"/>
      <sheetName val="Tong_hop_kinh_phi8"/>
      <sheetName val="CP_HMC8"/>
      <sheetName val="HỆ_THỐNG_PHÒNG_CHÁY_CHỮA_CHÁY8"/>
      <sheetName val="HỆ_THỐNG_CẤP_THOÁT_NƯỚC8"/>
      <sheetName val="HỆ_THỐNG_ĐHKK8"/>
      <sheetName val="MÁY_PHÁT_ĐIỆN8"/>
      <sheetName val="HỆ_THỐNG_ĐIỆN8"/>
      <sheetName val="Thiết_bị_chính8"/>
      <sheetName val="Ｎｏ_138"/>
      <sheetName val="DGchitiet_8"/>
      <sheetName val="wk_prgs8"/>
      <sheetName val="AG_Pipe_Qty_Analysis8"/>
      <sheetName val="2_1Warehouse_18"/>
      <sheetName val="CĂN_HỘ_T16-17_8"/>
      <sheetName val="TRỤC_ĐỨNG_THOÁT_BẨN_T15-178"/>
      <sheetName val="TRỤC_ĐỨNG_TM_T15-178"/>
      <sheetName val="TK_chi_tiet8"/>
      <sheetName val="Bill_2-Road_HR28"/>
      <sheetName val="Bill_3_-_Softscape_HR28"/>
      <sheetName val="THEP_TAM8"/>
      <sheetName val="THEP_HÌNH8"/>
      <sheetName val="THEP_HINH8"/>
      <sheetName val="XA_GO8"/>
      <sheetName val="BANG_TRA8"/>
      <sheetName val="Main_Bldg-Rev028"/>
      <sheetName val="D&amp;W_def_8"/>
      <sheetName val="Nhan_cong8"/>
      <sheetName val="Thiet_bi8"/>
      <sheetName val="Vat_tu8"/>
      <sheetName val="DM_ChiPhi8"/>
      <sheetName val="May_TC8"/>
      <sheetName val="TH_Kinh_phi8"/>
      <sheetName val="Ptvl_8"/>
      <sheetName val="Móng,_nền_8"/>
      <sheetName val="1_Requisition(E)8"/>
      <sheetName val="So_lieu_chung7"/>
      <sheetName val="Q_A01_2-Sh7"/>
      <sheetName val="DG_14267"/>
      <sheetName val="Dự_toán8"/>
      <sheetName val="Đơn_Giá_TH8"/>
      <sheetName val="Nhân_công8"/>
      <sheetName val="Phân_tích8"/>
      <sheetName val="C_P_Thiết_bị8"/>
      <sheetName val="T_H_Kinh_phí8"/>
      <sheetName val="Vật_tư8"/>
      <sheetName val="Trang_bìa8"/>
      <sheetName val="phan_tic_chi_tiet8"/>
      <sheetName val="TONG_HOP8"/>
      <sheetName val="Tổng_GT8"/>
      <sheetName val="Chi_tiết_KL8"/>
      <sheetName val="khấu_trừ_phạt8"/>
      <sheetName val="GT__KHAU_TRU8"/>
      <sheetName val="HAO_HUT_VAT_TU_(2)8"/>
      <sheetName val="cao_độ8"/>
      <sheetName val="Data_Wall8"/>
      <sheetName val="3__CNT7"/>
      <sheetName val="unit_price_list(M)7"/>
      <sheetName val="Theo_doi_Doanh_thu_20177"/>
      <sheetName val="Gia_vat_lieu7"/>
      <sheetName val="gui_BKCT7"/>
      <sheetName val="Precios_unitarios_AXH7"/>
      <sheetName val="Chi_tiet_cong_no8"/>
      <sheetName val="PHÁT_SINH_TẦNG_1_8"/>
      <sheetName val="PHÁT_SINH_TẦNG_28"/>
      <sheetName val="Hầm_chuyển_psinh8"/>
      <sheetName val="Ống_thẳng8"/>
      <sheetName val="Côn_thu8"/>
      <sheetName val="Vuông_tròn8"/>
      <sheetName val="Chân_rẽ8"/>
      <sheetName val="Chạc_ba8"/>
      <sheetName val="Danh_mục6"/>
      <sheetName val="PV_Graph_Data6"/>
      <sheetName val="1_2_Staff_Schedule7"/>
      <sheetName val="BẢNG_ÁP_GIÁ_(in)7"/>
      <sheetName val="NT_(KL)_IN7"/>
      <sheetName val="DOM_D27"/>
      <sheetName val="nhà_ăn7"/>
      <sheetName val="Công_nhật7"/>
      <sheetName val="btkt_cột7"/>
      <sheetName val="Bảng_đo_bóc_KL_OLK-097"/>
      <sheetName val="6_3_CHI_TIET_OLK-097"/>
      <sheetName val="BTK-Dai_Hoc_Kien_Giang6"/>
      <sheetName val="0__Input7"/>
      <sheetName val="TH_các_CC7"/>
      <sheetName val="Don_gia_chi_tiet_DIEN_27"/>
      <sheetName val="Chi_tiet_-tong_9_thang7"/>
      <sheetName val="TH_VL,_NC,_DDHT_Thanhphuoc7"/>
      <sheetName val="1__Office7"/>
      <sheetName val="KL_THEP__GIAM_DO_DUNG_COUPLER7"/>
      <sheetName val="01_KL_THÉP_NHẬP_VỀ7"/>
      <sheetName val="2__NT_VLDV7"/>
      <sheetName val="GHI_CHU7"/>
      <sheetName val="1_BB_LMHT7"/>
      <sheetName val="Bê_tông_bảo_vệ7"/>
      <sheetName val="01__Data7"/>
      <sheetName val="Neo,_nối_cốt_thép_dầm,_cột7"/>
      <sheetName val="Uốn_móc_cốt_thép7"/>
      <sheetName val="Tiêu_chuẩn_cốt_thép7"/>
      <sheetName val="Doi_so7"/>
      <sheetName val="1_Civil_(Org)7"/>
      <sheetName val="Bill_Prelim-CDT7"/>
      <sheetName val="Bill_BPTC-CDT7"/>
      <sheetName val="Chi_tiết_BPTC7"/>
      <sheetName val="Bill_BPTC-CDT_(PA_MCT_CDT)7"/>
      <sheetName val="Chi_tiết_BPTC_(PA_MCT_CDT)7"/>
      <sheetName val="Thop_Ksat7"/>
      <sheetName val="Thu_hoi_7"/>
      <sheetName val="HM_chung7"/>
      <sheetName val="CP_xd-thiet_bi7"/>
      <sheetName val="TH-TN_LD_TB7"/>
      <sheetName val="CP_xaydung7"/>
      <sheetName val="Thao_ha_phu_kien7"/>
      <sheetName val="VL-NC-MTC_ket_cau7"/>
      <sheetName val="KHOI_LUONG_TONG7"/>
      <sheetName val="TK_22KV7"/>
      <sheetName val="DM_366-17777"/>
      <sheetName val="Thi_nhiem7"/>
      <sheetName val="Gia_goc_VT-TB7"/>
      <sheetName val="Gia_vc_den_chan_CT7"/>
      <sheetName val="culy_227"/>
      <sheetName val="Luong_20507"/>
      <sheetName val="ca_may_QN7"/>
      <sheetName val="TNHC1246_7"/>
      <sheetName val="Ca_may_TT06_20107"/>
      <sheetName val="Don_gia_VLXD_dia_phuong7"/>
      <sheetName val="Bang_luong_SCL7"/>
      <sheetName val="Dinh_muc_TN14267"/>
      <sheetName val="DM_336cai_tao7"/>
      <sheetName val="MTO_REV_2(ARMOR)7"/>
      <sheetName val="Dutoan_KL6"/>
      <sheetName val="doanh_thu6"/>
      <sheetName val="KHOI_LUONG15-47"/>
      <sheetName val="DANH_MỤC_HỒ_SƠ7"/>
      <sheetName val="GT_PHÁT_SINH_NGOÀI_HĐ7"/>
      <sheetName val="KL_PHÁT_SINH_7"/>
      <sheetName val="PS_NGOÀI_HĐ7"/>
      <sheetName val="GT_PHÁT_SINH_VƯỢT_HĐ7"/>
      <sheetName val="PS_TĂNG_GIẢM_TRONG_HĐ7"/>
      <sheetName val="DGCT_PHÁT_SINH7"/>
      <sheetName val="DGCT_TRẦN_NLV7"/>
      <sheetName val="DGKL_chi_tiết_NLV7"/>
      <sheetName val="DGKL_chi_tiết_NHN,NK7"/>
      <sheetName val="TG_KL7"/>
      <sheetName val="DGCT_SƠN_BẢ_TƯỜNG_NLV7"/>
      <sheetName val="DGKL_TRẦN_NHN7"/>
      <sheetName val="KL_thep_lam_sat7"/>
      <sheetName val="DM-VNT_ko_sd7"/>
      <sheetName val="B3A_-_TOWER_A7"/>
      <sheetName val="Annex_B7"/>
      <sheetName val="Cotthep_NPT7"/>
      <sheetName val="vl_nc_mtc7"/>
      <sheetName val="Tien_Thuong7"/>
      <sheetName val="NC_XL_6T_cuoi_01_CTy7"/>
      <sheetName val="Data_-6T_dau7"/>
      <sheetName val="Cong_6T7"/>
      <sheetName val="TLG_Type7"/>
      <sheetName val="Tong_hop_vat_tu7"/>
      <sheetName val="1_San_7"/>
      <sheetName val="Dot_47"/>
      <sheetName val="HRG_BHN7"/>
      <sheetName val="CĂN_ĐH7"/>
      <sheetName val="Chi_phi_van_chuyen7"/>
      <sheetName val="Dgia_vat_tu7"/>
      <sheetName val="Don_gia_III7"/>
      <sheetName val="D÷_liÖu7"/>
      <sheetName val="DT_hợp_đồng6"/>
      <sheetName val="Bảng_KL_đợt_16"/>
      <sheetName val="2_CDPS7"/>
      <sheetName val="Summary_Sheet6"/>
      <sheetName val="Finishing-Tower_A6"/>
      <sheetName val="Finishing-Tower_B6"/>
      <sheetName val="Finishing-Tower_C6"/>
      <sheetName val="Finishing-Tower_D6"/>
      <sheetName val="MEP-Tower_A6"/>
      <sheetName val="MEP-Tower_B6"/>
      <sheetName val="MEP-Tower_C6"/>
      <sheetName val="MEP-Tower_D6"/>
      <sheetName val="Cost_Report_Sum6"/>
      <sheetName val="Detail_Cost_Sum6"/>
      <sheetName val="RVO-VO_Sum6"/>
      <sheetName val="Potential_VOs_Sum6"/>
      <sheetName val="Cash_Flow_Sum6"/>
      <sheetName val="Heso_DZ7"/>
      <sheetName val="Bieu_gia_HD6"/>
      <sheetName val="Div26_-_Elect7"/>
      <sheetName val="7_Khau_tru_7"/>
      <sheetName val="4_CĂN7"/>
      <sheetName val="DG_BINH_THUAN7"/>
      <sheetName val="GIÁ_DỰ_THẦU_30_CĂN6"/>
      <sheetName val="DG_Chi_tiet6"/>
      <sheetName val="Kê_0,46"/>
      <sheetName val="TH_0,46"/>
      <sheetName val="Kê_226"/>
      <sheetName val="TH_226"/>
      <sheetName val="TBA_CAI_TAO6"/>
      <sheetName val="TBA_XDM6"/>
      <sheetName val="TONG_HOP_DU_TOAN6"/>
      <sheetName val="Thop_XAY_DUNG6"/>
      <sheetName val="CP_HANG_MUC_CHUNG6"/>
      <sheetName val="CHI_PHI_XD6"/>
      <sheetName val="CHI_PHI_THI_NGHIEM6"/>
      <sheetName val="VLDIEN_226"/>
      <sheetName val="Dao_dat6"/>
      <sheetName val="TH_Denbu6"/>
      <sheetName val="Do_ve_DC6"/>
      <sheetName val="TH_Bommin6"/>
      <sheetName val="CHI_PHI_THI_NGHIEM-LD_thiet_bi6"/>
      <sheetName val="Luong_TT016"/>
      <sheetName val="Camay_QB6"/>
      <sheetName val="gia_ca_may_BXD6"/>
      <sheetName val="BANG_LUONG_KY_SU6"/>
      <sheetName val="Bang_luong_NHOM_I6"/>
      <sheetName val="Bangluong_NHOM_II_6"/>
      <sheetName val="09-GIA_nhien_lieu-ko_in6"/>
      <sheetName val="Tinh_V_cot_chiem_cho6"/>
      <sheetName val="ĐM_13546"/>
      <sheetName val="KHOAN_MAU6"/>
      <sheetName val="ĐO_ĐỊA_VẬT_LÝ6"/>
      <sheetName val="khoan_tiep_dia6"/>
      <sheetName val="DZ_22KV6"/>
      <sheetName val="_1710_HOINGHINLD6"/>
      <sheetName val="99_(2)6"/>
      <sheetName val="134_6"/>
      <sheetName val="DG_49706"/>
      <sheetName val="Don_gia_NC7"/>
      <sheetName val="B-2__(DPP)7"/>
      <sheetName val="CAP_NUOC6"/>
      <sheetName val="cấp_nước_trục_nhà_vs6"/>
      <sheetName val="THOAT_NUOC6"/>
      <sheetName val="THOAT_MUA6"/>
      <sheetName val="Cáp_phòng6"/>
      <sheetName val="TMC_ĐIỆN_Phi6"/>
      <sheetName val="TMC_Tổng6"/>
      <sheetName val="TH_Đèn_Phòng_L16"/>
      <sheetName val="TH_Đèn_Hầm_L16"/>
      <sheetName val="TỦ_MODULE_T16"/>
      <sheetName val="Financ__Overview6"/>
      <sheetName val="13_BANG_CT6"/>
      <sheetName val="14_MMUS_GIUA_NHIP6"/>
      <sheetName val="4_HSPBngang6"/>
      <sheetName val="6_Tinh_tai6"/>
      <sheetName val="2_NSl6"/>
      <sheetName val="17_US_CHU_tho_a_b6"/>
      <sheetName val="15_MMUS_GOI6"/>
      <sheetName val="TINH_GIA_-_SAN_XUAT_Vertico6"/>
      <sheetName val="gia_vt,nc,may6"/>
      <sheetName val="Huong_dan6"/>
      <sheetName val="Tổng_hợp_KPHM6"/>
      <sheetName val="5_2_1_Đo_bóc_KL_OLK-066"/>
      <sheetName val="MB_DT_026"/>
      <sheetName val="Dinh_muc6"/>
      <sheetName val="KS_tuyen6"/>
      <sheetName val="Bang_chiet_tinh_TBA6"/>
      <sheetName val="4_2_1_Đo_bóc_KL_OLK-066"/>
      <sheetName val="4_1_1_CHI_TIET_OLK-066"/>
      <sheetName val="Cash_Flow6"/>
      <sheetName val="So_sanh6"/>
      <sheetName val="HERD_MOVEMENTFARM18"/>
      <sheetName val="HERD_MOVEMENTFARM28"/>
      <sheetName val="CALVES_2-48"/>
      <sheetName val="Cavles_2-48"/>
      <sheetName val="CALVES_4-78"/>
      <sheetName val="HEIFER_7-12m8"/>
      <sheetName val="HEIFER_12+8"/>
      <sheetName val="FRESH_COW_2017-188"/>
      <sheetName val="HP_COW_20188"/>
      <sheetName val="LP_COW_2017-188"/>
      <sheetName val="DRY_COW8"/>
      <sheetName val="FIELD_CROPS8"/>
      <sheetName val="Tong_DT5"/>
      <sheetName val="phan_tich_don_gia5"/>
      <sheetName val="DT_san_XD-So_lieu_cu5"/>
      <sheetName val="EQUIP_LIST6"/>
      <sheetName val="Electrical_Works6"/>
      <sheetName val="H_T__INCOMING_SYSTEM6"/>
      <sheetName val="BU_LONG6"/>
      <sheetName val="THONG_SO6"/>
      <sheetName val="Đơn_giá_chi_tiết_TN_396"/>
      <sheetName val="DT__NHA_XUONG6"/>
      <sheetName val="Gia_VT-TB6"/>
      <sheetName val="noi_suy_xa6"/>
      <sheetName val="noi_suy_xa_thu_hoi6"/>
      <sheetName val="Tính_giá_NC6"/>
      <sheetName val="Tiên_lượng6"/>
      <sheetName val="SL_cước6"/>
      <sheetName val="Thuyết_minh6"/>
      <sheetName val="Đơn_giá_máy6"/>
      <sheetName val="¥_6"/>
      <sheetName val="FF-2_(1)5"/>
      <sheetName val="Labour_Summary18"/>
      <sheetName val="YTD_12'20035"/>
      <sheetName val="YTD_06'20035"/>
      <sheetName val="YTD_03'20035"/>
      <sheetName val="YTD_09'20035"/>
      <sheetName val="deferred_taxes5"/>
      <sheetName val="Eqpmnt_Plng5"/>
      <sheetName val="TRIAL_BALANCE5"/>
      <sheetName val="DPR_31st_march5"/>
      <sheetName val="current_month5"/>
      <sheetName val="Blng__Vs_Coll_5"/>
      <sheetName val="Unit_price5"/>
      <sheetName val="Bill_No_1_66"/>
      <sheetName val="Bill_No_1_106"/>
      <sheetName val="Bill_No_3_36"/>
      <sheetName val="Bill_No_1_46"/>
      <sheetName val="Bill_No_1_76"/>
      <sheetName val="Summary_Bill_No__36"/>
      <sheetName val="Bán_đợt_1_trang5"/>
      <sheetName val="Chiet_tinh_dz355"/>
      <sheetName val="3__KC_-_PODIUM5"/>
      <sheetName val="CTDZ6kv_(gd1)_5"/>
      <sheetName val="CTDZ_0_4+cto_(GD1)5"/>
      <sheetName val="CTTBA_(gd1)5"/>
      <sheetName val="03_Detailed5"/>
      <sheetName val="01_Bid_Price_summary5"/>
      <sheetName val="Home_Office_Manhours5"/>
      <sheetName val="Field_SPV_Barchart5"/>
      <sheetName val="Tien_Luong5"/>
      <sheetName val="Unit_price(Updateting)5"/>
      <sheetName val="Cost_List5"/>
      <sheetName val="Detail_Cost5"/>
      <sheetName val="IC_Price_New5"/>
      <sheetName val="Summary_Table5"/>
      <sheetName val="Sales_Person5"/>
      <sheetName val="Bidding_Entity5"/>
      <sheetName val="CHITIET_VL-NCHT1_(2)5"/>
      <sheetName val="Bù_giá_CM5"/>
      <sheetName val="Breakdown_(B)5"/>
      <sheetName val="U_P_Breakdown5"/>
      <sheetName val="IMF_Code5"/>
      <sheetName val="Subsidiary_Calculation5"/>
      <sheetName val="Phu_Bai_Bridge5"/>
      <sheetName val="5_2_1_Đo_bóc_KL_OLK-105"/>
      <sheetName val="BẢNG_DIỄN_GIẢI_KL_(7)5"/>
      <sheetName val="don_gia_14265"/>
      <sheetName val="Luong_BN5"/>
      <sheetName val="Luong_TB5"/>
      <sheetName val="Ca_may_TB5"/>
      <sheetName val="Ca_máy_BN5"/>
      <sheetName val="Vật_liệu5"/>
      <sheetName val="LX_-TT055"/>
      <sheetName val="NC_Moi_TT055"/>
      <sheetName val="Bia_lot5"/>
      <sheetName val="PU_ITALY_28"/>
      <sheetName val="TH_DZ3516"/>
      <sheetName val="Tro_giup27"/>
      <sheetName val="RAB_AR&amp;STR14"/>
      <sheetName val="chi_tiet_TBA14"/>
      <sheetName val="chi_tiet_C14"/>
      <sheetName val="Customize_Your_Purchase_Order14"/>
      <sheetName val="CHITIET_VL-NC-TT_-1p14"/>
      <sheetName val="CHITIET_VL-NC-TT-3p13"/>
      <sheetName val="TONG_HOP_VL-NC_TT14"/>
      <sheetName val="KPVC-BD_14"/>
      <sheetName val="Don_gia14"/>
      <sheetName val="DON_GIA_TRAM_(3)14"/>
      <sheetName val="DON_GIA_CAN_THO16"/>
      <sheetName val="Don_gia_chi_tiet14"/>
      <sheetName val="HĐ_ngoài13"/>
      <sheetName val="XT_Buoc_313"/>
      <sheetName val="dongia_(2)13"/>
      <sheetName val="7606_DZ14"/>
      <sheetName val="project_management13"/>
      <sheetName val="Adix_A13"/>
      <sheetName val="S-curve_13"/>
      <sheetName val="REINF_13"/>
      <sheetName val="Rates_200913"/>
      <sheetName val="So_doi_chieu_LC13"/>
      <sheetName val="MAIN_GATE_HOUSE13"/>
      <sheetName val="Commercial_value13"/>
      <sheetName val="Du_toan13"/>
      <sheetName val="Ky_Lam_Bridge13"/>
      <sheetName val="Provisional_Sums_Item13"/>
      <sheetName val="Gas_Pressure_Welding13"/>
      <sheetName val="General_Item&amp;General_Requirem13"/>
      <sheetName val="General_Items13"/>
      <sheetName val="Regenral_Requirements13"/>
      <sheetName val="chiet_tinh13"/>
      <sheetName val="Ng_hàng_xà+bulong13"/>
      <sheetName val="MH_RATE13"/>
      <sheetName val="TONG_HOP_VL-NC13"/>
      <sheetName val="Bang_KL13"/>
      <sheetName val="Đầu_vào12"/>
      <sheetName val="Lcau_-_Lxuc13"/>
      <sheetName val="Chi_tiet_XD_TBA12"/>
      <sheetName val="DM_606113"/>
      <sheetName val="DG_thep_ma_kem13"/>
      <sheetName val="CT_vat_lieu13"/>
      <sheetName val="Equip_12"/>
      <sheetName val="A1_CN12"/>
      <sheetName val="TONG_HOP_T5_199812"/>
      <sheetName val="Chenh_lech_vat_tu12"/>
      <sheetName val="Trạm_biến_áp12"/>
      <sheetName val="Đơn_Giá_12"/>
      <sheetName val="Diện_tích12"/>
      <sheetName val="1_Khái_toán12"/>
      <sheetName val="CT-0_4KV12"/>
      <sheetName val="DG_DZ13"/>
      <sheetName val="DG_TBA13"/>
      <sheetName val="rate_material12"/>
      <sheetName val="KL_Chi_tiết_Xây_tô12"/>
      <sheetName val="07Base_Cost12"/>
      <sheetName val="GV1-D13_(Casement_door)12"/>
      <sheetName val="Bill_1_Quy_dinh_chung12"/>
      <sheetName val="1_R18_BF12"/>
      <sheetName val="6_External_works-R1812"/>
      <sheetName val="Phan_khai_KLuong12"/>
      <sheetName val="Chi_tiet_KL12"/>
      <sheetName val="Tổng_hợp_KL12"/>
      <sheetName val="04_-_XUONG_DET_B12"/>
      <sheetName val="_0312"/>
      <sheetName val="chieu_day_san12"/>
      <sheetName val="Podium_Concrete_Works12"/>
      <sheetName val="KLCT-_TOWER12"/>
      <sheetName val="KLCT-_PODIUM12"/>
      <sheetName val="Area_Cal12"/>
      <sheetName val="Gia_thanh_chuoi_su12"/>
      <sheetName val="Tiep_dia12"/>
      <sheetName val="Don_gia_vung_III-Can_Tho12"/>
      <sheetName val="Loại_Vật_tư12"/>
      <sheetName val="Elect_(3)12"/>
      <sheetName val="plan&amp;section_of_foundation12"/>
      <sheetName val="design_criteria12"/>
      <sheetName val="Bond_수수료_계산_포맷12"/>
      <sheetName val="ITB_COST12"/>
      <sheetName val="PAGE_112"/>
      <sheetName val="Xay_lapduongR312"/>
      <sheetName val="DM_6712"/>
      <sheetName val="Project_Data12"/>
      <sheetName val="6787CWFASE2CASE2_00_xls12"/>
      <sheetName val="Đầu_tư12"/>
      <sheetName val="EIRR&gt;_212"/>
      <sheetName val="Bill_02_-_Xay_gach-Pou_12"/>
      <sheetName val="Bill_03-Chống_thấm-Pou12"/>
      <sheetName val="Bill_04-Kim_loại-Pou12"/>
      <sheetName val="Bill_05_-_Hoan_thien-Pou_12"/>
      <sheetName val="Bill_02_-_Xay_gach-Tower12"/>
      <sheetName val="Bill_03-Chống_thấm-Tower12"/>
      <sheetName val="Bill_04-Kim_loại-Tower12"/>
      <sheetName val="Bill_05_-_Hoan_thien-Tower12"/>
      <sheetName val="KL-_KHAC12"/>
      <sheetName val="BILL_3_-_KẾT_CẤU_HẦM12"/>
      <sheetName val="PTĐG_LTBT12"/>
      <sheetName val="CTG-PRECHEx1_412"/>
      <sheetName val="CTG-AB_(2)12"/>
      <sheetName val="CTG-AB_(3)12"/>
      <sheetName val="CTG-PLP-1_0812"/>
      <sheetName val="Pre_Đội_nhóm12"/>
      <sheetName val="Vat_tu_XD12"/>
      <sheetName val="Tower_-_Concrete_Works12"/>
      <sheetName val="Bill-04_ket_cau_thap-_UNI12"/>
      <sheetName val="dg_tphcm12"/>
      <sheetName val="T_KÊ_K_CẤU12"/>
      <sheetName val="gia_cong_tac12"/>
      <sheetName val="4_PTDG12"/>
      <sheetName val="A1,_May12"/>
      <sheetName val="Vat_lieu12"/>
      <sheetName val="Data_Input13"/>
      <sheetName val="Measure_130612"/>
      <sheetName val="HÐ_ngoài13"/>
      <sheetName val="6PILE__(돌출)12"/>
      <sheetName val="Bill_01_-_CTN12"/>
      <sheetName val="Bill_2_2_Villa_2_beds12"/>
      <sheetName val="Analisa_Gabungan12"/>
      <sheetName val="Isolasi_Luar_Dalam12"/>
      <sheetName val="Isolasi_Luar12"/>
      <sheetName val="Harga_ME_12"/>
      <sheetName val="TH_N_Cong12"/>
      <sheetName val="ESTI_12"/>
      <sheetName val="KL_san_lap12"/>
      <sheetName val="TH_Vat_tu12"/>
      <sheetName val="_Bill_5-Earthing_2_-_Add_Work12"/>
      <sheetName val="Chenh_lech_ca_may12"/>
      <sheetName val="TLg_CN&amp;Laixe12"/>
      <sheetName val="TLg_CN&amp;Laixe_(2)12"/>
      <sheetName val="TLg_Laitau12"/>
      <sheetName val="TLg_Laitau_(2)12"/>
      <sheetName val="Bang_trong_luong_rieng_thep12"/>
      <sheetName val="Cước_VC_+_ĐM_CP_Tư_vấn12"/>
      <sheetName val="Hệ_số12"/>
      <sheetName val="DETAIL_12"/>
      <sheetName val="final_list_200528"/>
      <sheetName val="LV_data12"/>
      <sheetName val="Gia_vat_tu12"/>
      <sheetName val="CẤP_THOÁT_NƯỚC12"/>
      <sheetName val="THDT_goi_thau_TB12"/>
      <sheetName val="Tien_do_TV12"/>
      <sheetName val="bridge_#_112"/>
      <sheetName val="Bang_3_Chi_tiet_phan_Dz12"/>
      <sheetName val="KHOI_LUONG12"/>
      <sheetName val="TH_MTC12"/>
      <sheetName val="CTKL_KTX_HT11"/>
      <sheetName val="Buy_vs__Lease_Car12"/>
      <sheetName val="DATA_BASE12"/>
      <sheetName val="Equipment_list_(PAC)12"/>
      <sheetName val="TINH_KHOI_LUONG12"/>
      <sheetName val="Chi_tiet12"/>
      <sheetName val="subcon_sched12"/>
      <sheetName val="NHÀ_NHẬP_LIỆU11"/>
      <sheetName val="MÓNG_SILO11"/>
      <sheetName val="PRE_(E)12"/>
      <sheetName val="HVAC_BLOCK_B412"/>
      <sheetName val="2_Chiet_tinh11"/>
      <sheetName val="BẢNG_KHỐI_LƯỢNG_TỔNG_HỢP11"/>
      <sheetName val="CP_Khac_cuoc_VC11"/>
      <sheetName val="Budget_Code11"/>
      <sheetName val="Tong_du_toan11"/>
      <sheetName val="Bill_2_-_ketcau11"/>
      <sheetName val="Chi_tiet_lan_can11"/>
      <sheetName val="13-Cốt_thép_(10mm&lt;D≤18mm)_FO111"/>
      <sheetName val="du_lieu_du_toan11"/>
      <sheetName val="BOQ_THAN11"/>
      <sheetName val="DL_ĐẦU_VÀO11"/>
      <sheetName val="Purchase_Order11"/>
      <sheetName val="D_&amp;_W_sizes11"/>
      <sheetName val="Analisa_&amp;_Upah11"/>
      <sheetName val="Du_lieu12"/>
      <sheetName val="Phan_tich11"/>
      <sheetName val="Luong_NII11"/>
      <sheetName val="DINH_MUC_THI_NGHIEM11"/>
      <sheetName val="Luong_NI11"/>
      <sheetName val="CT_Thang_Mo11"/>
      <sheetName val="CT__PL11"/>
      <sheetName val="cash_budget11"/>
      <sheetName val="dongia__2_11"/>
      <sheetName val="GOC-KO_IN11"/>
      <sheetName val="MAU_8A11"/>
      <sheetName val="MAU_8B11"/>
      <sheetName val="MAU_911"/>
      <sheetName val="MAU_1011"/>
      <sheetName val="Thép_CKN11"/>
      <sheetName val="sochitiettaikhoan_11"/>
      <sheetName val="Share_price_data11"/>
      <sheetName val="19_311"/>
      <sheetName val="20_311"/>
      <sheetName val="Chieu_4_311"/>
      <sheetName val="Cow_req11"/>
      <sheetName val="TỔNG_HỢP11"/>
      <sheetName val="14-LẦN_3-CHIỀU11"/>
      <sheetName val="14-LẦN_1-SÁNG11"/>
      <sheetName val="14-LẦN_2-TRƯA11"/>
      <sheetName val="1_3+1_4-TOTAL_-_Ko_IN11"/>
      <sheetName val="2_1-LẦN_3-CHIỀU11"/>
      <sheetName val="2_1-LẦN_1-SÁNG11"/>
      <sheetName val="2_1-LẦN_2-TRƯA11"/>
      <sheetName val="2_1-TOTAL-Ko_IN11"/>
      <sheetName val="1_3(TMR_4)11"/>
      <sheetName val="CHO_DE11"/>
      <sheetName val="1_1+1_2+2_2+2_3(TMR_3)11"/>
      <sheetName val="CK1+CK2_(VS_SAN_CHOI_23)11"/>
      <sheetName val="CK1+CK2_(2)11"/>
      <sheetName val="12-16_THÁNG11"/>
      <sheetName val="CAN_SỮA11"/>
      <sheetName val="54+55+56(SAU_CAI_SỮA-6)11"/>
      <sheetName val="BÊ_71-90_NGÀY11"/>
      <sheetName val="BÊ_12-16_tháng11"/>
      <sheetName val="BÊ_6-1211"/>
      <sheetName val="BÊ_1-311"/>
      <sheetName val="F01-BC_KHAU_PHAN_SANG_20_311"/>
      <sheetName val="F01-BC_KHAU_PHAN_CHIEU_19_311"/>
      <sheetName val="dinh_mưc_cty11"/>
      <sheetName val="Giá_thành11"/>
      <sheetName val="Thong_ke11"/>
      <sheetName val="Energy_for_milk_prod11"/>
      <sheetName val="DE_NGHI_XUAT_11"/>
      <sheetName val="phieu_xuat_mau11"/>
      <sheetName val="PHIEU_XUAT_CHIEU11"/>
      <sheetName val="11_rai_them_cỏ11"/>
      <sheetName val="PHU_LUC_02-_HDSD_CAC_BIEU_MAU11"/>
      <sheetName val="PhU_LUC_01-_MA_CAC_NHOM_BO11"/>
      <sheetName val="F03-BC_THUC_TRON_SANG_20_311"/>
      <sheetName val="F03-BC_THUC_TRON_CHIEU_19_311"/>
      <sheetName val="F02-BC_THEO_DOI_THUC_AN_DU11"/>
      <sheetName val="Tham_khao-_Bao_cao_xuat_thuc_11"/>
      <sheetName val="VC_xd9"/>
      <sheetName val="Gia_VLTB9"/>
      <sheetName val="B_Luong9"/>
      <sheetName val="C_May9"/>
      <sheetName val="Dlieu_dau_vao11"/>
      <sheetName val="Income_Statement11"/>
      <sheetName val="Shareholders'_Equity11"/>
      <sheetName val="BANCO_(2)11"/>
      <sheetName val="MT_DPin_(2)11"/>
      <sheetName val="02__PTDG11"/>
      <sheetName val="Chiết_tính11"/>
      <sheetName val="TB_NẶNG9"/>
      <sheetName val="Du_tru_CP-Bieu_019"/>
      <sheetName val="Don_gia_(khong_in)11"/>
      <sheetName val="DK1_Don_gia11"/>
      <sheetName val="1_MONG_1-211"/>
      <sheetName val="THEP_TAM9"/>
      <sheetName val="THEP_HÌNH9"/>
      <sheetName val="THEP_HINH9"/>
      <sheetName val="XA_GO9"/>
      <sheetName val="BANG_TRA9"/>
      <sheetName val="wk_prgs9"/>
      <sheetName val="Ma_don_vi9"/>
      <sheetName val="bang_cc9"/>
      <sheetName val="dm_3669"/>
      <sheetName val="DM_60609"/>
      <sheetName val="Dự_thầu9"/>
      <sheetName val="Nhap_VT_oto9"/>
      <sheetName val="Hao_phí9"/>
      <sheetName val="Structure_data9"/>
      <sheetName val="đọc_số9"/>
      <sheetName val="Bill_No_3_-_Prov__Sum_(Ph2&amp;3)9"/>
      <sheetName val="TH_TN9"/>
      <sheetName val="CP_Du_phong9"/>
      <sheetName val="THCP_Lap_dat9"/>
      <sheetName val="THCP_xay_dung9"/>
      <sheetName val="Tong_hop_kinh_phi9"/>
      <sheetName val="Dự_toán9"/>
      <sheetName val="Đơn_Giá_TH9"/>
      <sheetName val="Nhân_công9"/>
      <sheetName val="Phân_tích9"/>
      <sheetName val="C_P_Thiết_bị9"/>
      <sheetName val="T_H_Kinh_phí9"/>
      <sheetName val="Vật_tư9"/>
      <sheetName val="Trang_bìa9"/>
      <sheetName val="Don_gia_chi_tiet_DIEN_28"/>
      <sheetName val="Data_Wall9"/>
      <sheetName val="2_1Warehouse_19"/>
      <sheetName val="AG_Pipe_Qty_Analysis9"/>
      <sheetName val="Main_Bldg-Rev029"/>
      <sheetName val="D&amp;W_def_9"/>
      <sheetName val="Nhan_cong9"/>
      <sheetName val="Thiet_bi9"/>
      <sheetName val="Vat_tu9"/>
      <sheetName val="DM_ChiPhi9"/>
      <sheetName val="May_TC9"/>
      <sheetName val="TH_Kinh_phi9"/>
      <sheetName val="Ptvl_9"/>
      <sheetName val="Ｎｏ_139"/>
      <sheetName val="DGchitiet_9"/>
      <sheetName val="CP_HMC9"/>
      <sheetName val="HỆ_THỐNG_PHÒNG_CHÁY_CHỮA_CHÁY9"/>
      <sheetName val="HỆ_THỐNG_CẤP_THOÁT_NƯỚC9"/>
      <sheetName val="HỆ_THỐNG_ĐHKK9"/>
      <sheetName val="MÁY_PHÁT_ĐIỆN9"/>
      <sheetName val="HỆ_THỐNG_ĐIỆN9"/>
      <sheetName val="Thiết_bị_chính9"/>
      <sheetName val="CHI_PHI9"/>
      <sheetName val="TK_chi_tiet9"/>
      <sheetName val="Bill_2-Road_HR29"/>
      <sheetName val="Bill_3_-_Softscape_HR29"/>
      <sheetName val="CĂN_HỘ_T16-17_9"/>
      <sheetName val="TRỤC_ĐỨNG_THOÁT_BẨN_T15-179"/>
      <sheetName val="TRỤC_ĐỨNG_TM_T15-179"/>
      <sheetName val="Móng,_nền_9"/>
      <sheetName val="1_Requisition(E)9"/>
      <sheetName val="TONG_HOP9"/>
      <sheetName val="Tổng_GT9"/>
      <sheetName val="Chi_tiết_KL9"/>
      <sheetName val="khấu_trừ_phạt9"/>
      <sheetName val="GT__KHAU_TRU9"/>
      <sheetName val="HAO_HUT_VAT_TU_(2)9"/>
      <sheetName val="cao_độ9"/>
      <sheetName val="phan_tic_chi_tiet9"/>
      <sheetName val="DG_14268"/>
      <sheetName val="Theo_doi_Doanh_thu_20178"/>
      <sheetName val="KL_THEP__GIAM_DO_DUNG_COUPLER8"/>
      <sheetName val="01_KL_THÉP_NHẬP_VỀ8"/>
      <sheetName val="2__NT_VLDV8"/>
      <sheetName val="GHI_CHU8"/>
      <sheetName val="1_BB_LMHT8"/>
      <sheetName val="gui_BKCT8"/>
      <sheetName val="Gia_vat_lieu8"/>
      <sheetName val="Precios_unitarios_AXH8"/>
      <sheetName val="Chi_tiet_cong_no9"/>
      <sheetName val="PHÁT_SINH_TẦNG_1_9"/>
      <sheetName val="PHÁT_SINH_TẦNG_29"/>
      <sheetName val="Hầm_chuyển_psinh9"/>
      <sheetName val="Ống_thẳng9"/>
      <sheetName val="Côn_thu9"/>
      <sheetName val="Vuông_tròn9"/>
      <sheetName val="Chân_rẽ9"/>
      <sheetName val="Chạc_ba9"/>
      <sheetName val="MB_DT_027"/>
      <sheetName val="3__CNT8"/>
      <sheetName val="unit_price_list(M)8"/>
      <sheetName val="So_lieu_chung8"/>
      <sheetName val="TH_VL,_NC,_DDHT_Thanhphuoc8"/>
      <sheetName val="Chi_tiet_-tong_9_thang8"/>
      <sheetName val="BẢNG_ÁP_GIÁ_(in)8"/>
      <sheetName val="NT_(KL)_IN8"/>
      <sheetName val="DOM_D28"/>
      <sheetName val="nhà_ăn8"/>
      <sheetName val="Công_nhật8"/>
      <sheetName val="btkt_cột8"/>
      <sheetName val="Bê_tông_bảo_vệ8"/>
      <sheetName val="01__Data8"/>
      <sheetName val="Neo,_nối_cốt_thép_dầm,_cột8"/>
      <sheetName val="Uốn_móc_cốt_thép8"/>
      <sheetName val="Tiêu_chuẩn_cốt_thép8"/>
      <sheetName val="Doi_so8"/>
      <sheetName val="1_2_Staff_Schedule8"/>
      <sheetName val="0__Input8"/>
      <sheetName val="DANH_MỤC_HỒ_SƠ8"/>
      <sheetName val="GT_PHÁT_SINH_NGOÀI_HĐ8"/>
      <sheetName val="KL_PHÁT_SINH_8"/>
      <sheetName val="PS_NGOÀI_HĐ8"/>
      <sheetName val="GT_PHÁT_SINH_VƯỢT_HĐ8"/>
      <sheetName val="PS_TĂNG_GIẢM_TRONG_HĐ8"/>
      <sheetName val="DGCT_PHÁT_SINH8"/>
      <sheetName val="DGCT_TRẦN_NLV8"/>
      <sheetName val="DGKL_chi_tiết_NLV8"/>
      <sheetName val="DGKL_chi_tiết_NHN,NK8"/>
      <sheetName val="TG_KL8"/>
      <sheetName val="DGCT_SƠN_BẢ_TƯỜNG_NLV8"/>
      <sheetName val="DGKL_TRẦN_NHN8"/>
      <sheetName val="MTO_REV_2(ARMOR)8"/>
      <sheetName val="Cotthep_NPT8"/>
      <sheetName val="vl_nc_mtc8"/>
      <sheetName val="Heso_DZ8"/>
      <sheetName val="DM_336cai_tao8"/>
      <sheetName val="DG_BINH_THUAN8"/>
      <sheetName val="Tien_Thuong8"/>
      <sheetName val="NC_XL_6T_cuoi_01_CTy8"/>
      <sheetName val="Data_-6T_dau8"/>
      <sheetName val="Cong_6T8"/>
      <sheetName val="KL_thep_lam_sat8"/>
      <sheetName val="B3A_-_TOWER_A8"/>
      <sheetName val="Annex_B8"/>
      <sheetName val="Bill_Prelim-CDT8"/>
      <sheetName val="Bill_BPTC-CDT8"/>
      <sheetName val="Chi_tiết_BPTC8"/>
      <sheetName val="Bill_BPTC-CDT_(PA_MCT_CDT)8"/>
      <sheetName val="Chi_tiết_BPTC_(PA_MCT_CDT)8"/>
      <sheetName val="1_Civil_(Org)8"/>
      <sheetName val="DM-VNT_ko_sd8"/>
      <sheetName val="Bảng_đo_bóc_KL_OLK-098"/>
      <sheetName val="6_3_CHI_TIET_OLK-098"/>
      <sheetName val="1__Office8"/>
      <sheetName val="KHOI_LUONG15-48"/>
      <sheetName val="Tong_hop_vat_tu8"/>
      <sheetName val="1_San_8"/>
      <sheetName val="TLG_Type8"/>
      <sheetName val="Dgia_vat_tu8"/>
      <sheetName val="Don_gia_III8"/>
      <sheetName val="D÷_liÖu8"/>
      <sheetName val="Dot_48"/>
      <sheetName val="Thop_Ksat8"/>
      <sheetName val="Thu_hoi_8"/>
      <sheetName val="HM_chung8"/>
      <sheetName val="CP_xd-thiet_bi8"/>
      <sheetName val="TH-TN_LD_TB8"/>
      <sheetName val="CP_xaydung8"/>
      <sheetName val="Thao_ha_phu_kien8"/>
      <sheetName val="VL-NC-MTC_ket_cau8"/>
      <sheetName val="KHOI_LUONG_TONG8"/>
      <sheetName val="TK_22KV8"/>
      <sheetName val="DM_366-17778"/>
      <sheetName val="Thi_nhiem8"/>
      <sheetName val="Gia_goc_VT-TB8"/>
      <sheetName val="Gia_vc_den_chan_CT8"/>
      <sheetName val="culy_228"/>
      <sheetName val="Luong_20508"/>
      <sheetName val="ca_may_QN8"/>
      <sheetName val="TNHC1246_8"/>
      <sheetName val="Ca_may_TT06_20108"/>
      <sheetName val="Don_gia_VLXD_dia_phuong8"/>
      <sheetName val="Bang_luong_SCL8"/>
      <sheetName val="Dinh_muc_TN14268"/>
      <sheetName val="HRG_BHN8"/>
      <sheetName val="CĂN_ĐH8"/>
      <sheetName val="Chi_phi_van_chuyen8"/>
      <sheetName val="TH_các_CC8"/>
      <sheetName val="Div26_-_Elect8"/>
      <sheetName val="7_Khau_tru_8"/>
      <sheetName val="Q_A01_2-Sh8"/>
      <sheetName val="4_CĂN8"/>
      <sheetName val="2_CDPS8"/>
      <sheetName val="Don_gia_NC8"/>
      <sheetName val="DT_hợp_đồng7"/>
      <sheetName val="Bảng_KL_đợt_17"/>
      <sheetName val="Danh_mục7"/>
      <sheetName val="Bieu_gia_HD7"/>
      <sheetName val="Summary_Sheet7"/>
      <sheetName val="Finishing-Tower_A7"/>
      <sheetName val="Finishing-Tower_B7"/>
      <sheetName val="Finishing-Tower_C7"/>
      <sheetName val="Finishing-Tower_D7"/>
      <sheetName val="MEP-Tower_A7"/>
      <sheetName val="MEP-Tower_B7"/>
      <sheetName val="MEP-Tower_C7"/>
      <sheetName val="MEP-Tower_D7"/>
      <sheetName val="Cost_Report_Sum7"/>
      <sheetName val="Detail_Cost_Sum7"/>
      <sheetName val="RVO-VO_Sum7"/>
      <sheetName val="Potential_VOs_Sum7"/>
      <sheetName val="Cash_Flow_Sum7"/>
      <sheetName val="BTK-Dai_Hoc_Kien_Giang7"/>
      <sheetName val="PV_Graph_Data7"/>
      <sheetName val="doanh_thu7"/>
      <sheetName val="Dutoan_KL7"/>
      <sheetName val="CAP_NUOC7"/>
      <sheetName val="cấp_nước_trục_nhà_vs7"/>
      <sheetName val="THOAT_NUOC7"/>
      <sheetName val="THOAT_MUA7"/>
      <sheetName val="Cáp_phòng7"/>
      <sheetName val="TMC_ĐIỆN_Phi7"/>
      <sheetName val="TMC_Tổng7"/>
      <sheetName val="TH_Đèn_Phòng_L17"/>
      <sheetName val="TH_Đèn_Hầm_L17"/>
      <sheetName val="TỦ_MODULE_T17"/>
      <sheetName val="B-2__(DPP)8"/>
      <sheetName val="Huong_dan7"/>
      <sheetName val="gia_vt,nc,may7"/>
      <sheetName val="Financ__Overview7"/>
      <sheetName val="TINH_GIA_-_SAN_XUAT_Vertico7"/>
      <sheetName val="13_BANG_CT7"/>
      <sheetName val="14_MMUS_GIUA_NHIP7"/>
      <sheetName val="4_HSPBngang7"/>
      <sheetName val="6_Tinh_tai7"/>
      <sheetName val="2_NSl7"/>
      <sheetName val="17_US_CHU_tho_a_b7"/>
      <sheetName val="15_MMUS_GOI7"/>
      <sheetName val="DZ_22KV7"/>
      <sheetName val="Kê_0,47"/>
      <sheetName val="TH_0,47"/>
      <sheetName val="Kê_227"/>
      <sheetName val="TH_227"/>
      <sheetName val="TBA_CAI_TAO7"/>
      <sheetName val="TBA_XDM7"/>
      <sheetName val="TONG_HOP_DU_TOAN7"/>
      <sheetName val="Thop_XAY_DUNG7"/>
      <sheetName val="CP_HANG_MUC_CHUNG7"/>
      <sheetName val="CHI_PHI_XD7"/>
      <sheetName val="CHI_PHI_THI_NGHIEM7"/>
      <sheetName val="VLDIEN_227"/>
      <sheetName val="Dao_dat7"/>
      <sheetName val="TH_Denbu7"/>
      <sheetName val="Do_ve_DC7"/>
      <sheetName val="TH_Bommin7"/>
      <sheetName val="CHI_PHI_THI_NGHIEM-LD_thiet_bi7"/>
      <sheetName val="Luong_TT017"/>
      <sheetName val="Camay_QB7"/>
      <sheetName val="gia_ca_may_BXD7"/>
      <sheetName val="BANG_LUONG_KY_SU7"/>
      <sheetName val="Bang_luong_NHOM_I7"/>
      <sheetName val="Bangluong_NHOM_II_7"/>
      <sheetName val="09-GIA_nhien_lieu-ko_in7"/>
      <sheetName val="Tinh_V_cot_chiem_cho7"/>
      <sheetName val="ĐM_13547"/>
      <sheetName val="KHOAN_MAU7"/>
      <sheetName val="ĐO_ĐỊA_VẬT_LÝ7"/>
      <sheetName val="khoan_tiep_dia7"/>
      <sheetName val="Tổng_hợp_KPHM7"/>
      <sheetName val="Dinh_muc7"/>
      <sheetName val="GIÁ_DỰ_THẦU_30_CĂN7"/>
      <sheetName val="5_2_1_Đo_bóc_KL_OLK-067"/>
      <sheetName val="KS_tuyen7"/>
      <sheetName val="Bang_chiet_tinh_TBA7"/>
      <sheetName val="4_2_1_Đo_bóc_KL_OLK-067"/>
      <sheetName val="4_1_1_CHI_TIET_OLK-067"/>
      <sheetName val="DG_Chi_tiet7"/>
      <sheetName val="_1710_HOINGHINLD7"/>
      <sheetName val="99_(2)7"/>
      <sheetName val="134_7"/>
      <sheetName val="DG_49707"/>
      <sheetName val="Cash_Flow7"/>
      <sheetName val="BU_LONG7"/>
      <sheetName val="DT__NHA_XUONG7"/>
      <sheetName val="EQUIP_LIST7"/>
      <sheetName val="THONG_SO7"/>
      <sheetName val="Đơn_giá_chi_tiết_TN_397"/>
      <sheetName val="HERD_MOVEMENTFARM19"/>
      <sheetName val="HERD_MOVEMENTFARM29"/>
      <sheetName val="CALVES_2-49"/>
      <sheetName val="Cavles_2-49"/>
      <sheetName val="CALVES_4-79"/>
      <sheetName val="HEIFER_7-12m9"/>
      <sheetName val="HEIFER_12+9"/>
      <sheetName val="FRESH_COW_2017-189"/>
      <sheetName val="HP_COW_20189"/>
      <sheetName val="LP_COW_2017-189"/>
      <sheetName val="DRY_COW9"/>
      <sheetName val="FIELD_CROPS9"/>
      <sheetName val="So_sanh7"/>
      <sheetName val="Electrical_Works7"/>
      <sheetName val="H_T__INCOMING_SYSTEM7"/>
      <sheetName val="Tính_giá_NC7"/>
      <sheetName val="Tiên_lượng7"/>
      <sheetName val="SL_cước7"/>
      <sheetName val="¥_7"/>
      <sheetName val="Gia_VT-TB7"/>
      <sheetName val="noi_suy_xa7"/>
      <sheetName val="noi_suy_xa_thu_hoi7"/>
      <sheetName val="Thuyết_minh7"/>
      <sheetName val="Đơn_giá_máy7"/>
      <sheetName val="Tong_DT6"/>
      <sheetName val="phan_tich_don_gia6"/>
      <sheetName val="Bill_No_1_67"/>
      <sheetName val="Bill_No_1_107"/>
      <sheetName val="Bill_No_3_37"/>
      <sheetName val="Bill_No_1_47"/>
      <sheetName val="Bill_No_1_77"/>
      <sheetName val="Summary_Bill_No__37"/>
      <sheetName val="DT_san_XD-So_lieu_cu6"/>
      <sheetName val="FF-2_(1)6"/>
      <sheetName val="Labour_Summary19"/>
      <sheetName val="YTD_12'20036"/>
      <sheetName val="YTD_06'20036"/>
      <sheetName val="YTD_03'20036"/>
      <sheetName val="YTD_09'20036"/>
      <sheetName val="deferred_taxes6"/>
      <sheetName val="Eqpmnt_Plng6"/>
      <sheetName val="TRIAL_BALANCE6"/>
      <sheetName val="DPR_31st_march6"/>
      <sheetName val="current_month6"/>
      <sheetName val="Blng__Vs_Coll_6"/>
      <sheetName val="Unit_price6"/>
      <sheetName val="Bán_đợt_1_trang6"/>
      <sheetName val="Chiet_tinh_dz356"/>
      <sheetName val="3__KC_-_PODIUM6"/>
      <sheetName val="CTDZ6kv_(gd1)_6"/>
      <sheetName val="CTDZ_0_4+cto_(GD1)6"/>
      <sheetName val="CTTBA_(gd1)6"/>
      <sheetName val="03_Detailed6"/>
      <sheetName val="01_Bid_Price_summary6"/>
      <sheetName val="Home_Office_Manhours6"/>
      <sheetName val="Field_SPV_Barchart6"/>
      <sheetName val="Tien_Luong6"/>
      <sheetName val="Unit_price(Updateting)6"/>
      <sheetName val="Cost_List6"/>
      <sheetName val="Detail_Cost6"/>
      <sheetName val="IC_Price_New6"/>
      <sheetName val="Summary_Table6"/>
      <sheetName val="Sales_Person6"/>
      <sheetName val="Bidding_Entity6"/>
      <sheetName val="CHITIET_VL-NCHT1_(2)6"/>
      <sheetName val="Bù_giá_CM6"/>
      <sheetName val="Breakdown_(B)6"/>
      <sheetName val="U_P_Breakdown6"/>
      <sheetName val="IMF_Code6"/>
      <sheetName val="Subsidiary_Calculation6"/>
      <sheetName val="Phu_Bai_Bridge6"/>
      <sheetName val="5_2_1_Đo_bóc_KL_OLK-106"/>
      <sheetName val="BẢNG_DIỄN_GIẢI_KL_(7)6"/>
      <sheetName val="don_gia_14266"/>
      <sheetName val="Luong_BN6"/>
      <sheetName val="Luong_TB6"/>
      <sheetName val="Ca_may_TB6"/>
      <sheetName val="Ca_máy_BN6"/>
      <sheetName val="Vật_liệu6"/>
      <sheetName val="LX_-TT056"/>
      <sheetName val="NC_Moi_TT056"/>
      <sheetName val="Bia_lot6"/>
      <sheetName val="Chu_dau_tu2"/>
      <sheetName val="Cau_tao_gia_xay_to2"/>
      <sheetName val="THÔNG_TIN2"/>
      <sheetName val="THPDMoi__(2)2"/>
      <sheetName val="t-h_HA_THE2"/>
      <sheetName val="TH_XL2"/>
      <sheetName val="CHITIET_VL-NC2"/>
      <sheetName val="Khoi luong kenh dan"/>
      <sheetName val="Thep_Be TN(tai_C10)"/>
      <sheetName val="GGBC"/>
      <sheetName val="QG"/>
      <sheetName val="Don vi"/>
      <sheetName val="PTDM"/>
      <sheetName val="TH khối lượng phải làm"/>
      <sheetName val="Giá VL, NC, M"/>
      <sheetName val="Lương 2135 nhóm I"/>
      <sheetName val="Luong 2050 hà NAm"/>
      <sheetName val="Lương2045 nhóm I"/>
      <sheetName val="May 3 huyện"/>
      <sheetName val="May yên mô"/>
      <sheetName val="Phân tich ĐG"/>
      <sheetName val="PLV mới"/>
      <sheetName val="May TT11(TB)"/>
      <sheetName val="May TT11 (HP)"/>
      <sheetName val="May TT11(NB)"/>
      <sheetName val="May TT11(NĐ)"/>
      <sheetName val="Lương theo TT17(Thái Bình)"/>
      <sheetName val="Lương theo TT17 (HP)"/>
      <sheetName val="Lương theo TT17 (Ninh Bình)"/>
      <sheetName val="Lương theo TT17 (Nam Định)"/>
      <sheetName val="pt10Èn"/>
      <sheetName val="he so dong thoi"/>
      <sheetName val="NPCPP-70-DS-017"/>
      <sheetName val="Input - Facilities"/>
      <sheetName val="Norms"/>
      <sheetName val="BP CAPEX MoD-100% Area 4 USD"/>
      <sheetName val="02. PHAN TICH"/>
      <sheetName val="03. NGAN SACH"/>
      <sheetName val="PU_ITALY_29"/>
      <sheetName val="Tro_giup28"/>
      <sheetName val="TH_DZ3517"/>
      <sheetName val="DON_GIA_CAN_THO17"/>
      <sheetName val="RAB_AR&amp;STR15"/>
      <sheetName val="chi_tiet_TBA15"/>
      <sheetName val="chi_tiet_C15"/>
      <sheetName val="Don_gia_chi_tiet15"/>
      <sheetName val="Don_gia15"/>
      <sheetName val="DON_GIA_TRAM_(3)15"/>
      <sheetName val="S-curve_14"/>
      <sheetName val="Customize_Your_Purchase_Order15"/>
      <sheetName val="CHITIET_VL-NC-TT_-1p15"/>
      <sheetName val="CHITIET_VL-NC-TT-3p14"/>
      <sheetName val="TONG_HOP_VL-NC_TT15"/>
      <sheetName val="KPVC-BD_15"/>
      <sheetName val="HĐ_ngoài14"/>
      <sheetName val="XT_Buoc_314"/>
      <sheetName val="dongia_(2)14"/>
      <sheetName val="Commercial_value14"/>
      <sheetName val="7606_DZ15"/>
      <sheetName val="Ky_Lam_Bridge14"/>
      <sheetName val="Provisional_Sums_Item14"/>
      <sheetName val="Gas_Pressure_Welding14"/>
      <sheetName val="General_Item&amp;General_Requirem14"/>
      <sheetName val="General_Items14"/>
      <sheetName val="Regenral_Requirements14"/>
      <sheetName val="TONG_HOP_VL-NC14"/>
      <sheetName val="So_doi_chieu_LC14"/>
      <sheetName val="project_management14"/>
      <sheetName val="Adix_A14"/>
      <sheetName val="MAIN_GATE_HOUSE14"/>
      <sheetName val="REINF_14"/>
      <sheetName val="Rates_200914"/>
      <sheetName val="Đầu_vào13"/>
      <sheetName val="MH_RATE14"/>
      <sheetName val="A1_CN13"/>
      <sheetName val="Data_Input14"/>
      <sheetName val="Du_toan14"/>
      <sheetName val="chiet_tinh14"/>
      <sheetName val="Ng_hàng_xà+bulong14"/>
      <sheetName val="Bang_KL14"/>
      <sheetName val="DM_606114"/>
      <sheetName val="Equip_13"/>
      <sheetName val="DG_thep_ma_kem14"/>
      <sheetName val="Lcau_-_Lxuc14"/>
      <sheetName val="Chi_tiet_XD_TBA13"/>
      <sheetName val="EIRR&gt;_213"/>
      <sheetName val="TONG_HOP_T5_199813"/>
      <sheetName val="CT_vat_lieu14"/>
      <sheetName val="Trạm_biến_áp13"/>
      <sheetName val="Đơn_Giá_13"/>
      <sheetName val="Chenh_lech_vat_tu13"/>
      <sheetName val="Diện_tích13"/>
      <sheetName val="1_Khái_toán13"/>
      <sheetName val="13-Cốt_thép_(10mm&lt;D≤18mm)_FO112"/>
      <sheetName val="6787CWFASE2CASE2_00_xls13"/>
      <sheetName val="CT-0_4KV13"/>
      <sheetName val="rate_material13"/>
      <sheetName val="4_PTDG13"/>
      <sheetName val="DG_DZ14"/>
      <sheetName val="DG_TBA14"/>
      <sheetName val="Chi_tiet_KL13"/>
      <sheetName val="Tổng_hợp_KL13"/>
      <sheetName val="KL_Chi_tiết_Xây_tô13"/>
      <sheetName val="07Base_Cost13"/>
      <sheetName val="Bill_1_Quy_dinh_chung13"/>
      <sheetName val="1_R18_BF13"/>
      <sheetName val="6_External_works-R1813"/>
      <sheetName val="Phan_khai_KLuong13"/>
      <sheetName val="04_-_XUONG_DET_B13"/>
      <sheetName val="Area_Cal13"/>
      <sheetName val="_0313"/>
      <sheetName val="chieu_day_san13"/>
      <sheetName val="Podium_Concrete_Works13"/>
      <sheetName val="KLCT-_TOWER13"/>
      <sheetName val="KLCT-_PODIUM13"/>
      <sheetName val="Xay_lapduongR313"/>
      <sheetName val="Gia_thanh_chuoi_su13"/>
      <sheetName val="Tiep_dia13"/>
      <sheetName val="Don_gia_vung_III-Can_Tho13"/>
      <sheetName val="Loại_Vật_tư13"/>
      <sheetName val="Measure_130613"/>
      <sheetName val="gia_cong_tac13"/>
      <sheetName val="Isolasi_Luar_Dalam13"/>
      <sheetName val="Isolasi_Luar13"/>
      <sheetName val="Analisa_Gabungan13"/>
      <sheetName val="GV1-D13_(Casement_door)13"/>
      <sheetName val="Project_Data13"/>
      <sheetName val="Elect_(3)13"/>
      <sheetName val="plan&amp;section_of_foundation13"/>
      <sheetName val="design_criteria13"/>
      <sheetName val="Bond_수수료_계산_포맷13"/>
      <sheetName val="ITB_COST13"/>
      <sheetName val="PAGE_113"/>
      <sheetName val="6PILE__(돌출)13"/>
      <sheetName val="HÐ_ngoài14"/>
      <sheetName val="DM_6713"/>
      <sheetName val="Đầu_tư13"/>
      <sheetName val="Chenh_lech_ca_may13"/>
      <sheetName val="TLg_CN&amp;Laixe13"/>
      <sheetName val="TLg_CN&amp;Laixe_(2)13"/>
      <sheetName val="TLg_Laitau13"/>
      <sheetName val="TLg_Laitau_(2)13"/>
      <sheetName val="ESTI_13"/>
      <sheetName val="KL_san_lap13"/>
      <sheetName val="Bill_01_-_CTN13"/>
      <sheetName val="Bill_2_2_Villa_2_beds13"/>
      <sheetName val="DETAIL_13"/>
      <sheetName val="dg_tphcm13"/>
      <sheetName val="T_KÊ_K_CẤU13"/>
      <sheetName val="A1,_May13"/>
      <sheetName val="Vat_lieu13"/>
      <sheetName val="Door_and_window7"/>
      <sheetName val="Harga_ME_13"/>
      <sheetName val="_Bill_5-Earthing_2_-_Add_Work13"/>
      <sheetName val="Bill_02_-_Xay_gach-Pou_13"/>
      <sheetName val="Bill_03-Chống_thấm-Pou13"/>
      <sheetName val="Bill_04-Kim_loại-Pou13"/>
      <sheetName val="Bill_05_-_Hoan_thien-Pou_13"/>
      <sheetName val="Bill_02_-_Xay_gach-Tower13"/>
      <sheetName val="Bill_03-Chống_thấm-Tower13"/>
      <sheetName val="Bill_04-Kim_loại-Tower13"/>
      <sheetName val="Bill_05_-_Hoan_thien-Tower13"/>
      <sheetName val="KL-_KHAC13"/>
      <sheetName val="BILL_3_-_KẾT_CẤU_HẦM13"/>
      <sheetName val="PTĐG_LTBT13"/>
      <sheetName val="CTG-PRECHEx1_413"/>
      <sheetName val="CTG-AB_(2)13"/>
      <sheetName val="CTG-AB_(3)13"/>
      <sheetName val="CTG-PLP-1_0813"/>
      <sheetName val="Pre_Đội_nhóm13"/>
      <sheetName val="Vat_tu_XD13"/>
      <sheetName val="CẤP_THOÁT_NƯỚC13"/>
      <sheetName val="Cước_VC_+_ĐM_CP_Tư_vấn13"/>
      <sheetName val="Hệ_số13"/>
      <sheetName val="THDT_goi_thau_TB13"/>
      <sheetName val="Tien_do_TV13"/>
      <sheetName val="Tower_-_Concrete_Works13"/>
      <sheetName val="Bill-04_ket_cau_thap-_UNI13"/>
      <sheetName val="TH_Vat_tu13"/>
      <sheetName val="Bang_trong_luong_rieng_thep13"/>
      <sheetName val="final_list_200529"/>
      <sheetName val="LV_data13"/>
      <sheetName val="Gia_vat_tu13"/>
      <sheetName val="TH_MTC13"/>
      <sheetName val="TH_N_Cong13"/>
      <sheetName val="Equipment_list_(PAC)13"/>
      <sheetName val="TINH_KHOI_LUONG13"/>
      <sheetName val="DATA_BASE13"/>
      <sheetName val="bridge_#_113"/>
      <sheetName val="Bang_3_Chi_tiet_phan_Dz13"/>
      <sheetName val="KHOI_LUONG13"/>
      <sheetName val="HVAC_BLOCK_B413"/>
      <sheetName val="subcon_sched13"/>
      <sheetName val="Chi_tiet13"/>
      <sheetName val="Buy_vs__Lease_Car13"/>
      <sheetName val="BẢNG_KHỐI_LƯỢNG_TỔNG_HỢP12"/>
      <sheetName val="CTKL_KTX_HT12"/>
      <sheetName val="CP_Khac_cuoc_VC12"/>
      <sheetName val="Budget_Code12"/>
      <sheetName val="2_Chiet_tinh12"/>
      <sheetName val="du_lieu_du_toan12"/>
      <sheetName val="PRE_(E)13"/>
      <sheetName val="Luong_NII12"/>
      <sheetName val="DINH_MUC_THI_NGHIEM12"/>
      <sheetName val="Luong_NI12"/>
      <sheetName val="NHÀ_NHẬP_LIỆU12"/>
      <sheetName val="MÓNG_SILO12"/>
      <sheetName val="BOQ_THAN12"/>
      <sheetName val="Tong_du_toan12"/>
      <sheetName val="Bill_2_-_ketcau12"/>
      <sheetName val="D_&amp;_W_sizes12"/>
      <sheetName val="DL_ĐẦU_VÀO12"/>
      <sheetName val="Chi_tiet_lan_can12"/>
      <sheetName val="Analisa_&amp;_Upah12"/>
      <sheetName val="Purchase_Order12"/>
      <sheetName val="Du_lieu13"/>
      <sheetName val="Phan_tich12"/>
      <sheetName val="CT_Thang_Mo12"/>
      <sheetName val="CT__PL12"/>
      <sheetName val="dongia__2_12"/>
      <sheetName val="Thép_CKN12"/>
      <sheetName val="GOC-KO_IN12"/>
      <sheetName val="MAU_8A12"/>
      <sheetName val="MAU_8B12"/>
      <sheetName val="MAU_912"/>
      <sheetName val="MAU_1012"/>
      <sheetName val="cash_budget12"/>
      <sheetName val="sochitiettaikhoan_12"/>
      <sheetName val="Share_price_data12"/>
      <sheetName val="19_312"/>
      <sheetName val="20_312"/>
      <sheetName val="Chieu_4_312"/>
      <sheetName val="Cow_req12"/>
      <sheetName val="TỔNG_HỢP12"/>
      <sheetName val="14-LẦN_3-CHIỀU12"/>
      <sheetName val="14-LẦN_1-SÁNG12"/>
      <sheetName val="14-LẦN_2-TRƯA12"/>
      <sheetName val="1_3+1_4-TOTAL_-_Ko_IN12"/>
      <sheetName val="2_1-LẦN_3-CHIỀU12"/>
      <sheetName val="2_1-LẦN_1-SÁNG12"/>
      <sheetName val="2_1-LẦN_2-TRƯA12"/>
      <sheetName val="2_1-TOTAL-Ko_IN12"/>
      <sheetName val="1_3(TMR_4)12"/>
      <sheetName val="CHO_DE12"/>
      <sheetName val="1_1+1_2+2_2+2_3(TMR_3)12"/>
      <sheetName val="CK1+CK2_(VS_SAN_CHOI_23)12"/>
      <sheetName val="CK1+CK2_(2)12"/>
      <sheetName val="12-16_THÁNG12"/>
      <sheetName val="CAN_SỮA12"/>
      <sheetName val="54+55+56(SAU_CAI_SỮA-6)12"/>
      <sheetName val="BÊ_71-90_NGÀY12"/>
      <sheetName val="BÊ_12-16_tháng12"/>
      <sheetName val="BÊ_6-1212"/>
      <sheetName val="BÊ_1-312"/>
      <sheetName val="F01-BC_KHAU_PHAN_SANG_20_312"/>
      <sheetName val="F01-BC_KHAU_PHAN_CHIEU_19_312"/>
      <sheetName val="dinh_mưc_cty12"/>
      <sheetName val="Giá_thành12"/>
      <sheetName val="Thong_ke12"/>
      <sheetName val="Energy_for_milk_prod12"/>
      <sheetName val="DE_NGHI_XUAT_12"/>
      <sheetName val="phieu_xuat_mau12"/>
      <sheetName val="PHIEU_XUAT_CHIEU12"/>
      <sheetName val="11_rai_them_cỏ12"/>
      <sheetName val="PHU_LUC_02-_HDSD_CAC_BIEU_MAU12"/>
      <sheetName val="PhU_LUC_01-_MA_CAC_NHOM_BO12"/>
      <sheetName val="F03-BC_THUC_TRON_SANG_20_312"/>
      <sheetName val="F03-BC_THUC_TRON_CHIEU_19_312"/>
      <sheetName val="F02-BC_THEO_DOI_THUC_AN_DU12"/>
      <sheetName val="Tham_khao-_Bao_cao_xuat_thuc_12"/>
      <sheetName val="Nhap_VT_oto10"/>
      <sheetName val="dm_36610"/>
      <sheetName val="DM_606010"/>
      <sheetName val="Dự_thầu10"/>
      <sheetName val="DK1_Don_gia12"/>
      <sheetName val="Dlieu_dau_vao12"/>
      <sheetName val="BANCO_(2)12"/>
      <sheetName val="MT_DPin_(2)12"/>
      <sheetName val="02__PTDG12"/>
      <sheetName val="Chiết_tính12"/>
      <sheetName val="Income_Statement12"/>
      <sheetName val="Shareholders'_Equity12"/>
      <sheetName val="VC_xd10"/>
      <sheetName val="Gia_VLTB10"/>
      <sheetName val="B_Luong10"/>
      <sheetName val="C_May10"/>
      <sheetName val="Don_gia_chi_tiet_DIEN_29"/>
      <sheetName val="Dự_toán10"/>
      <sheetName val="Đơn_Giá_TH10"/>
      <sheetName val="Nhân_công10"/>
      <sheetName val="Phân_tích10"/>
      <sheetName val="C_P_Thiết_bị10"/>
      <sheetName val="T_H_Kinh_phí10"/>
      <sheetName val="Vật_tư10"/>
      <sheetName val="Trang_bìa10"/>
      <sheetName val="DG_14269"/>
      <sheetName val="Don_gia_(khong_in)12"/>
      <sheetName val="1_MONG_1-212"/>
      <sheetName val="AG_Pipe_Qty_Analysis10"/>
      <sheetName val="TB_NẶNG10"/>
      <sheetName val="Du_tru_CP-Bieu_0110"/>
      <sheetName val="wk_prgs10"/>
      <sheetName val="đọc_số10"/>
      <sheetName val="Bill_No_3_-_Prov__Sum_(Ph2&amp;3)10"/>
      <sheetName val="TH_TN10"/>
      <sheetName val="HỆ_THỐNG_PHÒNG_CHÁY_CHỮA_CHÁY10"/>
      <sheetName val="HỆ_THỐNG_CẤP_THOÁT_NƯỚC10"/>
      <sheetName val="HỆ_THỐNG_ĐHKK10"/>
      <sheetName val="MÁY_PHÁT_ĐIỆN10"/>
      <sheetName val="HỆ_THỐNG_ĐIỆN10"/>
      <sheetName val="Thiết_bị_chính10"/>
      <sheetName val="TK_chi_tiet10"/>
      <sheetName val="Bill_2-Road_HR210"/>
      <sheetName val="Bill_3_-_Softscape_HR210"/>
      <sheetName val="Ma_don_vi10"/>
      <sheetName val="bang_cc10"/>
      <sheetName val="Ｎｏ_1310"/>
      <sheetName val="DGchitiet_10"/>
      <sheetName val="2_1Warehouse_110"/>
      <sheetName val="Hao_phí10"/>
      <sheetName val="Structure_data10"/>
      <sheetName val="Main_Bldg-Rev0210"/>
      <sheetName val="D&amp;W_def_10"/>
      <sheetName val="Nhan_cong10"/>
      <sheetName val="Thiet_bi10"/>
      <sheetName val="Vat_tu10"/>
      <sheetName val="DM_ChiPhi10"/>
      <sheetName val="May_TC10"/>
      <sheetName val="TH_Kinh_phi10"/>
      <sheetName val="THCP_Lap_dat10"/>
      <sheetName val="THCP_xay_dung10"/>
      <sheetName val="Ptvl_10"/>
      <sheetName val="1_2_Staff_Schedule9"/>
      <sheetName val="Data_Wall10"/>
      <sheetName val="THEP_TAM10"/>
      <sheetName val="THEP_HÌNH10"/>
      <sheetName val="THEP_HINH10"/>
      <sheetName val="XA_GO10"/>
      <sheetName val="BANG_TRA10"/>
      <sheetName val="CP_HMC10"/>
      <sheetName val="CĂN_HỘ_T16-17_10"/>
      <sheetName val="TRỤC_ĐỨNG_THOÁT_BẨN_T15-1710"/>
      <sheetName val="TRỤC_ĐỨNG_TM_T15-1710"/>
      <sheetName val="CP_Du_phong10"/>
      <sheetName val="Tong_hop_kinh_phi10"/>
      <sheetName val="CHI_PHI10"/>
      <sheetName val="gui_BKCT9"/>
      <sheetName val="Tổng_GT10"/>
      <sheetName val="Chi_tiết_KL10"/>
      <sheetName val="khấu_trừ_phạt10"/>
      <sheetName val="GT__KHAU_TRU10"/>
      <sheetName val="HAO_HUT_VAT_TU_(2)10"/>
      <sheetName val="cao_độ10"/>
      <sheetName val="Chi_tiet_cong_no10"/>
      <sheetName val="PHÁT_SINH_TẦNG_1_10"/>
      <sheetName val="PHÁT_SINH_TẦNG_210"/>
      <sheetName val="Hầm_chuyển_psinh10"/>
      <sheetName val="Ống_thẳng10"/>
      <sheetName val="Côn_thu10"/>
      <sheetName val="Vuông_tròn10"/>
      <sheetName val="Chân_rẽ10"/>
      <sheetName val="Chạc_ba10"/>
      <sheetName val="Chi_tiet_-tong_9_thang9"/>
      <sheetName val="Móng,_nền_10"/>
      <sheetName val="1_Requisition(E)10"/>
      <sheetName val="Theo_doi_Doanh_thu_20179"/>
      <sheetName val="TONG_HOP10"/>
      <sheetName val="phan_tic_chi_tiet10"/>
      <sheetName val="0__Input9"/>
      <sheetName val="BẢNG_ÁP_GIÁ_(in)9"/>
      <sheetName val="NT_(KL)_IN9"/>
      <sheetName val="DOM_D29"/>
      <sheetName val="nhà_ăn9"/>
      <sheetName val="Công_nhật9"/>
      <sheetName val="btkt_cột9"/>
      <sheetName val="Bill_Prelim-CDT9"/>
      <sheetName val="Bill_BPTC-CDT9"/>
      <sheetName val="Chi_tiết_BPTC9"/>
      <sheetName val="Bill_BPTC-CDT_(PA_MCT_CDT)9"/>
      <sheetName val="Chi_tiết_BPTC_(PA_MCT_CDT)9"/>
      <sheetName val="KHOI_LUONG15-49"/>
      <sheetName val="TH_các_CC9"/>
      <sheetName val="Tổng_hợp_KPHM8"/>
      <sheetName val="DM_336cai_tao9"/>
      <sheetName val="3__CNT9"/>
      <sheetName val="unit_price_list(M)9"/>
      <sheetName val="Gia_vat_lieu9"/>
      <sheetName val="Precios_unitarios_AXH9"/>
      <sheetName val="KL_THEP__GIAM_DO_DUNG_COUPLER9"/>
      <sheetName val="01_KL_THÉP_NHẬP_VỀ9"/>
      <sheetName val="2__NT_VLDV9"/>
      <sheetName val="GHI_CHU9"/>
      <sheetName val="1_BB_LMHT9"/>
      <sheetName val="Bê_tông_bảo_vệ9"/>
      <sheetName val="01__Data9"/>
      <sheetName val="Neo,_nối_cốt_thép_dầm,_cột9"/>
      <sheetName val="Uốn_móc_cốt_thép9"/>
      <sheetName val="Tiêu_chuẩn_cốt_thép9"/>
      <sheetName val="So_lieu_chung9"/>
      <sheetName val="TH_VL,_NC,_DDHT_Thanhphuoc9"/>
      <sheetName val="1__Office9"/>
      <sheetName val="Doi_so9"/>
      <sheetName val="DANH_MỤC_HỒ_SƠ9"/>
      <sheetName val="GT_PHÁT_SINH_NGOÀI_HĐ9"/>
      <sheetName val="KL_PHÁT_SINH_9"/>
      <sheetName val="PS_NGOÀI_HĐ9"/>
      <sheetName val="GT_PHÁT_SINH_VƯỢT_HĐ9"/>
      <sheetName val="PS_TĂNG_GIẢM_TRONG_HĐ9"/>
      <sheetName val="DGCT_PHÁT_SINH9"/>
      <sheetName val="DGCT_TRẦN_NLV9"/>
      <sheetName val="DGKL_chi_tiết_NLV9"/>
      <sheetName val="DGKL_chi_tiết_NHN,NK9"/>
      <sheetName val="TG_KL9"/>
      <sheetName val="DGCT_SƠN_BẢ_TƯỜNG_NLV9"/>
      <sheetName val="DGKL_TRẦN_NHN9"/>
      <sheetName val="MTO_REV_2(ARMOR)9"/>
      <sheetName val="KL_thep_lam_sat9"/>
      <sheetName val="DM-VNT_ko_sd9"/>
      <sheetName val="B3A_-_TOWER_A9"/>
      <sheetName val="Annex_B9"/>
      <sheetName val="Cotthep_NPT9"/>
      <sheetName val="vl_nc_mtc9"/>
      <sheetName val="1_Civil_(Org)9"/>
      <sheetName val="Tien_Thuong9"/>
      <sheetName val="NC_XL_6T_cuoi_01_CTy9"/>
      <sheetName val="Data_-6T_dau9"/>
      <sheetName val="Cong_6T9"/>
      <sheetName val="Bảng_đo_bóc_KL_OLK-099"/>
      <sheetName val="6_3_CHI_TIET_OLK-099"/>
      <sheetName val="Dot_49"/>
      <sheetName val="Chi_phi_van_chuyen9"/>
      <sheetName val="Tong_hop_vat_tu9"/>
      <sheetName val="1_San_9"/>
      <sheetName val="DT_hợp_đồng8"/>
      <sheetName val="Bảng_KL_đợt_18"/>
      <sheetName val="Dgia_vat_tu9"/>
      <sheetName val="Don_gia_III9"/>
      <sheetName val="D÷_liÖu9"/>
      <sheetName val="TLG_Type9"/>
      <sheetName val="Thop_Ksat9"/>
      <sheetName val="Thu_hoi_9"/>
      <sheetName val="HM_chung9"/>
      <sheetName val="CP_xd-thiet_bi9"/>
      <sheetName val="TH-TN_LD_TB9"/>
      <sheetName val="CP_xaydung9"/>
      <sheetName val="Thao_ha_phu_kien9"/>
      <sheetName val="VL-NC-MTC_ket_cau9"/>
      <sheetName val="KHOI_LUONG_TONG9"/>
      <sheetName val="TK_22KV9"/>
      <sheetName val="DM_366-17779"/>
      <sheetName val="Thi_nhiem9"/>
      <sheetName val="Gia_goc_VT-TB9"/>
      <sheetName val="Gia_vc_den_chan_CT9"/>
      <sheetName val="culy_229"/>
      <sheetName val="Luong_20509"/>
      <sheetName val="ca_may_QN9"/>
      <sheetName val="TNHC1246_9"/>
      <sheetName val="Ca_may_TT06_20109"/>
      <sheetName val="Don_gia_VLXD_dia_phuong9"/>
      <sheetName val="Bang_luong_SCL9"/>
      <sheetName val="Dinh_muc_TN14269"/>
      <sheetName val="HRG_BHN9"/>
      <sheetName val="CĂN_ĐH9"/>
      <sheetName val="Div26_-_Elect9"/>
      <sheetName val="Q_A01_2-Sh9"/>
      <sheetName val="2_CDPS9"/>
      <sheetName val="4_CĂN9"/>
      <sheetName val="Bieu_gia_HD8"/>
      <sheetName val="Danh_mục8"/>
      <sheetName val="7_Khau_tru_9"/>
      <sheetName val="Summary_Sheet8"/>
      <sheetName val="Finishing-Tower_A8"/>
      <sheetName val="Finishing-Tower_B8"/>
      <sheetName val="Finishing-Tower_C8"/>
      <sheetName val="Finishing-Tower_D8"/>
      <sheetName val="MEP-Tower_A8"/>
      <sheetName val="MEP-Tower_B8"/>
      <sheetName val="MEP-Tower_C8"/>
      <sheetName val="MEP-Tower_D8"/>
      <sheetName val="Cost_Report_Sum8"/>
      <sheetName val="Detail_Cost_Sum8"/>
      <sheetName val="RVO-VO_Sum8"/>
      <sheetName val="Potential_VOs_Sum8"/>
      <sheetName val="Cash_Flow_Sum8"/>
      <sheetName val="Heso_DZ9"/>
      <sheetName val="DG_BINH_THUAN9"/>
      <sheetName val="BTK-Dai_Hoc_Kien_Giang8"/>
      <sheetName val="PV_Graph_Data8"/>
      <sheetName val="doanh_thu8"/>
      <sheetName val="Dutoan_KL8"/>
      <sheetName val="B-2__(DPP)9"/>
      <sheetName val="Don_gia_NC9"/>
      <sheetName val="gia_vt,nc,may8"/>
      <sheetName val="Huong_dan8"/>
      <sheetName val="Financ__Overview8"/>
      <sheetName val="TINH_GIA_-_SAN_XUAT_Vertico8"/>
      <sheetName val="Dinh_muc8"/>
      <sheetName val="CAP_NUOC8"/>
      <sheetName val="cấp_nước_trục_nhà_vs8"/>
      <sheetName val="THOAT_NUOC8"/>
      <sheetName val="THOAT_MUA8"/>
      <sheetName val="Cáp_phòng8"/>
      <sheetName val="TMC_ĐIỆN_Phi8"/>
      <sheetName val="TMC_Tổng8"/>
      <sheetName val="TH_Đèn_Phòng_L18"/>
      <sheetName val="TH_Đèn_Hầm_L18"/>
      <sheetName val="TỦ_MODULE_T18"/>
      <sheetName val="13_BANG_CT8"/>
      <sheetName val="14_MMUS_GIUA_NHIP8"/>
      <sheetName val="4_HSPBngang8"/>
      <sheetName val="6_Tinh_tai8"/>
      <sheetName val="2_NSl8"/>
      <sheetName val="17_US_CHU_tho_a_b8"/>
      <sheetName val="15_MMUS_GOI8"/>
      <sheetName val="DZ_22KV8"/>
      <sheetName val="5_2_1_Đo_bóc_KL_OLK-068"/>
      <sheetName val="Kê_0,48"/>
      <sheetName val="TH_0,48"/>
      <sheetName val="Kê_228"/>
      <sheetName val="TH_228"/>
      <sheetName val="TBA_CAI_TAO8"/>
      <sheetName val="TBA_XDM8"/>
      <sheetName val="TONG_HOP_DU_TOAN8"/>
      <sheetName val="Thop_XAY_DUNG8"/>
      <sheetName val="CP_HANG_MUC_CHUNG8"/>
      <sheetName val="CHI_PHI_XD8"/>
      <sheetName val="CHI_PHI_THI_NGHIEM8"/>
      <sheetName val="VLDIEN_228"/>
      <sheetName val="Dao_dat8"/>
      <sheetName val="TH_Denbu8"/>
      <sheetName val="Do_ve_DC8"/>
      <sheetName val="TH_Bommin8"/>
      <sheetName val="CHI_PHI_THI_NGHIEM-LD_thiet_bi8"/>
      <sheetName val="Luong_TT018"/>
      <sheetName val="Camay_QB8"/>
      <sheetName val="gia_ca_may_BXD8"/>
      <sheetName val="BANG_LUONG_KY_SU8"/>
      <sheetName val="Bang_luong_NHOM_I8"/>
      <sheetName val="Bangluong_NHOM_II_8"/>
      <sheetName val="09-GIA_nhien_lieu-ko_in8"/>
      <sheetName val="Tinh_V_cot_chiem_cho8"/>
      <sheetName val="ĐM_13548"/>
      <sheetName val="KHOAN_MAU8"/>
      <sheetName val="ĐO_ĐỊA_VẬT_LÝ8"/>
      <sheetName val="khoan_tiep_dia8"/>
      <sheetName val="GIÁ_DỰ_THẦU_30_CĂN8"/>
      <sheetName val="KS_tuyen8"/>
      <sheetName val="Bang_chiet_tinh_TBA8"/>
      <sheetName val="MB_DT_028"/>
      <sheetName val="4_2_1_Đo_bóc_KL_OLK-068"/>
      <sheetName val="4_1_1_CHI_TIET_OLK-068"/>
      <sheetName val="DG_Chi_tiet8"/>
      <sheetName val="_1710_HOINGHINLD8"/>
      <sheetName val="99_(2)8"/>
      <sheetName val="134_8"/>
      <sheetName val="DG_49708"/>
      <sheetName val="Electrical_Works8"/>
      <sheetName val="H_T__INCOMING_SYSTEM8"/>
      <sheetName val="EQUIP_LIST8"/>
      <sheetName val="So_sanh8"/>
      <sheetName val="THONG_SO8"/>
      <sheetName val="Đơn_giá_chi_tiết_TN_398"/>
      <sheetName val="HERD_MOVEMENTFARM110"/>
      <sheetName val="HERD_MOVEMENTFARM210"/>
      <sheetName val="CALVES_2-410"/>
      <sheetName val="Cavles_2-410"/>
      <sheetName val="CALVES_4-710"/>
      <sheetName val="HEIFER_7-12m10"/>
      <sheetName val="HEIFER_12+10"/>
      <sheetName val="FRESH_COW_2017-1810"/>
      <sheetName val="HP_COW_201810"/>
      <sheetName val="LP_COW_2017-1810"/>
      <sheetName val="DRY_COW10"/>
      <sheetName val="FIELD_CROPS10"/>
      <sheetName val="Gia_VT-TB8"/>
      <sheetName val="noi_suy_xa8"/>
      <sheetName val="noi_suy_xa_thu_hoi8"/>
      <sheetName val="BU_LONG8"/>
      <sheetName val="Thuyết_minh8"/>
      <sheetName val="Đơn_giá_máy8"/>
      <sheetName val="Tính_giá_NC8"/>
      <sheetName val="SL_cước8"/>
      <sheetName val="DT__NHA_XUONG8"/>
      <sheetName val="Tiên_lượng8"/>
      <sheetName val="Tong_DT7"/>
      <sheetName val="phan_tich_don_gia7"/>
      <sheetName val="¥_8"/>
      <sheetName val="Bù_giá_CM7"/>
      <sheetName val="Luong_BN7"/>
      <sheetName val="Luong_TB7"/>
      <sheetName val="Ca_may_TB7"/>
      <sheetName val="Ca_máy_BN7"/>
      <sheetName val="Vật_liệu7"/>
      <sheetName val="LX_-TT057"/>
      <sheetName val="NC_Moi_TT057"/>
      <sheetName val="Cash_Flow8"/>
      <sheetName val="Bill_No_1_68"/>
      <sheetName val="Bill_No_1_108"/>
      <sheetName val="Bill_No_3_38"/>
      <sheetName val="Bill_No_1_48"/>
      <sheetName val="Bill_No_1_78"/>
      <sheetName val="Summary_Bill_No__38"/>
      <sheetName val="Tien_Luong7"/>
      <sheetName val="Bán_đợt_1_trang7"/>
      <sheetName val="Unit_price7"/>
      <sheetName val="Khai_toan2"/>
      <sheetName val="Phu_luc_01_1_EPC_P11-142"/>
      <sheetName val="TDT_P11-P142"/>
      <sheetName val="Chi_phi_khac_2"/>
      <sheetName val="Hang_muc_Chung2"/>
      <sheetName val="Bia_Phu_Luc2"/>
      <sheetName val="DATA_1_CHUNG2"/>
      <sheetName val="Muc_luc2"/>
      <sheetName val="Tra_cuu_9572"/>
      <sheetName val="CHITIET_VL-NCHT1_(2)7"/>
      <sheetName val="Chu_dau_tu3"/>
      <sheetName val="3__KC_-_PODIUM7"/>
      <sheetName val="Breakdown_(B)7"/>
      <sheetName val="U_P_Breakdown7"/>
      <sheetName val="CTDZ6kv_(gd1)_7"/>
      <sheetName val="CTDZ_0_4+cto_(GD1)7"/>
      <sheetName val="CTTBA_(gd1)7"/>
      <sheetName val="03_Detailed7"/>
      <sheetName val="01_Bid_Price_summary7"/>
      <sheetName val="Home_Office_Manhours7"/>
      <sheetName val="Field_SPV_Barchart7"/>
      <sheetName val="Unit_price(Updateting)7"/>
      <sheetName val="Chiet_tinh_dz357"/>
      <sheetName val="Cost_List7"/>
      <sheetName val="Detail_Cost7"/>
      <sheetName val="IC_Price_New7"/>
      <sheetName val="Summary_Table7"/>
      <sheetName val="Sales_Person7"/>
      <sheetName val="Bidding_Entity7"/>
      <sheetName val="IMF_Code7"/>
      <sheetName val="Subsidiary_Calculation7"/>
      <sheetName val="Cau_tao_gia_xay_to3"/>
      <sheetName val="SGC_RATE2"/>
      <sheetName val="don_gia_14267"/>
      <sheetName val="DT_san_XD-So_lieu_cu7"/>
      <sheetName val="Bia_lot7"/>
      <sheetName val="5_2_1_Đo_bóc_KL_OLK-107"/>
      <sheetName val="Tru_TT2"/>
      <sheetName val="Thg_042"/>
      <sheetName val="Thg_052"/>
      <sheetName val="Thg_062"/>
      <sheetName val="Thg_072"/>
      <sheetName val="Thg_082"/>
      <sheetName val="Thg_092"/>
      <sheetName val="Thg_102"/>
      <sheetName val="Thg_112"/>
      <sheetName val="Thg_122"/>
      <sheetName val="FF-2_(1)7"/>
      <sheetName val="Labour_Summary20"/>
      <sheetName val="YTD_12'20037"/>
      <sheetName val="YTD_06'20037"/>
      <sheetName val="YTD_03'20037"/>
      <sheetName val="YTD_09'20037"/>
      <sheetName val="deferred_taxes7"/>
      <sheetName val="Eqpmnt_Plng7"/>
      <sheetName val="TRIAL_BALANCE7"/>
      <sheetName val="DPR_31st_march7"/>
      <sheetName val="current_month7"/>
      <sheetName val="Blng__Vs_Coll_7"/>
      <sheetName val="Dashboard_-_BQL_-_VHL2"/>
      <sheetName val="Phu_Bai_Bridge7"/>
      <sheetName val="BẢNG_DIỄN_GIẢI_KL_(7)7"/>
      <sheetName val="DM_DU_AN2"/>
      <sheetName val="DM_TP_2"/>
      <sheetName val="File_Chi_tiet2"/>
      <sheetName val="THÔNG_TIN3"/>
      <sheetName val="THPDMoi__(2)3"/>
      <sheetName val="t-h_HA_THE3"/>
      <sheetName val="TH_XL3"/>
      <sheetName val="CHITIET_VL-NC3"/>
      <sheetName val="Luong_(TP_Việt_Trì)"/>
      <sheetName val="w't_table2"/>
      <sheetName val="Danh_mục_khối2"/>
      <sheetName val="Danh_mục_đơn_vị_-phòng_chức_nă2"/>
      <sheetName val="Probbl_-_Production2"/>
      <sheetName val="KEILA_TP_2020-072"/>
      <sheetName val="Currency_Rate2"/>
      <sheetName val="CHI_PHÍ_NHÔM2"/>
      <sheetName val="BILL_34Āᐁë2"/>
      <sheetName val="2__BBNT_KLHT2"/>
      <sheetName val="CFA_(ME)2"/>
      <sheetName val="MEP_Building2"/>
      <sheetName val="CHITIET_VL-NC-TT1p2"/>
      <sheetName val="BOM-13_11-Other(PS1+PS2)2"/>
      <sheetName val="Dinh_Muc_Vat_Tu2"/>
      <sheetName val="mã_2"/>
      <sheetName val="DG_"/>
      <sheetName val="Nhập_liệu"/>
      <sheetName val="LUONG_SCL2"/>
      <sheetName val="DO_AM_DT"/>
      <sheetName val="01__Nha_xuong"/>
      <sheetName val="Boc_KL_DAT+CAT+BT"/>
      <sheetName val="Boc_KL_thép"/>
      <sheetName val="Bieu_do_nhan_luc"/>
      <sheetName val="TH_khoi_luong2"/>
      <sheetName val="Chi_tiet_khoi_luong2"/>
      <sheetName val="TK_thep2"/>
      <sheetName val="CT_THOÁT_WC_VP2"/>
      <sheetName val="CT_CẤP_WC_VP2"/>
      <sheetName val="CT_THOÁT_MƯA_VP_TRỤC_LỚN2"/>
      <sheetName val="CT_THOÁT_MƯA_VP_TRỤC_NHỎ2"/>
      <sheetName val="Chênh_lệch_máy_thi_công1"/>
      <sheetName val="Chênh_lệch_nhân_công1"/>
      <sheetName val="Chênh_lệch_vật_liệu1"/>
      <sheetName val="NHOM_KINH1"/>
      <sheetName val="Chao_gia_T12_RE1"/>
      <sheetName val="DSV6_Summ"/>
      <sheetName val="Don_gia_XD1"/>
      <sheetName val="Share_Price_20021"/>
      <sheetName val="Aging_Sept1"/>
      <sheetName val="0_Data"/>
      <sheetName val="0_Data_new"/>
      <sheetName val="Service_Cost_1"/>
      <sheetName val="Don_gia_Tay_Ninh1"/>
      <sheetName val="Don_gia_Dak_Lak1"/>
      <sheetName val="streeta_and_cacth_pit1"/>
      <sheetName val="Daf_11"/>
      <sheetName val="Gia_NC_theo_TT05"/>
      <sheetName val="Auto_Monthly_Inputs_"/>
      <sheetName val="Input_-_Facilities"/>
      <sheetName val="BP_CAPEX_MoD-100%_Area_4_USD"/>
      <sheetName val="Committed_Items"/>
      <sheetName val="Corner_Arch"/>
      <sheetName val="End_Arch"/>
      <sheetName val="Intermediate_Arch"/>
      <sheetName val="reinforcement_675"/>
      <sheetName val="ext_wall_fin_qty"/>
      <sheetName val="SL_Plum_"/>
      <sheetName val="Physical_Schedule_3D"/>
      <sheetName val="Tabel_Berat"/>
      <sheetName val="Data_Umum_Penawaran"/>
      <sheetName val="Real_Cost"/>
      <sheetName val="bill_qty"/>
      <sheetName val="REKAP_ARSITEKTUR_"/>
      <sheetName val="RAB_ADMINISTRASI_PUSAT_(1)"/>
      <sheetName val="Hrg_Readymix"/>
      <sheetName val="Land_Dev't__Ph-1"/>
      <sheetName val="Hac_Lots"/>
      <sheetName val="4-Lane_bridge"/>
      <sheetName val="Res_Lots"/>
      <sheetName val="Spine_Road"/>
      <sheetName val="PHẦN_KIẾN_TRÚC"/>
      <sheetName val="DGKL_TRỤC_NGOAI_NHA"/>
      <sheetName val="Sum_ELE__CAP_S1-4__"/>
      <sheetName val="5_2_1_Đo_bóc_KL_OLK-07"/>
      <sheetName val="Elemental_Breakdown+20%"/>
      <sheetName val="Bank_Rev"/>
      <sheetName val="Merit_&amp;_Market_Grid"/>
      <sheetName val="BP_DECLINE_IT"/>
      <sheetName val="Input_List"/>
      <sheetName val="Valid_data_revised"/>
      <sheetName val="DETAIL_MIX_%_REPORT"/>
      <sheetName val="Fill_this_out_first___"/>
      <sheetName val="BC_chi_tiết_TT"/>
      <sheetName val="Bill_2"/>
      <sheetName val="Bill_3"/>
      <sheetName val="Bill_4a_-_1A"/>
      <sheetName val="Bill_4a_(Fiber)_-_1A"/>
      <sheetName val="Bill_4b"/>
      <sheetName val="Bill_4c"/>
      <sheetName val="Bill_5"/>
      <sheetName val="Bill_4a_-_1B"/>
      <sheetName val="Bill_4a_(Fiber)_-_1B"/>
      <sheetName val="242_3_summaryOPC"/>
      <sheetName val="1_1General"/>
      <sheetName val="CONSOIDATE_4"/>
      <sheetName val="CONSOIDATE_2"/>
      <sheetName val="Cước_CG"/>
      <sheetName val="02__PHAN_TICH"/>
      <sheetName val="03__NGAN_SACH"/>
      <sheetName val="Dai_tu"/>
      <sheetName val="6__Scope_of_work_"/>
      <sheetName val="4_6_Phân_tích_nhân_sự_"/>
      <sheetName val="4_5_Mức_độ_tham_gia_dự_án"/>
      <sheetName val="So_sanh_gia"/>
      <sheetName val="Luong_2622EVN"/>
      <sheetName val="Cuoc_"/>
      <sheetName val="gia_chao"/>
      <sheetName val="Vat_lieu_BTN"/>
      <sheetName val="Define_finishing"/>
      <sheetName val="NC_CU"/>
      <sheetName val="0,SO_LIEU_DAU_VAO"/>
      <sheetName val="Da_xay_dung"/>
      <sheetName val="MTO_REV_0"/>
      <sheetName val="DMKH"/>
      <sheetName val="Dynamic Ranges"/>
      <sheetName val="THCP thiet bi"/>
      <sheetName val="Cal"/>
      <sheetName val="INNOVA"/>
      <sheetName val="Dot_1"/>
      <sheetName val="Dot_2"/>
      <sheetName val="Dot_3"/>
      <sheetName val="KL_Tke"/>
      <sheetName val="Dot_1&gt;4"/>
      <sheetName val="KL CHI TIẾT (2)"/>
      <sheetName val="ALL"/>
      <sheetName val="ADJ 2011"/>
      <sheetName val="NOVA MEDIC"/>
      <sheetName val="DGKL MEDIC"/>
      <sheetName val="B15"/>
      <sheetName val="B16"/>
      <sheetName val="B17"/>
      <sheetName val="B4-D3"/>
      <sheetName val="B8"/>
      <sheetName val="CSDL"/>
      <sheetName val="THONG SO KICH THUOC"/>
      <sheetName val="MD"/>
      <sheetName val="CT -THVLNC"/>
      <sheetName val="Hs_TMDT"/>
      <sheetName val="TMDT"/>
      <sheetName val="DWA"/>
      <sheetName val="Pile-RT2B"/>
      <sheetName val="ippd1B_old"/>
      <sheetName val="plywood"/>
      <sheetName val="Listes Caractéristiques"/>
      <sheetName val="Liste Référentiel"/>
      <sheetName val="STF-SDL"/>
      <sheetName val="GI"/>
      <sheetName val="salary"/>
      <sheetName val="Bond"/>
      <sheetName val="Exchange"/>
      <sheetName val="Column"/>
      <sheetName val="Bill 4_1a___"/>
      <sheetName val="XL4Poppy (2)"/>
      <sheetName val="XL4Poppy_(2)"/>
      <sheetName val="Bldg Brkdown"/>
      <sheetName val="Price"/>
      <sheetName val="Thang 01"/>
      <sheetName val="Thống kê"/>
      <sheetName val="BAN IN"/>
      <sheetName val="NKCT"/>
      <sheetName val="Data (2)"/>
      <sheetName val="Char"/>
      <sheetName val="Book 1 Summary"/>
      <sheetName val="BCC_4054-05"/>
      <sheetName val="Tra1"/>
      <sheetName val="SLTh.ke"/>
      <sheetName val="토목주소"/>
      <sheetName val="프랜트면허"/>
      <sheetName val="4)유동표"/>
      <sheetName val="Product"/>
      <sheetName val="DIEN TICH"/>
      <sheetName val="1.설계조건"/>
      <sheetName val="Wood Mckenzie"/>
      <sheetName val="Đầu ra sản phẩm"/>
      <sheetName val="Tổng quan và Input"/>
      <sheetName val="Đầu vào sản xuất"/>
      <sheetName val="Tính toán doanh thu"/>
      <sheetName val="Phân tích độ nhạy"/>
      <sheetName val="Khấu hao TSCĐ"/>
      <sheetName val="Nguồn vốn"/>
      <sheetName val="Giải ngân nguồn vốn"/>
      <sheetName val="Tính toán thuế"/>
      <sheetName val="Tính toán chi phí SX"/>
      <sheetName val="TH ĐƠN GIÁ"/>
      <sheetName val="ca_máy6"/>
      <sheetName val="KL T16 BÀN GIAO 19.4"/>
      <sheetName val="proj"/>
      <sheetName val="5.Gia"/>
      <sheetName val="比率"/>
      <sheetName val="数据库"/>
      <sheetName val="Loại cọc P2"/>
      <sheetName val="TT04"/>
      <sheetName val="Shape"/>
      <sheetName val="CP NC-MTC XD"/>
      <sheetName val="PTcphoi"/>
      <sheetName val="Giahientruong"/>
      <sheetName val="Ten"/>
      <sheetName val="GIA NC, CM"/>
      <sheetName val="GIA VL"/>
      <sheetName val="13.Luong"/>
      <sheetName val="ThiNghiemDZ04"/>
      <sheetName val="Luong TT05"/>
      <sheetName val="THDT_goi_thauџTB2"/>
      <sheetName val="SDDK"/>
      <sheetName val="DNTT"/>
      <sheetName val="List Danh mục nghiệm thu"/>
      <sheetName val="OVER VIEW"/>
      <sheetName val="TTL"/>
      <sheetName val="DMTL"/>
      <sheetName val="Work-Condition"/>
      <sheetName val="List of Staff"/>
      <sheetName val="_ QUOTATION.xlsx"/>
      <sheetName val="2.5.Ducts (2)"/>
      <sheetName val="S N"/>
      <sheetName val="H.Satuan"/>
      <sheetName val="4.3 Scope of work "/>
      <sheetName val="Gia HĐ"/>
      <sheetName val="unit weight"/>
      <sheetName val="NHOM KINH "/>
      <sheetName val="도로경계단위"/>
      <sheetName val="2. Tổng hợp"/>
      <sheetName val="List Equip"/>
      <sheetName val="LabCost"/>
      <sheetName val="MatCost"/>
      <sheetName val="Concrete"/>
      <sheetName val="Process C (1-166)"/>
      <sheetName val="struktur"/>
      <sheetName val="THÁNG 05"/>
      <sheetName val="CF -Update 31Jul06"/>
      <sheetName val="Executive Summary"/>
      <sheetName val="mahang"/>
      <sheetName val="MAHANG BHLD"/>
      <sheetName val="LUONGKHOAN"/>
      <sheetName val="CHITIETHOADON.TT"/>
      <sheetName val="mahang chinh sua moi nhat"/>
      <sheetName val="Request"/>
      <sheetName val="Technal"/>
      <sheetName val="Noise insl"/>
      <sheetName val="Hot-Piping"/>
      <sheetName val="dsnt"/>
      <sheetName val="dat"/>
      <sheetName val="TonDau"/>
      <sheetName val="DG_1"/>
      <sheetName val="SCOPE OF WORK"/>
      <sheetName val="Ca may"/>
      <sheetName val="DS Cty"/>
      <sheetName val="Civil"/>
      <sheetName val="1-Backfilling"/>
      <sheetName val="공문"/>
      <sheetName val="Eq. Mobilization"/>
      <sheetName val="Link HG"/>
      <sheetName val="DINH_MUCџTHI_NGHIEM3"/>
      <sheetName val="chi tiet TS theo so lieu ktoan"/>
      <sheetName val="LinerWt"/>
      <sheetName val="CẤP_THO_x0000__x0000__x0000__x0000__x0000__x0000__x0000_"/>
      <sheetName val="Piano Montaggio PO-02 bozza2"/>
      <sheetName val="CẤP_THO"/>
      <sheetName val="VL-NC-M"/>
      <sheetName val="May Goc (QD2436)"/>
      <sheetName val="VC theo cuoc tinh"/>
      <sheetName val="BCVC ."/>
      <sheetName val="PTCT"/>
      <sheetName val="TT35"/>
      <sheetName val="Temp"/>
      <sheetName val="DG-VLIEU"/>
      <sheetName val="DG THIET BI"/>
      <sheetName val="DG vat lieu"/>
      <sheetName val="model"/>
      <sheetName val="Loại 2"/>
      <sheetName val="Don gia III"/>
      <sheetName val="Don gia CT"/>
      <sheetName val="Tu dien"/>
      <sheetName val="T.kê"/>
      <sheetName val="sat"/>
      <sheetName val="dm7606tba"/>
      <sheetName val="Chi tiet VL-NC-MTC"/>
      <sheetName val="bang 1 NCXD"/>
      <sheetName val="bang 1 NCXD (V.I)"/>
      <sheetName val="CBR"/>
      <sheetName val="02. THONG_TIN_CHUNG"/>
      <sheetName val="07. DINH_MUC HBC"/>
      <sheetName val="토공분석표"/>
      <sheetName val="PNT-QUOT-#3"/>
      <sheetName val="Tonghop theo Vendor"/>
      <sheetName val="Du thau dau noi"/>
      <sheetName val="Du Thau"/>
      <sheetName val="Du thau PSBS"/>
      <sheetName val="DG theo HD PSBS"/>
      <sheetName val="Du thau TC11"/>
      <sheetName val="TongHopKL"/>
      <sheetName val="Chuong I"/>
      <sheetName val="Kien truc"/>
      <sheetName val="Chiet tinh dz22"/>
      <sheetName val="dg_tonghop"/>
      <sheetName val="Dongia7606_8001_4167"/>
      <sheetName val="ĐM4970_2016(lapdatĐZ)"/>
      <sheetName val="ĐM4970_2016(Lap dat TBA)"/>
      <sheetName val="Gia Nhan công"/>
      <sheetName val="Đon gia 228 sua chua"/>
      <sheetName val="ĐM01_2000(thinghiem ĐZTTĐL)"/>
      <sheetName val="ĐM1781_2007(T.N đien ĐZ&amp;TBA)"/>
      <sheetName val="Cuoc van chuyen"/>
      <sheetName val="DSCTEMP"/>
      <sheetName val="3.공통공사대비"/>
      <sheetName val="Rate Analysis"/>
      <sheetName val="입찰내역 발주처 양식"/>
      <sheetName val="SPS"/>
      <sheetName val="sht1"/>
      <sheetName val="sht2"/>
      <sheetName val="sht3"/>
      <sheetName val="bar nor"/>
      <sheetName val="table1"/>
      <sheetName val="conc nor"/>
      <sheetName val="conc frus"/>
      <sheetName val="conc trap"/>
      <sheetName val="bar frus"/>
      <sheetName val="bar trap"/>
      <sheetName val="DPVT"/>
      <sheetName val="TLR"/>
      <sheetName val="CDSPS"/>
      <sheetName val="NH-KY"/>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Adj entries "/>
      <sheetName val="Annexure 1"/>
      <sheetName val="Annexure 2"/>
      <sheetName val="Updated 2018 COA"/>
      <sheetName val="IC Listing"/>
      <sheetName val="Vadislines"/>
      <sheetName val="Other"/>
      <sheetName val="Vendor"/>
      <sheetName val="2. Summary-cash"/>
      <sheetName val="Don gia vung III"/>
      <sheetName val="Tra_bang"/>
      <sheetName val="DanhSach11"/>
      <sheetName val="Danhsach 12"/>
      <sheetName val="1651-2008"/>
      <sheetName val="H11-01-change"/>
      <sheetName val="H11-02"/>
      <sheetName val="H11-03-change"/>
      <sheetName val="H12-01"/>
      <sheetName val="H12-02"/>
      <sheetName val="H12-03-change"/>
      <sheetName val="H12-04"/>
      <sheetName val="H13-01-change"/>
      <sheetName val="H13-02"/>
      <sheetName val="H13-03"/>
      <sheetName val="H13-04"/>
      <sheetName val="PLHD doi cot ham 0101-04"/>
      <sheetName val="Dgia_vat_tŵ7"/>
      <sheetName val="U0030S03"/>
      <sheetName val="EQFRM2"/>
      <sheetName val="Beam reinfocement schedule"/>
      <sheetName val="Thong so dam"/>
      <sheetName val="Wall Block C"/>
      <sheetName val="General Schedule"/>
      <sheetName val="금액내역서"/>
      <sheetName val="Factor F Data"/>
      <sheetName val="MTP"/>
      <sheetName val="TOT"/>
      <sheetName val="VH"/>
      <sheetName val="M"/>
      <sheetName val="NC HY"/>
      <sheetName val="NC HN"/>
      <sheetName val="luong"/>
      <sheetName val="VL+NC+M"/>
      <sheetName val="PTCM"/>
      <sheetName val="A1.8"/>
      <sheetName val="Tra Cứu"/>
      <sheetName val="IV.1.Lkdt"/>
      <sheetName val="III.2.dah"/>
      <sheetName val="II.2.dn"/>
      <sheetName val="IV.2.Lkdd"/>
      <sheetName val="III.1.tai"/>
      <sheetName val="TK SX"/>
      <sheetName val="ma-pt"/>
      <sheetName val="TTPTai"/>
      <sheetName val="PHÁT_SINH_TẦNG_290"/>
      <sheetName val="DZ 35"/>
      <sheetName val="Cto"/>
      <sheetName val="DM_1781"/>
      <sheetName val="DM_228"/>
      <sheetName val="共機計算"/>
      <sheetName val="共機J"/>
      <sheetName val="_SYSTEM_CODE"/>
      <sheetName val="Project Info."/>
      <sheetName val="_COST_DATA_LOOKUP"/>
      <sheetName val="Cost Summary"/>
      <sheetName val="Cost Summary - USD"/>
      <sheetName val="_DISCOUNT_DATA_LOOKUP"/>
      <sheetName val="Price Summary - Offshore"/>
      <sheetName val="Factory &amp; Import Material"/>
      <sheetName val="_FOREX"/>
      <sheetName val="Labour Hours Upload"/>
      <sheetName val="_LEEGOO_COST"/>
      <sheetName val="_LEEGOO_TECH_SPEC"/>
      <sheetName val="_OC_SETTINGS"/>
      <sheetName val="_SHAPE_SALES_COST"/>
      <sheetName val="_SHAPE_SALES_TECH_SPEC"/>
      <sheetName val="_SYSTEM_COST_LOOKUP"/>
      <sheetName val="_TECH_DATA_LOOKUP"/>
      <sheetName val="Technical Info."/>
      <sheetName val="PM Cost"/>
      <sheetName val="_UPLOAD_TABLE"/>
      <sheetName val="SED INPUT"/>
      <sheetName val="Be tong"/>
      <sheetName val="TÍNH TOÁN KHỐI LƯỢNG P6"/>
      <sheetName val="INDEX HẠ TẦNG"/>
      <sheetName val="CTG HẠ TẦNG"/>
      <sheetName val="DGG HẠ TẦNG"/>
      <sheetName val="DGG_LB CỌC"/>
      <sheetName val="DGG_MT CỌC"/>
      <sheetName val="INFO CỌC"/>
      <sheetName val="INDEX CỌC"/>
      <sheetName val="Giacuoc"/>
      <sheetName val="DLC DIEN AP"/>
      <sheetName val="SL dau tien"/>
      <sheetName val="HSKVUC"/>
      <sheetName val="DP TRUOT GIA"/>
      <sheetName val="VL-NC-M."/>
      <sheetName val="Ntt_Form"/>
      <sheetName val="V.c noi bo"/>
      <sheetName val="Tổng kê"/>
      <sheetName val="Thông tin chung"/>
      <sheetName val="Vat lieu cat song rac"/>
      <sheetName val="dssoi_dieutra"/>
      <sheetName val="DVao"/>
      <sheetName val="MTL__INTER"/>
      <sheetName val="Summary of My Chanh Bridge"/>
      <sheetName val="My Chanh Bridge"/>
      <sheetName val="Summary of Phu Bai Bridge"/>
      <sheetName val="Summary of Nong Bridge"/>
      <sheetName val="Nong Bridge"/>
      <sheetName val="Summary of Phong Le Bridge"/>
      <sheetName val="Phong Le Bridge"/>
      <sheetName val="Summary of Ky Lam Bridge"/>
      <sheetName val="BQD"/>
      <sheetName val="BILL 34Āᐁë_x0000__x0000__x0001_"/>
      <sheetName val="Assignment Schedule"/>
      <sheetName val="DTCT -XL.4"/>
      <sheetName val="BILL 34Āᐁë_x0001_ HẦM"/>
      <sheetName val="cot_xa"/>
      <sheetName val="6.9 DM CTP"/>
      <sheetName val="VL.NC.M"/>
      <sheetName val="BK04"/>
      <sheetName val="Đường dây"/>
      <sheetName val="Vị trí"/>
      <sheetName val="dulieu cot"/>
      <sheetName val="FORM-16"/>
      <sheetName val="DG_VL_KS"/>
      <sheetName val="GIA_NC,_CM"/>
      <sheetName val="GIA_VL"/>
      <sheetName val="13_Luong"/>
      <sheetName val="Main Model"/>
      <sheetName val="新᐀"/>
      <sheetName val="Đơn giá-NC"/>
      <sheetName val="Đơn giá-VL-CM"/>
      <sheetName val="MD4970"/>
      <sheetName val="Khaibao"/>
      <sheetName val="DIV INC"/>
      <sheetName val="DropZone"/>
      <sheetName val="A1 - Income Statement"/>
      <sheetName val="s"/>
      <sheetName val="SCB - Annexure A"/>
      <sheetName val="PL6-Revenue Bridge"/>
      <sheetName val="APR-MAR-03-04"/>
      <sheetName val="KEYFIG"/>
      <sheetName val="Inventory data"/>
      <sheetName val="sales_current_month"/>
      <sheetName val="View_Variance"/>
      <sheetName val="Inventory_data"/>
      <sheetName val="sales_current_month1"/>
      <sheetName val="View_Variance1"/>
      <sheetName val="Inventory_data1"/>
      <sheetName val="F-200"/>
      <sheetName val="F-300"/>
      <sheetName val="FORECAST x FAMILIA"/>
      <sheetName val="RIMEAbyBU"/>
      <sheetName val="sales_current_month2"/>
      <sheetName val="View_Variance2"/>
      <sheetName val="Inventory_data2"/>
      <sheetName val="Space Analysis"/>
      <sheetName val="sales_current_month3"/>
      <sheetName val="View_Variance3"/>
      <sheetName val="Inventory_data3"/>
      <sheetName val="FORECAST_x_FAMILIA"/>
      <sheetName val="Space_Analysis"/>
      <sheetName val="sales_current_month4"/>
      <sheetName val="View_Variance4"/>
      <sheetName val="Inventory_data4"/>
      <sheetName val="FORECAST_x_FAMILIA1"/>
      <sheetName val="Space_Analysis1"/>
      <sheetName val="sales_current_month5"/>
      <sheetName val="View_Variance5"/>
      <sheetName val="Inventory_data5"/>
      <sheetName val="FORECAST_x_FAMILIA2"/>
      <sheetName val="Space_Analysis2"/>
      <sheetName val="sales_current_month6"/>
      <sheetName val="View_Variance6"/>
      <sheetName val="Inventory_data6"/>
      <sheetName val="FORECAST_x_FAMILIA3"/>
      <sheetName val="Space_Analysis3"/>
      <sheetName val="sales_current_month7"/>
      <sheetName val="View_Variance7"/>
      <sheetName val="Inventory_data7"/>
      <sheetName val="FORECAST_x_FAMILIA4"/>
      <sheetName val="Space_Analysis4"/>
      <sheetName val="sales_current_month8"/>
      <sheetName val="View_Variance8"/>
      <sheetName val="Inventory_data8"/>
      <sheetName val="FORECAST_x_FAMILIA5"/>
      <sheetName val="Space_Analysis5"/>
      <sheetName val="sales_current_month9"/>
      <sheetName val="View_Variance9"/>
      <sheetName val="Inventory_data9"/>
      <sheetName val="FORECAST_x_FAMILIA6"/>
      <sheetName val="Space_Analysis6"/>
      <sheetName val="sales_current_month11"/>
      <sheetName val="View_Variance11"/>
      <sheetName val="Inventory_data11"/>
      <sheetName val="FORECAST_x_FAMILIA8"/>
      <sheetName val="Space_Analysis8"/>
      <sheetName val="sales_current_month10"/>
      <sheetName val="View_Variance10"/>
      <sheetName val="Inventory_data10"/>
      <sheetName val="FORECAST_x_FAMILIA7"/>
      <sheetName val="Space_Analysis7"/>
      <sheetName val="sales_current_month12"/>
      <sheetName val="View_Variance12"/>
      <sheetName val="Inventory_data12"/>
      <sheetName val="FORECAST_x_FAMILIA9"/>
      <sheetName val="Space_Analysis9"/>
      <sheetName val="sales_current_month13"/>
      <sheetName val="View_Variance13"/>
      <sheetName val="Inventory_data13"/>
      <sheetName val="FORECAST_x_FAMILIA10"/>
      <sheetName val="Space_Analysis10"/>
      <sheetName val="sales_current_month14"/>
      <sheetName val="View_Variance14"/>
      <sheetName val="Inventory_data14"/>
      <sheetName val="FORECAST_x_FAMILIA11"/>
      <sheetName val="Space_Analysis11"/>
      <sheetName val="sales_current_month15"/>
      <sheetName val="View_Variance15"/>
      <sheetName val="Inventory_data15"/>
      <sheetName val="FORECAST_x_FAMILIA12"/>
      <sheetName val="Space_Analysis12"/>
      <sheetName val="sales_current_month16"/>
      <sheetName val="View_Variance16"/>
      <sheetName val="Inventory_data16"/>
      <sheetName val="FORECAST_x_FAMILIA13"/>
      <sheetName val="Space_Analysis13"/>
      <sheetName val="sales_current_month17"/>
      <sheetName val="View_Variance17"/>
      <sheetName val="Inventory_data17"/>
      <sheetName val="FORECAST_x_FAMILIA14"/>
      <sheetName val="Space_Analysis14"/>
      <sheetName val="A-16"/>
      <sheetName val="A-15"/>
      <sheetName val="sales_current_month18"/>
      <sheetName val="View_Variance18"/>
      <sheetName val="Inventory_data18"/>
      <sheetName val="FORECAST_x_FAMILIA15"/>
      <sheetName val="Space_Analysis15"/>
      <sheetName val="sales_current_month19"/>
      <sheetName val="View_Variance19"/>
      <sheetName val="Inventory_data19"/>
      <sheetName val="FORECAST_x_FAMILIA16"/>
      <sheetName val="Space_Analysis16"/>
      <sheetName val="sales_current_month20"/>
      <sheetName val="View_Variance20"/>
      <sheetName val="Inventory_data20"/>
      <sheetName val="FORECAST_x_FAMILIA17"/>
      <sheetName val="Space_Analysis17"/>
      <sheetName val="sales_current_month21"/>
      <sheetName val="View_Variance21"/>
      <sheetName val="Inventory_data21"/>
      <sheetName val="FORECAST_x_FAMILIA18"/>
      <sheetName val="Space_Analysis18"/>
      <sheetName val="sales_current_month22"/>
      <sheetName val="View_Variance22"/>
      <sheetName val="Inventory_data22"/>
      <sheetName val="FORECAST_x_FAMILIA19"/>
      <sheetName val="Space_Analysis19"/>
      <sheetName val="sales_current_month23"/>
      <sheetName val="View_Variance23"/>
      <sheetName val="Inventory_data23"/>
      <sheetName val="FORECAST_x_FAMILIA20"/>
      <sheetName val="Space_Analysis20"/>
      <sheetName val="sales_current_month24"/>
      <sheetName val="View_Variance24"/>
      <sheetName val="Inventory_data24"/>
      <sheetName val="FORECAST_x_FAMILIA21"/>
      <sheetName val="Space_Analysis21"/>
      <sheetName val="Dropdown"/>
      <sheetName val="Family"/>
      <sheetName val="CADE DETAIL"/>
      <sheetName val="sales_current_month25"/>
      <sheetName val="View_Variance25"/>
      <sheetName val="Inventory_data25"/>
      <sheetName val="FORECAST_x_FAMILIA22"/>
      <sheetName val="Space_Analysis22"/>
      <sheetName val="sales_current_month26"/>
      <sheetName val="View_Variance26"/>
      <sheetName val="Inventory_data26"/>
      <sheetName val="FORECAST_x_FAMILIA23"/>
      <sheetName val="Space_Analysis23"/>
      <sheetName val="Validation"/>
      <sheetName val="유통망계획"/>
      <sheetName val="OC5-Push Diag"/>
      <sheetName val="Franchise Input"/>
      <sheetName val="Results"/>
      <sheetName val="PLGroupings"/>
      <sheetName val="Project ODC_NDEU"/>
      <sheetName val="Opening"/>
      <sheetName val="DepRate"/>
      <sheetName val="Quote-ExtMG-Y1"/>
      <sheetName val="Inter connect Revenue"/>
      <sheetName val="Process"/>
      <sheetName val="2020 RFS Summary"/>
      <sheetName val="Well Construction Summary"/>
      <sheetName val="Subsurface"/>
      <sheetName val="Offshore"/>
      <sheetName val="Logistics"/>
      <sheetName val="RFS 2020 - Details and Notes"/>
      <sheetName val="CONSTANTES"/>
      <sheetName val="Scraps"/>
      <sheetName val="Mth-Vana"/>
      <sheetName val="DUMP"/>
      <sheetName val="AN 2000"/>
      <sheetName val="Utilization"/>
      <sheetName val="PREV_RICAVI"/>
      <sheetName val="Tke"/>
      <sheetName val="Dau vào"/>
      <sheetName val="BILL 34Āᐁë_x0001_"/>
      <sheetName val="Bảng dung trọng"/>
      <sheetName val="Kich thuoc mo M1-nam lay"/>
      <sheetName val="MayTC"/>
      <sheetName val="MVT"/>
      <sheetName val="Thong tin"/>
      <sheetName val="Check C"/>
      <sheetName val="CPTNo"/>
      <sheetName val="Du lieu ban dau"/>
      <sheetName val="GZ.TP"/>
      <sheetName val="GZ.VT"/>
      <sheetName val="GOC"/>
      <sheetName val="Gen"/>
      <sheetName val="BTDC B360"/>
      <sheetName val="HN"/>
      <sheetName val="Danh muc LIST"/>
      <sheetName val="TTC"/>
      <sheetName val="KTV"/>
      <sheetName val="BS_IN"/>
      <sheetName val="PL_IN"/>
      <sheetName val="LCGT"/>
      <sheetName val="CF (DR)_IN"/>
      <sheetName val="CSKT"/>
      <sheetName val="TM01-TM"/>
      <sheetName val="Vay"/>
      <sheetName val="PL 02 - Vay"/>
      <sheetName val="PL 03 - Von"/>
      <sheetName val="BS_B341"/>
      <sheetName val="CP yếu tố"/>
      <sheetName val="BS_A510"/>
      <sheetName val="PL_A510"/>
      <sheetName val="RT_A510"/>
      <sheetName val="PL_B342"/>
      <sheetName val="BTKDC_B370"/>
      <sheetName val="TB_B350"/>
      <sheetName val="00000000"/>
      <sheetName val="BS 420"/>
      <sheetName val="PL 420"/>
      <sheetName val="RT 420"/>
      <sheetName val="A710"/>
      <sheetName val="BTDC_B360 "/>
      <sheetName val="Table of contents"/>
      <sheetName val="BOD"/>
      <sheetName val="11. Loans"/>
      <sheetName val="413-Vay"/>
      <sheetName val="D.Trong"/>
      <sheetName val="PPT"/>
      <sheetName val="Lương nhân công"/>
      <sheetName val="Chung"/>
      <sheetName val="cPanel"/>
      <sheetName val="GC"/>
      <sheetName val="HG_Info"/>
      <sheetName val="Nghỉ lễ"/>
      <sheetName val="Mác"/>
      <sheetName val="QC"/>
      <sheetName val="CO"/>
      <sheetName val="DA01.HD-List"/>
      <sheetName val="DM01.CDT"/>
      <sheetName val="DM02.NT"/>
      <sheetName val="NT01.HD-List"/>
      <sheetName val="Bearing Capacity"/>
      <sheetName val="TTTram"/>
      <sheetName val="DGChung"/>
      <sheetName val="TT 16-2019"/>
      <sheetName val="SPL4"/>
      <sheetName val="VINYL"/>
      <sheetName val="Phan tich don gia de xuat - cau"/>
      <sheetName val="Du lieu TKT"/>
      <sheetName val="간접비 총괄표"/>
      <sheetName val="Đơn trọng"/>
      <sheetName val="COG"/>
      <sheetName val="Ban Qua do"/>
      <sheetName val="Dự kiến SL-NT 2013"/>
      <sheetName val="SL.HM-T1.2014"/>
      <sheetName val="Gia "/>
      <sheetName val="ADJ - RATE"/>
      <sheetName val="sales_current_month27"/>
      <sheetName val="View_Variance27"/>
      <sheetName val="Inventory_data27"/>
      <sheetName val="FORECAST_x_FAMILIA24"/>
      <sheetName val="Space_Analysis24"/>
      <sheetName val="CADE_DETAIL"/>
      <sheetName val="sales_current_month28"/>
      <sheetName val="View_Variance28"/>
      <sheetName val="Inventory_data28"/>
      <sheetName val="FORECAST_x_FAMILIA25"/>
      <sheetName val="Space_Analysis25"/>
      <sheetName val="CADE_DETAIL1"/>
      <sheetName val="PRB Expense Q4 2013"/>
      <sheetName val="sales_current_month29"/>
      <sheetName val="View_Variance29"/>
      <sheetName val="Inventory_data29"/>
      <sheetName val="FORECAST_x_FAMILIA26"/>
      <sheetName val="Space_Analysis26"/>
      <sheetName val="CADE_DETAIL2"/>
      <sheetName val="PU_ITALY_30"/>
      <sheetName val="sales_current_month30"/>
      <sheetName val="View_Variance30"/>
      <sheetName val="Inventory_data30"/>
      <sheetName val="FORECAST_x_FAMILIA27"/>
      <sheetName val="Space_Analysis27"/>
      <sheetName val="CADE_DETAIL3"/>
      <sheetName val="PRB_Expense_Q4_2013"/>
      <sheetName val="PU_ITALY_32"/>
      <sheetName val="sales_current_month32"/>
      <sheetName val="View_Variance32"/>
      <sheetName val="Inventory_data32"/>
      <sheetName val="FORECAST_x_FAMILIA29"/>
      <sheetName val="Space_Analysis29"/>
      <sheetName val="CADE_DETAIL5"/>
      <sheetName val="PRB_Expense_Q4_20132"/>
      <sheetName val="PU_ITALY_31"/>
      <sheetName val="sales_current_month31"/>
      <sheetName val="View_Variance31"/>
      <sheetName val="Inventory_data31"/>
      <sheetName val="FORECAST_x_FAMILIA28"/>
      <sheetName val="Space_Analysis28"/>
      <sheetName val="CADE_DETAIL4"/>
      <sheetName val="PRB_Expense_Q4_20131"/>
      <sheetName val="PU_ITALY_33"/>
      <sheetName val="sales_current_month33"/>
      <sheetName val="View_Variance33"/>
      <sheetName val="Inventory_data33"/>
      <sheetName val="FORECAST_x_FAMILIA30"/>
      <sheetName val="Space_Analysis30"/>
      <sheetName val="CADE_DETAIL6"/>
      <sheetName val="PRB_Expense_Q4_20133"/>
      <sheetName val="PU_ITALY_34"/>
      <sheetName val="sales_current_month34"/>
      <sheetName val="View_Variance34"/>
      <sheetName val="Inventory_data34"/>
      <sheetName val="FORECAST_x_FAMILIA31"/>
      <sheetName val="Space_Analysis31"/>
      <sheetName val="CADE_DETAIL7"/>
      <sheetName val="PRB_Expense_Q4_20134"/>
      <sheetName val="PU_ITALY_35"/>
      <sheetName val="sales_current_month35"/>
      <sheetName val="View_Variance35"/>
      <sheetName val="Inventory_data35"/>
      <sheetName val="FORECAST_x_FAMILIA32"/>
      <sheetName val="Space_Analysis32"/>
      <sheetName val="CADE_DETAIL8"/>
      <sheetName val="PRB_Expense_Q4_20135"/>
      <sheetName val="PU_ITALY_36"/>
      <sheetName val="sales_current_month36"/>
      <sheetName val="View_Variance36"/>
      <sheetName val="Inventory_data36"/>
      <sheetName val="FORECAST_x_FAMILIA33"/>
      <sheetName val="Space_Analysis33"/>
      <sheetName val="CADE_DETAIL9"/>
      <sheetName val="PRB_Expense_Q4_20136"/>
      <sheetName val="PU_ITALY_37"/>
      <sheetName val="sales_current_month37"/>
      <sheetName val="View_Variance37"/>
      <sheetName val="Inventory_data37"/>
      <sheetName val="FORECAST_x_FAMILIA34"/>
      <sheetName val="Space_Analysis34"/>
      <sheetName val="CADE_DETAIL10"/>
      <sheetName val="PRB_Expense_Q4_20137"/>
      <sheetName val="PU_ITALY_38"/>
      <sheetName val="sales_current_month38"/>
      <sheetName val="View_Variance38"/>
      <sheetName val="Inventory_data38"/>
      <sheetName val="FORECAST_x_FAMILIA35"/>
      <sheetName val="Space_Analysis35"/>
      <sheetName val="CADE_DETAIL11"/>
      <sheetName val="PRB_Expense_Q4_20138"/>
      <sheetName val="PU_ITALY_39"/>
      <sheetName val="sales_current_month39"/>
      <sheetName val="View_Variance39"/>
      <sheetName val="Inventory_data39"/>
      <sheetName val="FORECAST_x_FAMILIA36"/>
      <sheetName val="Space_Analysis36"/>
      <sheetName val="CADE_DETAIL12"/>
      <sheetName val="PRB_Expense_Q4_20139"/>
      <sheetName val="PU_ITALY_40"/>
      <sheetName val="sales_current_month40"/>
      <sheetName val="View_Variance40"/>
      <sheetName val="Inventory_data40"/>
      <sheetName val="FORECAST_x_FAMILIA37"/>
      <sheetName val="Space_Analysis37"/>
      <sheetName val="CADE_DETAIL13"/>
      <sheetName val="PRB_Expense_Q4_201310"/>
      <sheetName val="PU_ITALY_41"/>
      <sheetName val="sales_current_month41"/>
      <sheetName val="View_Variance41"/>
      <sheetName val="Inventory_data41"/>
      <sheetName val="FORECAST_x_FAMILIA38"/>
      <sheetName val="Space_Analysis38"/>
      <sheetName val="CADE_DETAIL14"/>
      <sheetName val="PRB_Expense_Q4_201311"/>
      <sheetName val="XPRODUCT"/>
      <sheetName val="REVENUE_405C"/>
      <sheetName val="MTD_DSD"/>
      <sheetName val="QTD_DSD"/>
      <sheetName val="CentralAreaCategories"/>
      <sheetName val="PU_ITALY_42"/>
      <sheetName val="sales_current_month42"/>
      <sheetName val="View_Variance42"/>
      <sheetName val="Inventory_data42"/>
      <sheetName val="FORECAST_x_FAMILIA39"/>
      <sheetName val="Space_Analysis39"/>
      <sheetName val="CADE_DETAIL15"/>
      <sheetName val="PRB_Expense_Q4_201312"/>
      <sheetName val="P&amp;L by Month"/>
      <sheetName val="PU_ITALY_43"/>
      <sheetName val="sales_current_month43"/>
      <sheetName val="View_Variance43"/>
      <sheetName val="Inventory_data43"/>
      <sheetName val="FORECAST_x_FAMILIA40"/>
      <sheetName val="Space_Analysis40"/>
      <sheetName val="CADE_DETAIL16"/>
      <sheetName val="PRB_Expense_Q4_201313"/>
      <sheetName val="PU_ITALY_44"/>
      <sheetName val="sales_current_month44"/>
      <sheetName val="View_Variance44"/>
      <sheetName val="Inventory_data44"/>
      <sheetName val="FORECAST_x_FAMILIA41"/>
      <sheetName val="Space_Analysis41"/>
      <sheetName val="CADE_DETAIL17"/>
      <sheetName val="PRB_Expense_Q4_201314"/>
      <sheetName val="PU_ITALY_45"/>
      <sheetName val="sales_current_month45"/>
      <sheetName val="View_Variance45"/>
      <sheetName val="Inventory_data45"/>
      <sheetName val="FORECAST_x_FAMILIA42"/>
      <sheetName val="Space_Analysis42"/>
      <sheetName val="CADE_DETAIL18"/>
      <sheetName val="PRB_Expense_Q4_201315"/>
      <sheetName val="P&amp;L_by_Month"/>
      <sheetName val="synthese"/>
      <sheetName val="DistiSwamp"/>
      <sheetName val="Total"/>
      <sheetName val="KL Chi tiết BV dự thầu"/>
      <sheetName val="KL chi tiết BV thi công"/>
      <sheetName val="3.NGAN_SACH"/>
      <sheetName val="2.PHAN_TICH"/>
      <sheetName val="Bangtrachieudaicoc"/>
      <sheetName val="Bar"/>
      <sheetName val="KL CHI TIET"/>
      <sheetName val="INPUT1_THONG_TIN_HD"/>
      <sheetName val="DATA_WBS"/>
      <sheetName val="FINANCIAL (FLR)"/>
      <sheetName val="D"/>
      <sheetName val="merger"/>
      <sheetName val="27850"/>
      <sheetName val="CDPS SAU KC"/>
      <sheetName val="CTG (GIAM)"/>
      <sheetName val="Beam _2_"/>
      <sheetName val="TS_Rep"/>
      <sheetName val="mep"/>
      <sheetName val="Du thau 03xd"/>
      <sheetName val="BASE GRAPHE"/>
      <sheetName val="DL1"/>
      <sheetName val="DL2"/>
      <sheetName val="MHSCT"/>
      <sheetName val="Tabel_Berat1"/>
      <sheetName val="Real_Cost1"/>
      <sheetName val="bill_qty1"/>
      <sheetName val="REKAP_ARSITEKTUR_1"/>
      <sheetName val="RAB_ADMINISTRASI_PUSAT_(1)1"/>
      <sheetName val="Data_Umum_Penawaran1"/>
      <sheetName val="EE-PROP"/>
      <sheetName val="PaintBreak"/>
      <sheetName val="INSSUBCON"/>
      <sheetName val="DWTables"/>
      <sheetName val="PCV"/>
      <sheetName val="Eng_Hrs"/>
      <sheetName val="B.1 Engineering"/>
      <sheetName val="29"/>
      <sheetName val="RAB"/>
      <sheetName val="Mobilisasi &amp; Demob"/>
      <sheetName val="B.2.5 Proc &amp; Constr Civil1"/>
      <sheetName val="B.2.3 Proc &amp; Constr Electrical"/>
      <sheetName val="B.2.4 Proc &amp; Constr Instru"/>
      <sheetName val="B.2.1 Proc &amp; Constr Mech "/>
      <sheetName val="B.2.2 Proc &amp; Constr Pipe "/>
      <sheetName val="Work Permit"/>
      <sheetName val="Agregat Halus &amp; Kasar"/>
      <sheetName val="Data Tower"/>
      <sheetName val="BANG TONGHOP"/>
      <sheetName val="bang tien luong"/>
      <sheetName val="Summary - Budget"/>
      <sheetName val="Cognos_Office_Connection_Cache"/>
      <sheetName val="RENCERT"/>
      <sheetName val="RC Revenue"/>
      <sheetName val="AOP 2020"/>
      <sheetName val="START"/>
      <sheetName val="LE0030"/>
      <sheetName val="LE1000"/>
      <sheetName val="LE8530"/>
      <sheetName val="LE1330"/>
      <sheetName val="LE2030"/>
      <sheetName val="LE8030+8050"/>
      <sheetName val="LE6610"/>
      <sheetName val="LE8680"/>
      <sheetName val="LE5090"/>
      <sheetName val="LE2130"/>
      <sheetName val="END"/>
      <sheetName val="DATA LE"/>
      <sheetName val="DATA LE (LY)"/>
      <sheetName val="DATA RC"/>
      <sheetName val="DATA RC (LY)"/>
      <sheetName val="LE Test"/>
      <sheetName val="DATA (RC ORG)"/>
      <sheetName val="DATA (TESTING 1)"/>
      <sheetName val="DATA (TESTING CHRSPR)"/>
      <sheetName val="LE0041"/>
      <sheetName val="2018 VADIS"/>
      <sheetName val="Division"/>
      <sheetName val="Criteri"/>
      <sheetName val="Income Statement1"/>
      <sheetName val="DB FEE"/>
      <sheetName val="BHYT Tự Nguyện - Vinschool-Mau "/>
      <sheetName val="Bank Bal. Dec 22"/>
      <sheetName val="MES"/>
      <sheetName val="CAN DOI - KET QUA"/>
      <sheetName val="Duties"/>
      <sheetName val="GSR"/>
      <sheetName val="GR"/>
      <sheetName val="Pivot Financials"/>
      <sheetName val="Instructions"/>
      <sheetName val="Review 2015"/>
      <sheetName val="Content"/>
      <sheetName val="ScoreCard"/>
      <sheetName val="People "/>
      <sheetName val="Production volumes"/>
      <sheetName val="KPIs"/>
      <sheetName val="Salary increase budget assump."/>
      <sheetName val="Production initiative"/>
      <sheetName val="Quality"/>
      <sheetName val="Prod. KPI - OEE%"/>
      <sheetName val="B&amp;P.KPI"/>
      <sheetName val="Customer SC"/>
      <sheetName val="Production KPIs"/>
      <sheetName val="Total losses"/>
      <sheetName val="Savings overview"/>
      <sheetName val="Prod FTE Dev."/>
      <sheetName val="Log FTE Dev."/>
      <sheetName val="Loss tree"/>
      <sheetName val="Inventory development"/>
      <sheetName val="DPO"/>
      <sheetName val="CAPEX"/>
      <sheetName val="Capex Phasing"/>
      <sheetName val="Std to Std MC only"/>
      <sheetName val="Top 20 BOM"/>
      <sheetName val="MC Development OLD"/>
      <sheetName val="PVM"/>
      <sheetName val="NMC &amp; Log Ass."/>
      <sheetName val=" Material Ass."/>
      <sheetName val="GtN"/>
      <sheetName val="COGS Dev."/>
      <sheetName val="MC Dev."/>
      <sheetName val="NMC Dev."/>
      <sheetName val="NMC Development OLD"/>
      <sheetName val="Log Dev."/>
      <sheetName val="Prod. capex overview"/>
      <sheetName val="Production - Risks &amp; Opport."/>
      <sheetName val="AOCM Overview"/>
      <sheetName val="AOCM Cost Group Summary"/>
      <sheetName val="Sievo Saving"/>
      <sheetName val="AOCM Sub-group"/>
      <sheetName val="Quality RFT"/>
      <sheetName val="Back-up "/>
      <sheetName val="Absorption Phasing"/>
      <sheetName val="One off"/>
      <sheetName val="Reporting changes"/>
      <sheetName val="Prod. KPI - OEE% by line"/>
      <sheetName val="Key dependencies"/>
      <sheetName val="Orgex and restructuring"/>
      <sheetName val="OCM"/>
      <sheetName val="ROIC"/>
      <sheetName val="COGS movement"/>
      <sheetName val="Back-up HR"/>
      <sheetName val="2016 FTE Variability"/>
      <sheetName val="Tables"/>
      <sheetName val="2.Sievo saving recon. vs bridge"/>
      <sheetName val="1. PPV recon. T04 vs bridges"/>
      <sheetName val="INPUT &amp; Guidance"/>
      <sheetName val="data for deck, thinkcell"/>
      <sheetName val="Flash call deck"/>
      <sheetName val="Supply chain bridge"/>
      <sheetName val="COS bridge"/>
      <sheetName val="3.Gross &amp; Net efficiency report"/>
      <sheetName val="PVM report"/>
      <sheetName val="Capex comments"/>
      <sheetName val="Log bridge"/>
      <sheetName val="One pager"/>
      <sheetName val="Option 1,Data(from HFM) "/>
      <sheetName val="Option 2, Data( Manual Input)"/>
      <sheetName val="FX &amp; HIERARCHY"/>
      <sheetName val="CAN_DOI_-_KET_QUA"/>
      <sheetName val="Bihar Plant FAR"/>
      <sheetName val="Verification Report"/>
      <sheetName val="SETUP1"/>
      <sheetName val="Sch2 - BalSht Summary"/>
      <sheetName val="Sch1 - P&amp;L Summary"/>
      <sheetName val="Cost of DM Water"/>
      <sheetName val="Imports-dataload"/>
      <sheetName val="Other assumptions"/>
      <sheetName val="Names"/>
      <sheetName val="Field Lists"/>
      <sheetName val="CUSTOMER GROUP WISE"/>
      <sheetName val="Other_assumptions"/>
      <sheetName val="Field_Lists"/>
      <sheetName val="Control_Panel"/>
      <sheetName val="Q4 2009 History"/>
      <sheetName val="Dashboard"/>
      <sheetName val="repeatative_rejection"/>
      <sheetName val="General_Info"/>
      <sheetName val="Full_PBD"/>
      <sheetName val="Non-Statistical_Sampling"/>
      <sheetName val="98FORECAST_(1)"/>
      <sheetName val="Fixed_asset_register"/>
      <sheetName val="Merit_&amp;_Market_Grid1"/>
      <sheetName val="OC5-Push_Diag"/>
      <sheetName val="Franchise_Input"/>
      <sheetName val="DIV_INC"/>
      <sheetName val="A1_-_Income_Statement"/>
      <sheetName val="SCB_-_Annexure_A"/>
      <sheetName val="PL6-Revenue_Bridge"/>
      <sheetName val="2020_RFS_Summary"/>
      <sheetName val="Well_Construction_Summary"/>
      <sheetName val="RFS_2020_-_Details_and_Notes"/>
      <sheetName val=" Final Balance Sheet"/>
      <sheetName val="summery-FINAL"/>
      <sheetName val="APR'02BS"/>
      <sheetName val="monthly"/>
      <sheetName val="FLASH"/>
      <sheetName val="Interest on WC"/>
      <sheetName val="Grouping"/>
      <sheetName val="Segment"/>
      <sheetName val="Month"/>
      <sheetName val="Giai trinh"/>
      <sheetName val="Sch_18_Bank"/>
      <sheetName val="Stock_details"/>
      <sheetName val="Part_A_General"/>
      <sheetName val="_"/>
      <sheetName val="Project_ODC_NDEU"/>
      <sheetName val="Inter_connect_Revenue"/>
      <sheetName val="AN_2000"/>
      <sheetName val="CAN_DOI_-_KET_QUA1"/>
      <sheetName val="Pivot_Financials"/>
      <sheetName val="Review_2015"/>
      <sheetName val="People_"/>
      <sheetName val="Production_volumes"/>
      <sheetName val="Salary_increase_budget_assump_"/>
      <sheetName val="Production_initiative"/>
      <sheetName val="Prod__KPI_-_OEE%"/>
      <sheetName val="B&amp;P_KPI"/>
      <sheetName val="Customer_SC"/>
      <sheetName val="Production_KPIs"/>
      <sheetName val="Total_losses"/>
      <sheetName val="Savings_overview"/>
      <sheetName val="Prod_FTE_Dev_"/>
      <sheetName val="Log_FTE_Dev_"/>
      <sheetName val="Loss_tree"/>
      <sheetName val="Inventory_development"/>
      <sheetName val="Capex_Phasing"/>
      <sheetName val="Std_to_Std_MC_only"/>
      <sheetName val="Top_20_BOM"/>
      <sheetName val="MC_Development_OLD"/>
      <sheetName val="NMC_&amp;_Log_Ass_"/>
      <sheetName val="_Material_Ass_"/>
      <sheetName val="COGS_Dev_"/>
      <sheetName val="MC_Dev_"/>
      <sheetName val="NMC_Dev_"/>
      <sheetName val="NMC_Development_OLD"/>
      <sheetName val="Log_Dev_"/>
      <sheetName val="Prod__capex_overview"/>
      <sheetName val="Production_-_Risks_&amp;_Opport_"/>
      <sheetName val="AOCM_Overview"/>
      <sheetName val="AOCM_Cost_Group_Summary"/>
      <sheetName val="Sievo_Saving"/>
      <sheetName val="AOCM_Sub-group"/>
      <sheetName val="Quality_RFT"/>
      <sheetName val="Back-up_"/>
      <sheetName val="Absorption_Phasing"/>
      <sheetName val="One_off"/>
      <sheetName val="Reporting_changes"/>
      <sheetName val="Prod__KPI_-_OEE%_by_line"/>
      <sheetName val="Key_dependencies"/>
      <sheetName val="Orgex_and_restructuring"/>
      <sheetName val="COGS_movement"/>
      <sheetName val="Back-up_HR"/>
      <sheetName val="2016_FTE_Variability"/>
      <sheetName val="2_Sievo_saving_recon__vs_bridge"/>
      <sheetName val="1__PPV_recon__T04_vs_bridges"/>
      <sheetName val="INPUT_&amp;_Guidance"/>
      <sheetName val="data_for_deck,_thinkcell"/>
      <sheetName val="Flash_call_deck"/>
      <sheetName val="Supply_chain_bridge"/>
      <sheetName val="COS_bridge"/>
      <sheetName val="3_Gross_&amp;_Net_efficiency_report"/>
      <sheetName val="PVM_report"/>
      <sheetName val="Capex_comments"/>
      <sheetName val="Log_bridge"/>
      <sheetName val="One_pager"/>
      <sheetName val="Option_1,Data(from_HFM)_"/>
      <sheetName val="Option_2,_Data(_Manual_Input)"/>
      <sheetName val="FX_&amp;_HIERARCHY"/>
      <sheetName val="Rebate"/>
      <sheetName val="项目计划表"/>
      <sheetName val="零购计划表"/>
      <sheetName val="KLR-GAS"/>
      <sheetName val="DG4970"/>
      <sheetName val="B1.CN"/>
      <sheetName val="Analysis"/>
      <sheetName val="C-C"/>
      <sheetName val="D-D"/>
      <sheetName val="M 67"/>
      <sheetName val="Formula_Code"/>
      <sheetName val="UnitWeight"/>
      <sheetName val="datamong"/>
      <sheetName val="Bang khoi luong"/>
      <sheetName val="FD"/>
      <sheetName val="EE (3)"/>
      <sheetName val="PAVEMENT"/>
      <sheetName val="TRAFFIC"/>
      <sheetName val="Competitors"/>
      <sheetName val="1,TMĐT "/>
      <sheetName val="1.INPUT"/>
      <sheetName val="Phan tich vat tu"/>
      <sheetName val="TBGIA"/>
      <sheetName val="Tong Luong Thep"/>
      <sheetName val="Norm"/>
      <sheetName val="DmChitiet"/>
      <sheetName val="Cost center"/>
      <sheetName val="DSR"/>
      <sheetName val="FX"/>
      <sheetName val="Details Sales (local)"/>
      <sheetName val="Details_Sales_(local)"/>
      <sheetName val="ReservePayout"/>
      <sheetName val="Ã«ÀûÂÊ·ÖÎö±í"/>
      <sheetName val="JUly97"/>
      <sheetName val="P301"/>
      <sheetName val="R"/>
      <sheetName val="FA list"/>
      <sheetName val="Enc 3A"/>
      <sheetName val="ING"/>
      <sheetName val="DPT-PW"/>
      <sheetName val="712"/>
      <sheetName val="Resort1"/>
      <sheetName val="Anx-IV"/>
      <sheetName val="Fixed Prof Fees"/>
      <sheetName val="PDN"/>
      <sheetName val="BS, PL, Sch 5 to 9"/>
      <sheetName val="301 RTI"/>
      <sheetName val="1. Questionnaire"/>
      <sheetName val="YOEMAGUM"/>
      <sheetName val="MAT"/>
      <sheetName val="DataValidation"/>
      <sheetName val="Excise on RM"/>
      <sheetName val=" Payroll Empl (Wkng)"/>
      <sheetName val="Insight 28-6-00"/>
      <sheetName val="DL codes"/>
      <sheetName val="Simulator Detail"/>
      <sheetName val="Trnf to Reimb."/>
      <sheetName val="Power &amp; Fuel (S)"/>
      <sheetName val="43B"/>
      <sheetName val="Book details"/>
      <sheetName val="July 06-Mar 07"/>
      <sheetName val="DCF"/>
      <sheetName val="drs"/>
      <sheetName val="RscList"/>
      <sheetName val="inputs"/>
      <sheetName val="Ctiet Cthe"/>
      <sheetName val="khongin"/>
      <sheetName val="TK22kV"/>
      <sheetName val="finishing"/>
      <sheetName val="Window Door schedule"/>
      <sheetName val="을"/>
      <sheetName val="HidePriceList"/>
      <sheetName val="01-BM"/>
      <sheetName val="SLTh_ke"/>
      <sheetName val="he_so_dong_thoi"/>
      <sheetName val="Thang_01"/>
      <sheetName val="Thống_kê"/>
      <sheetName val="BAN_IN"/>
      <sheetName val="Khoi_luong_kenh_dan"/>
      <sheetName val="Thep_Be_TN(tai_C10)"/>
      <sheetName val="Gia_giao_VL_den_HT"/>
      <sheetName val="THONG_SO_KICH_THUOC"/>
      <sheetName val="Varible"/>
      <sheetName val="DETAIL PROGRESS CLAIM"/>
      <sheetName val="DG CANTHO"/>
      <sheetName val="4. Đo bóc KL"/>
      <sheetName val="NK"/>
      <sheetName val="TraBienbao"/>
      <sheetName val="Sheet1 (2)"/>
      <sheetName val="Chi Thao"/>
      <sheetName val="Bang phan tich"/>
      <sheetName val="dgctqn"/>
      <sheetName val="물량표(신)"/>
      <sheetName val="1111"/>
      <sheetName val="AnalisaSIPIL RIIL"/>
      <sheetName val="HDLD"/>
      <sheetName val="bdm"/>
      <sheetName val="NKSC"/>
      <sheetName val="B-B"/>
      <sheetName val="Ap"/>
      <sheetName val="Code HT CB -OT"/>
      <sheetName val="Code HT CB - PO"/>
      <sheetName val="DOOR A (4-roof)"/>
      <sheetName val="Door HT"/>
      <sheetName val="DOOR B1 (4-roof)"/>
      <sheetName val="DOOR B2 (4-roof)"/>
      <sheetName val="Door-Podium"/>
      <sheetName val="rate code"/>
      <sheetName val="Xuất DL AP"/>
      <sheetName val="Xuất DL OT"/>
      <sheetName val="Xuat DL PO"/>
      <sheetName val="EQ_an"/>
      <sheetName val="TinhToan"/>
      <sheetName val="RAB_AR&amp;STR16"/>
      <sheetName val="chi_tiet_TBA16"/>
      <sheetName val="chi_tiet_C16"/>
      <sheetName val="Tro_giup29"/>
      <sheetName val="TH_DZ3518"/>
      <sheetName val="Customize_Your_Purchase_Order16"/>
      <sheetName val="CHITIET_VL-NC-TT_-1p16"/>
      <sheetName val="CHITIET_VL-NC-TT-3p15"/>
      <sheetName val="TONG_HOP_VL-NC_TT16"/>
      <sheetName val="KPVC-BD_16"/>
      <sheetName val="Don_gia16"/>
      <sheetName val="DON_GIA_TRAM_(3)16"/>
      <sheetName val="DON_GIA_CAN_THO18"/>
      <sheetName val="7606_DZ16"/>
      <sheetName val="Adix_A15"/>
      <sheetName val="S-curve_15"/>
      <sheetName val="Don_gia_chi_tiet16"/>
      <sheetName val="HĐ_ngoài15"/>
      <sheetName val="XT_Buoc_315"/>
      <sheetName val="dongia_(2)15"/>
      <sheetName val="project_management15"/>
      <sheetName val="Commercial_value15"/>
      <sheetName val="Ky_Lam_Bridge15"/>
      <sheetName val="Provisional_Sums_Item15"/>
      <sheetName val="Gas_Pressure_Welding15"/>
      <sheetName val="General_Item&amp;General_Requirem15"/>
      <sheetName val="General_Items15"/>
      <sheetName val="Regenral_Requirements15"/>
      <sheetName val="TONG_HOP_VL-NC15"/>
      <sheetName val="Rates_200915"/>
      <sheetName val="REINF_15"/>
      <sheetName val="MH_RATE15"/>
      <sheetName val="So_doi_chieu_LC15"/>
      <sheetName val="MAIN_GATE_HOUSE15"/>
      <sheetName val="Du_toan15"/>
      <sheetName val="chiet_tinh15"/>
      <sheetName val="Ng_hàng_xà+bulong15"/>
      <sheetName val="Bang_KL15"/>
      <sheetName val="DM_606115"/>
      <sheetName val="DG_thep_ma_kem15"/>
      <sheetName val="Lcau_-_Lxuc15"/>
      <sheetName val="CT_vat_lieu15"/>
      <sheetName val="Equip_14"/>
      <sheetName val="A1_CN14"/>
      <sheetName val="Đầu_vào14"/>
      <sheetName val="Chi_tiet_XD_TBA14"/>
      <sheetName val="Trạm_biến_áp14"/>
      <sheetName val="Đơn_Giá_14"/>
      <sheetName val="CT-0_4KV14"/>
      <sheetName val="Chenh_lech_vat_tu14"/>
      <sheetName val="Diện_tích14"/>
      <sheetName val="1_Khái_toán14"/>
      <sheetName val="TONG_HOP_T5_199814"/>
      <sheetName val="KL_Chi_tiết_Xây_tô14"/>
      <sheetName val="DG_DZ15"/>
      <sheetName val="DG_TBA15"/>
      <sheetName val="07Base_Cost14"/>
      <sheetName val="rate_material14"/>
      <sheetName val="Chi_tiet_KL14"/>
      <sheetName val="Tổng_hợp_KL14"/>
      <sheetName val="Xay_lapduongR314"/>
      <sheetName val="04_-_XUONG_DET_B14"/>
      <sheetName val="Bill_1_Quy_dinh_chung14"/>
      <sheetName val="1_R18_BF14"/>
      <sheetName val="6_External_works-R1814"/>
      <sheetName val="Phan_khai_KLuong14"/>
      <sheetName val="_0314"/>
      <sheetName val="chieu_day_san14"/>
      <sheetName val="Podium_Concrete_Works14"/>
      <sheetName val="KLCT-_TOWER14"/>
      <sheetName val="KLCT-_PODIUM14"/>
      <sheetName val="Gia_thanh_chuoi_su14"/>
      <sheetName val="Tiep_dia14"/>
      <sheetName val="Don_gia_vung_III-Can_Tho14"/>
      <sheetName val="Area_Cal14"/>
      <sheetName val="Elect_(3)14"/>
      <sheetName val="plan&amp;section_of_foundation14"/>
      <sheetName val="design_criteria14"/>
      <sheetName val="Bond_수수료_계산_포맷14"/>
      <sheetName val="ITB_COST14"/>
      <sheetName val="PAGE_114"/>
      <sheetName val="EIRR&gt;_214"/>
      <sheetName val="DM_6714"/>
      <sheetName val="Đầu_tư14"/>
      <sheetName val="Project_Data14"/>
      <sheetName val="Data_Input15"/>
      <sheetName val="6787CWFASE2CASE2_00_xls14"/>
      <sheetName val="Bill_02_-_Xay_gach-Pou_14"/>
      <sheetName val="Bill_03-Chống_thấm-Pou14"/>
      <sheetName val="Bill_04-Kim_loại-Pou14"/>
      <sheetName val="Bill_05_-_Hoan_thien-Pou_14"/>
      <sheetName val="Bill_02_-_Xay_gach-Tower14"/>
      <sheetName val="Bill_03-Chống_thấm-Tower14"/>
      <sheetName val="Bill_04-Kim_loại-Tower14"/>
      <sheetName val="Bill_05_-_Hoan_thien-Tower14"/>
      <sheetName val="KL-_KHAC14"/>
      <sheetName val="BILL_3_-_KẾT_CẤU_HẦM14"/>
      <sheetName val="PTĐG_LTBT14"/>
      <sheetName val="CTG-PRECHEx1_414"/>
      <sheetName val="CTG-AB_(2)14"/>
      <sheetName val="CTG-AB_(3)14"/>
      <sheetName val="CTG-PLP-1_0814"/>
      <sheetName val="Pre_Đội_nhóm14"/>
      <sheetName val="Vat_tu_XD14"/>
      <sheetName val="Tower_-_Concrete_Works14"/>
      <sheetName val="Bill-04_ket_cau_thap-_UNI14"/>
      <sheetName val="Loại_Vật_tư14"/>
      <sheetName val="TH_Vat_tu14"/>
      <sheetName val="dg_tphcm14"/>
      <sheetName val="T_KÊ_K_CẤU14"/>
      <sheetName val="Bill_01_-_CTN14"/>
      <sheetName val="Bill_2_2_Villa_2_beds14"/>
      <sheetName val="4_PTDG14"/>
      <sheetName val="A1,_May14"/>
      <sheetName val="Vat_lieu14"/>
      <sheetName val="Bang_trong_luong_rieng_thep14"/>
      <sheetName val="6PILE__(돌출)14"/>
      <sheetName val="HÐ_ngoài15"/>
      <sheetName val="gia_cong_tac14"/>
      <sheetName val="Measure_130614"/>
      <sheetName val="Cước_VC_+_ĐM_CP_Tư_vấn14"/>
      <sheetName val="Hệ_số14"/>
      <sheetName val="DETAIL_14"/>
      <sheetName val="GV1-D13_(Casement_door)14"/>
      <sheetName val="final_list_200530"/>
      <sheetName val="LV_data14"/>
      <sheetName val="ESTI_14"/>
      <sheetName val="Gia_vat_tu14"/>
      <sheetName val="CẤP_THOÁT_NƯỚC14"/>
      <sheetName val="TH_MTC14"/>
      <sheetName val="TH_N_Cong14"/>
      <sheetName val="THDT_goi_thau_TB14"/>
      <sheetName val="Tien_do_TV14"/>
      <sheetName val="Harga_ME_14"/>
      <sheetName val="Analisa_Gabungan14"/>
      <sheetName val="_Bill_5-Earthing_2_-_Add_Work14"/>
      <sheetName val="bridge_#_114"/>
      <sheetName val="Isolasi_Luar_Dalam14"/>
      <sheetName val="Isolasi_Luar14"/>
      <sheetName val="Chenh_lech_ca_may14"/>
      <sheetName val="TLg_CN&amp;Laixe14"/>
      <sheetName val="TLg_CN&amp;Laixe_(2)14"/>
      <sheetName val="TLg_Laitau14"/>
      <sheetName val="TLg_Laitau_(2)14"/>
      <sheetName val="KL_san_lap14"/>
      <sheetName val="Chi_tiet14"/>
      <sheetName val="2_Chiet_tinh13"/>
      <sheetName val="Bang_3_Chi_tiet_phan_Dz14"/>
      <sheetName val="KHOI_LUONG14"/>
      <sheetName val="Equipment_list_(PAC)14"/>
      <sheetName val="TINH_KHOI_LUONG14"/>
      <sheetName val="DATA_BASE14"/>
      <sheetName val="BẢNG_KHỐI_LƯỢNG_TỔNG_HỢP13"/>
      <sheetName val="Buy_vs__Lease_Car14"/>
      <sheetName val="CP_Khac_cuoc_VC13"/>
      <sheetName val="Budget_Code13"/>
      <sheetName val="CTKL_KTX_HT13"/>
      <sheetName val="subcon_sched14"/>
      <sheetName val="HVAC_BLOCK_B414"/>
      <sheetName val="NHÀ_NHẬP_LIỆU13"/>
      <sheetName val="MÓNG_SILO13"/>
      <sheetName val="PRE_(E)14"/>
      <sheetName val="Tong_du_toan13"/>
      <sheetName val="Bill_2_-_ketcau13"/>
      <sheetName val="13-Cốt_thép_(10mm&lt;D≤18mm)_FO113"/>
      <sheetName val="du_lieu_du_toan13"/>
      <sheetName val="Chi_tiet_lan_can13"/>
      <sheetName val="Luong_NII13"/>
      <sheetName val="BOQ_THAN13"/>
      <sheetName val="DL_ĐẦU_VÀO13"/>
      <sheetName val="D_&amp;_W_sizes13"/>
      <sheetName val="Analisa_&amp;_Upah13"/>
      <sheetName val="Purchase_Order13"/>
      <sheetName val="Du_lieu14"/>
      <sheetName val="Phan_tich13"/>
      <sheetName val="DINH_MUC_THI_NGHIEM13"/>
      <sheetName val="Luong_NI13"/>
      <sheetName val="CT_Thang_Mo13"/>
      <sheetName val="CT__PL13"/>
      <sheetName val="dongia__2_13"/>
      <sheetName val="Thép_CKN13"/>
      <sheetName val="GOC-KO_IN13"/>
      <sheetName val="MAU_8A13"/>
      <sheetName val="MAU_8B13"/>
      <sheetName val="MAU_913"/>
      <sheetName val="MAU_1013"/>
      <sheetName val="cash_budget13"/>
      <sheetName val="sochitiettaikhoan_13"/>
      <sheetName val="Share_price_data13"/>
      <sheetName val="19_313"/>
      <sheetName val="20_313"/>
      <sheetName val="Chieu_4_313"/>
      <sheetName val="Cow_req13"/>
      <sheetName val="TỔNG_HỢP13"/>
      <sheetName val="14-LẦN_3-CHIỀU13"/>
      <sheetName val="14-LẦN_1-SÁNG13"/>
      <sheetName val="14-LẦN_2-TRƯA13"/>
      <sheetName val="1_3+1_4-TOTAL_-_Ko_IN13"/>
      <sheetName val="2_1-LẦN_3-CHIỀU13"/>
      <sheetName val="2_1-LẦN_1-SÁNG13"/>
      <sheetName val="2_1-LẦN_2-TRƯA13"/>
      <sheetName val="2_1-TOTAL-Ko_IN13"/>
      <sheetName val="1_3(TMR_4)13"/>
      <sheetName val="CHO_DE13"/>
      <sheetName val="1_1+1_2+2_2+2_3(TMR_3)13"/>
      <sheetName val="CK1+CK2_(VS_SAN_CHOI_23)13"/>
      <sheetName val="CK1+CK2_(2)13"/>
      <sheetName val="12-16_THÁNG13"/>
      <sheetName val="CAN_SỮA13"/>
      <sheetName val="54+55+56(SAU_CAI_SỮA-6)13"/>
      <sheetName val="BÊ_71-90_NGÀY13"/>
      <sheetName val="BÊ_12-16_tháng13"/>
      <sheetName val="BÊ_6-1213"/>
      <sheetName val="BÊ_1-313"/>
      <sheetName val="F01-BC_KHAU_PHAN_SANG_20_313"/>
      <sheetName val="F01-BC_KHAU_PHAN_CHIEU_19_313"/>
      <sheetName val="dinh_mưc_cty13"/>
      <sheetName val="Giá_thành13"/>
      <sheetName val="Thong_ke13"/>
      <sheetName val="Energy_for_milk_prod13"/>
      <sheetName val="DE_NGHI_XUAT_13"/>
      <sheetName val="phieu_xuat_mau13"/>
      <sheetName val="PHIEU_XUAT_CHIEU13"/>
      <sheetName val="11_rai_them_cỏ13"/>
      <sheetName val="PHU_LUC_02-_HDSD_CAC_BIEU_MAU13"/>
      <sheetName val="PhU_LUC_01-_MA_CAC_NHOM_BO13"/>
      <sheetName val="F03-BC_THUC_TRON_SANG_20_313"/>
      <sheetName val="F03-BC_THUC_TRON_CHIEU_19_313"/>
      <sheetName val="F02-BC_THEO_DOI_THUC_AN_DU13"/>
      <sheetName val="Tham_khao-_Bao_cao_xuat_thuc_13"/>
      <sheetName val="Dlieu_dau_vao13"/>
      <sheetName val="BANCO_(2)13"/>
      <sheetName val="MT_DPin_(2)13"/>
      <sheetName val="02__PTDG13"/>
      <sheetName val="DK1_Don_gia13"/>
      <sheetName val="Chiết_tính13"/>
      <sheetName val="Don_gia_(khong_in)13"/>
      <sheetName val="Income_Statement13"/>
      <sheetName val="Shareholders'_Equity13"/>
      <sheetName val="VC_xd11"/>
      <sheetName val="Gia_VLTB11"/>
      <sheetName val="B_Luong11"/>
      <sheetName val="C_May11"/>
      <sheetName val="TB_NẶNG11"/>
      <sheetName val="Du_tru_CP-Bieu_0111"/>
      <sheetName val="1_MONG_1-213"/>
      <sheetName val="wk_prgs11"/>
      <sheetName val="TH_TN11"/>
      <sheetName val="dm_36611"/>
      <sheetName val="DM_606011"/>
      <sheetName val="Bill_No_3_-_Prov__Sum_(Ph2&amp;3)11"/>
      <sheetName val="Ma_don_vi11"/>
      <sheetName val="bang_cc11"/>
      <sheetName val="2_1Warehouse_111"/>
      <sheetName val="đọc_số11"/>
      <sheetName val="HỆ_THỐNG_PHÒNG_CHÁY_CHỮA_CHÁY11"/>
      <sheetName val="HỆ_THỐNG_CẤP_THOÁT_NƯỚC11"/>
      <sheetName val="HỆ_THỐNG_ĐHKK11"/>
      <sheetName val="MÁY_PHÁT_ĐIỆN11"/>
      <sheetName val="HỆ_THỐNG_ĐIỆN11"/>
      <sheetName val="Thiết_bị_chính11"/>
      <sheetName val="Dự_thầu11"/>
      <sheetName val="Nhap_VT_oto11"/>
      <sheetName val="TK_chi_tiet11"/>
      <sheetName val="Bill_2-Road_HR211"/>
      <sheetName val="Bill_3_-_Softscape_HR211"/>
      <sheetName val="Hao_phí11"/>
      <sheetName val="Structure_data11"/>
      <sheetName val="THEP_TAM11"/>
      <sheetName val="THEP_HÌNH11"/>
      <sheetName val="THEP_HINH11"/>
      <sheetName val="XA_GO11"/>
      <sheetName val="BANG_TRA11"/>
      <sheetName val="AG_Pipe_Qty_Analysis11"/>
      <sheetName val="CP_Du_phong11"/>
      <sheetName val="THCP_Lap_dat11"/>
      <sheetName val="THCP_xay_dung11"/>
      <sheetName val="Tong_hop_kinh_phi11"/>
      <sheetName val="CP_HMC11"/>
      <sheetName val="Ｎｏ_1311"/>
      <sheetName val="DGchitiet_11"/>
      <sheetName val="CHI_PHI11"/>
      <sheetName val="Data_Wall11"/>
      <sheetName val="CĂN_HỘ_T16-17_11"/>
      <sheetName val="TRỤC_ĐỨNG_THOÁT_BẨN_T15-1711"/>
      <sheetName val="TRỤC_ĐỨNG_TM_T15-1711"/>
      <sheetName val="Móng,_nền_11"/>
      <sheetName val="Main_Bldg-Rev0211"/>
      <sheetName val="D&amp;W_def_11"/>
      <sheetName val="Nhan_cong11"/>
      <sheetName val="Thiet_bi11"/>
      <sheetName val="Vat_tu11"/>
      <sheetName val="DM_ChiPhi11"/>
      <sheetName val="May_TC11"/>
      <sheetName val="TH_Kinh_phi11"/>
      <sheetName val="Ptvl_11"/>
      <sheetName val="1_Requisition(E)11"/>
      <sheetName val="DG_142610"/>
      <sheetName val="Tổng_GT11"/>
      <sheetName val="Chi_tiết_KL11"/>
      <sheetName val="ca_máy7"/>
      <sheetName val="khấu_trừ_phạt11"/>
      <sheetName val="GT__KHAU_TRU11"/>
      <sheetName val="HAO_HUT_VAT_TU_(2)11"/>
      <sheetName val="cao_độ11"/>
      <sheetName val="TONG_HOP11"/>
      <sheetName val="Dự_toán11"/>
      <sheetName val="Đơn_Giá_TH11"/>
      <sheetName val="Nhân_công11"/>
      <sheetName val="Phân_tích11"/>
      <sheetName val="C_P_Thiết_bị11"/>
      <sheetName val="T_H_Kinh_phí11"/>
      <sheetName val="Vật_tư11"/>
      <sheetName val="Trang_bìa11"/>
      <sheetName val="phan_tic_chi_tiet11"/>
      <sheetName val="gui_BKCT10"/>
      <sheetName val="Theo_doi_Doanh_thu_201710"/>
      <sheetName val="Don_gia_chi_tiet_DIEN_210"/>
      <sheetName val="Chi_tiet_cong_no11"/>
      <sheetName val="PHÁT_SINH_TẦNG_1_11"/>
      <sheetName val="PHÁT_SINH_TẦNG_211"/>
      <sheetName val="Hầm_chuyển_psinh11"/>
      <sheetName val="Ống_thẳng11"/>
      <sheetName val="Côn_thu11"/>
      <sheetName val="Vuông_tròn11"/>
      <sheetName val="Chân_rẽ11"/>
      <sheetName val="Chạc_ba11"/>
      <sheetName val="Chi_tiet_-tong_9_thang10"/>
      <sheetName val="KL_THEP__GIAM_DO_DUNG_COUPLER10"/>
      <sheetName val="01_KL_THÉP_NHẬP_VỀ10"/>
      <sheetName val="2__NT_VLDV10"/>
      <sheetName val="GHI_CHU10"/>
      <sheetName val="1_BB_LMHT10"/>
      <sheetName val="Gia_vat_lieu10"/>
      <sheetName val="Precios_unitarios_AXH10"/>
      <sheetName val="0__Input10"/>
      <sheetName val="3__CNT10"/>
      <sheetName val="unit_price_list(M)10"/>
      <sheetName val="B3A_-_TOWER_A10"/>
      <sheetName val="Annex_B10"/>
      <sheetName val="1_2_Staff_Schedule10"/>
      <sheetName val="BẢNG_ÁP_GIÁ_(in)10"/>
      <sheetName val="NT_(KL)_IN10"/>
      <sheetName val="DOM_D210"/>
      <sheetName val="nhà_ăn10"/>
      <sheetName val="Công_nhật10"/>
      <sheetName val="btkt_cột10"/>
      <sheetName val="Dgia_vat_tu10"/>
      <sheetName val="Don_gia_III10"/>
      <sheetName val="D÷_liÖu10"/>
      <sheetName val="TH_VL,_NC,_DDHT_Thanhphuoc10"/>
      <sheetName val="So_lieu_chung10"/>
      <sheetName val="1_San_10"/>
      <sheetName val="Doi_so10"/>
      <sheetName val="MTO_REV_2(ARMOR)10"/>
      <sheetName val="DANH_MỤC_HỒ_SƠ10"/>
      <sheetName val="GT_PHÁT_SINH_NGOÀI_HĐ10"/>
      <sheetName val="KL_PHÁT_SINH_10"/>
      <sheetName val="PS_NGOÀI_HĐ10"/>
      <sheetName val="GT_PHÁT_SINH_VƯỢT_HĐ10"/>
      <sheetName val="PS_TĂNG_GIẢM_TRONG_HĐ10"/>
      <sheetName val="DGCT_PHÁT_SINH10"/>
      <sheetName val="DGCT_TRẦN_NLV10"/>
      <sheetName val="DGKL_chi_tiết_NLV10"/>
      <sheetName val="DGKL_chi_tiết_NHN,NK10"/>
      <sheetName val="TG_KL10"/>
      <sheetName val="DGCT_SƠN_BẢ_TƯỜNG_NLV10"/>
      <sheetName val="DGKL_TRẦN_NHN10"/>
      <sheetName val="Bill_Prelim-CDT10"/>
      <sheetName val="Bill_BPTC-CDT10"/>
      <sheetName val="Chi_tiết_BPTC10"/>
      <sheetName val="Bill_BPTC-CDT_(PA_MCT_CDT)10"/>
      <sheetName val="Chi_tiết_BPTC_(PA_MCT_CDT)10"/>
      <sheetName val="Tong_hop_vat_tu10"/>
      <sheetName val="DM-VNT_ko_sd10"/>
      <sheetName val="Bảng_đo_bóc_KL_OLK-0910"/>
      <sheetName val="6_3_CHI_TIET_OLK-0910"/>
      <sheetName val="1__Office10"/>
      <sheetName val="Cotthep_NPT10"/>
      <sheetName val="vl_nc_mtc10"/>
      <sheetName val="1_Civil_(Org)10"/>
      <sheetName val="Bê_tông_bảo_vệ10"/>
      <sheetName val="01__Data10"/>
      <sheetName val="Neo,_nối_cốt_thép_dầm,_cột10"/>
      <sheetName val="Uốn_móc_cốt_thép10"/>
      <sheetName val="Tiêu_chuẩn_cốt_thép10"/>
      <sheetName val="KL_thep_lam_sat10"/>
      <sheetName val="Tien_Thuong10"/>
      <sheetName val="NC_XL_6T_cuoi_01_CTy10"/>
      <sheetName val="Data_-6T_dau10"/>
      <sheetName val="Cong_6T10"/>
      <sheetName val="KHOI_LUONG15-410"/>
      <sheetName val="Dot_410"/>
      <sheetName val="TLG_Type10"/>
      <sheetName val="Thop_Ksat10"/>
      <sheetName val="Thu_hoi_10"/>
      <sheetName val="HM_chung10"/>
      <sheetName val="CP_xd-thiet_bi10"/>
      <sheetName val="TH-TN_LD_TB10"/>
      <sheetName val="CP_xaydung10"/>
      <sheetName val="Thao_ha_phu_kien10"/>
      <sheetName val="VL-NC-MTC_ket_cau10"/>
      <sheetName val="KHOI_LUONG_TONG10"/>
      <sheetName val="TK_22KV10"/>
      <sheetName val="DM_366-177710"/>
      <sheetName val="Thi_nhiem10"/>
      <sheetName val="Gia_goc_VT-TB10"/>
      <sheetName val="Gia_vc_den_chan_CT10"/>
      <sheetName val="culy_2210"/>
      <sheetName val="Luong_205010"/>
      <sheetName val="ca_may_QN10"/>
      <sheetName val="TNHC1246_10"/>
      <sheetName val="Ca_may_TT06_201010"/>
      <sheetName val="Don_gia_VLXD_dia_phuong10"/>
      <sheetName val="Bang_luong_SCL10"/>
      <sheetName val="Dinh_muc_TN142610"/>
      <sheetName val="Chi_phi_van_chuyen10"/>
      <sheetName val="Div26_-_Elect10"/>
      <sheetName val="TH_các_CC10"/>
      <sheetName val="DT_hợp_đồng9"/>
      <sheetName val="Bảng_KL_đợt_19"/>
      <sheetName val="2_CDPS10"/>
      <sheetName val="Danh_mục9"/>
      <sheetName val="Q_A01_2-Sh10"/>
      <sheetName val="DM_336cai_tao10"/>
      <sheetName val="HRG_BHN10"/>
      <sheetName val="CĂN_ĐH10"/>
      <sheetName val="7_Khau_tru_10"/>
      <sheetName val="4_CĂN10"/>
      <sheetName val="Heso_DZ10"/>
      <sheetName val="CAP_NUOC9"/>
      <sheetName val="cấp_nước_trục_nhà_vs9"/>
      <sheetName val="THOAT_NUOC9"/>
      <sheetName val="THOAT_MUA9"/>
      <sheetName val="Cáp_phòng9"/>
      <sheetName val="TMC_ĐIỆN_Phi9"/>
      <sheetName val="TMC_Tổng9"/>
      <sheetName val="TH_Đèn_Phòng_L19"/>
      <sheetName val="TH_Đèn_Hầm_L19"/>
      <sheetName val="TỦ_MODULE_T19"/>
      <sheetName val="DG_BINH_THUAN10"/>
      <sheetName val="Don_gia_NC10"/>
      <sheetName val="B-2__(DPP)10"/>
      <sheetName val="Summary_Sheet9"/>
      <sheetName val="Finishing-Tower_A9"/>
      <sheetName val="Finishing-Tower_B9"/>
      <sheetName val="Finishing-Tower_C9"/>
      <sheetName val="Finishing-Tower_D9"/>
      <sheetName val="MEP-Tower_A9"/>
      <sheetName val="MEP-Tower_B9"/>
      <sheetName val="MEP-Tower_C9"/>
      <sheetName val="MEP-Tower_D9"/>
      <sheetName val="Cost_Report_Sum9"/>
      <sheetName val="Detail_Cost_Sum9"/>
      <sheetName val="RVO-VO_Sum9"/>
      <sheetName val="Potential_VOs_Sum9"/>
      <sheetName val="Cash_Flow_Sum9"/>
      <sheetName val="Financ__Overview9"/>
      <sheetName val="Bieu_gia_HD9"/>
      <sheetName val="TINH_GIA_-_SAN_XUAT_Vertico9"/>
      <sheetName val="Huong_dan9"/>
      <sheetName val="gia_vt,nc,may9"/>
      <sheetName val="13_BANG_CT9"/>
      <sheetName val="14_MMUS_GIUA_NHIP9"/>
      <sheetName val="4_HSPBngang9"/>
      <sheetName val="6_Tinh_tai9"/>
      <sheetName val="2_NSl9"/>
      <sheetName val="17_US_CHU_tho_a_b9"/>
      <sheetName val="15_MMUS_GOI9"/>
      <sheetName val="KS_tuyen9"/>
      <sheetName val="Bang_chiet_tinh_TBA9"/>
      <sheetName val="Gia_VT-TB9"/>
      <sheetName val="noi_suy_xa9"/>
      <sheetName val="noi_suy_xa_thu_hoi9"/>
      <sheetName val="5_2_1_Đo_bóc_KL_OLK-069"/>
      <sheetName val="DZ_22KV9"/>
      <sheetName val="BTK-Dai_Hoc_Kien_Giang9"/>
      <sheetName val="PV_Graph_Data9"/>
      <sheetName val="doanh_thu9"/>
      <sheetName val="Dutoan_KL9"/>
      <sheetName val="Kê_0,49"/>
      <sheetName val="TH_0,49"/>
      <sheetName val="Kê_229"/>
      <sheetName val="TH_229"/>
      <sheetName val="TBA_CAI_TAO9"/>
      <sheetName val="TBA_XDM9"/>
      <sheetName val="TONG_HOP_DU_TOAN9"/>
      <sheetName val="Thop_XAY_DUNG9"/>
      <sheetName val="CP_HANG_MUC_CHUNG9"/>
      <sheetName val="CHI_PHI_XD9"/>
      <sheetName val="CHI_PHI_THI_NGHIEM9"/>
      <sheetName val="VLDIEN_229"/>
      <sheetName val="Dao_dat9"/>
      <sheetName val="TH_Denbu9"/>
      <sheetName val="Do_ve_DC9"/>
      <sheetName val="TH_Bommin9"/>
      <sheetName val="CHI_PHI_THI_NGHIEM-LD_thiet_bi9"/>
      <sheetName val="Luong_TT019"/>
      <sheetName val="Camay_QB9"/>
      <sheetName val="gia_ca_may_BXD9"/>
      <sheetName val="BANG_LUONG_KY_SU9"/>
      <sheetName val="Bang_luong_NHOM_I9"/>
      <sheetName val="Bangluong_NHOM_II_9"/>
      <sheetName val="09-GIA_nhien_lieu-ko_in9"/>
      <sheetName val="Tinh_V_cot_chiem_cho9"/>
      <sheetName val="ĐM_13549"/>
      <sheetName val="KHOAN_MAU9"/>
      <sheetName val="ĐO_ĐỊA_VẬT_LÝ9"/>
      <sheetName val="khoan_tiep_dia9"/>
      <sheetName val="Tổng_hợp_KPHM9"/>
      <sheetName val="Dinh_muc9"/>
      <sheetName val="GIÁ_DỰ_THẦU_30_CĂN9"/>
      <sheetName val="MB_DT_029"/>
      <sheetName val="Electrical_Works9"/>
      <sheetName val="H_T__INCOMING_SYSTEM9"/>
      <sheetName val="BU_LONG9"/>
      <sheetName val="HERD_MOVEMENTFARM111"/>
      <sheetName val="HERD_MOVEMENTFARM211"/>
      <sheetName val="CALVES_2-411"/>
      <sheetName val="Cavles_2-411"/>
      <sheetName val="CALVES_4-711"/>
      <sheetName val="HEIFER_7-12m11"/>
      <sheetName val="HEIFER_12+11"/>
      <sheetName val="FRESH_COW_2017-1811"/>
      <sheetName val="HP_COW_201811"/>
      <sheetName val="LP_COW_2017-1811"/>
      <sheetName val="DRY_COW11"/>
      <sheetName val="FIELD_CROPS11"/>
      <sheetName val="So_sanh9"/>
      <sheetName val="DT__NHA_XUONG9"/>
      <sheetName val="THONG_SO9"/>
      <sheetName val="Đơn_giá_chi_tiết_TN_399"/>
      <sheetName val="Tính_giá_NC9"/>
      <sheetName val="Tiên_lượng9"/>
      <sheetName val="SL_cước9"/>
      <sheetName val="¥_9"/>
      <sheetName val="EQUIP_LIST9"/>
      <sheetName val="DG_Chi_tiet9"/>
      <sheetName val="_1710_HOINGHINLD9"/>
      <sheetName val="99_(2)9"/>
      <sheetName val="134_9"/>
      <sheetName val="DG_49709"/>
      <sheetName val="4_2_1_Đo_bóc_KL_OLK-069"/>
      <sheetName val="4_1_1_CHI_TIET_OLK-069"/>
      <sheetName val="Thuyết_minh9"/>
      <sheetName val="Đơn_giá_máy9"/>
      <sheetName val="Bán_đợt_1_trang8"/>
      <sheetName val="Cash_Flow9"/>
      <sheetName val="Tong_DT8"/>
      <sheetName val="phan_tich_don_gia8"/>
      <sheetName val="Bill_No_1_69"/>
      <sheetName val="Bill_No_1_109"/>
      <sheetName val="Bill_No_3_39"/>
      <sheetName val="Bill_No_1_49"/>
      <sheetName val="Bill_No_1_79"/>
      <sheetName val="Summary_Bill_No__39"/>
      <sheetName val="Unit_price8"/>
      <sheetName val="3__KC_-_PODIUM8"/>
      <sheetName val="Unit_price(Updateting)8"/>
      <sheetName val="IMF_Code8"/>
      <sheetName val="Chiet_tinh_dz358"/>
      <sheetName val="Tien_Luong8"/>
      <sheetName val="Bù_giá_CM8"/>
      <sheetName val="Cost_List8"/>
      <sheetName val="Detail_Cost8"/>
      <sheetName val="IC_Price_New8"/>
      <sheetName val="Summary_Table8"/>
      <sheetName val="Sales_Person8"/>
      <sheetName val="Bidding_Entity8"/>
      <sheetName val="Breakdown_(B)8"/>
      <sheetName val="U_P_Breakdown8"/>
      <sheetName val="CHITIET_VL-NCHT1_(2)8"/>
      <sheetName val="CTDZ6kv_(gd1)_8"/>
      <sheetName val="CTDZ_0_4+cto_(GD1)8"/>
      <sheetName val="CTTBA_(gd1)8"/>
      <sheetName val="03_Detailed8"/>
      <sheetName val="01_Bid_Price_summary8"/>
      <sheetName val="Home_Office_Manhours8"/>
      <sheetName val="Field_SPV_Barchart8"/>
      <sheetName val="Luong_BN8"/>
      <sheetName val="Luong_TB8"/>
      <sheetName val="Ca_may_TB8"/>
      <sheetName val="Ca_máy_BN8"/>
      <sheetName val="Vật_liệu8"/>
      <sheetName val="LX_-TT058"/>
      <sheetName val="NC_Moi_TT058"/>
      <sheetName val="THPDMoi__(2)4"/>
      <sheetName val="t-h_HA_THE4"/>
      <sheetName val="TH_XL4"/>
      <sheetName val="CHITIET_VL-NC4"/>
      <sheetName val="Subsidiary_Calculation8"/>
      <sheetName val="5_2_1_Đo_bóc_KL_OLK-108"/>
      <sheetName val="Chu_dau_tu4"/>
      <sheetName val="Bia_lot8"/>
      <sheetName val="DT_san_XD-So_lieu_cu8"/>
      <sheetName val="Cau_tao_gia_xay_to4"/>
      <sheetName val="don_gia_14268"/>
      <sheetName val="Phu_Bai_Bridge8"/>
      <sheetName val="FF-2_(1)8"/>
      <sheetName val="Labour_Summary21"/>
      <sheetName val="YTD_12'20038"/>
      <sheetName val="YTD_06'20038"/>
      <sheetName val="YTD_03'20038"/>
      <sheetName val="YTD_09'20038"/>
      <sheetName val="deferred_taxes8"/>
      <sheetName val="Eqpmnt_Plng8"/>
      <sheetName val="TRIAL_BALANCE8"/>
      <sheetName val="DPR_31st_march8"/>
      <sheetName val="current_month8"/>
      <sheetName val="Blng__Vs_Coll_8"/>
      <sheetName val="BẢNG_DIỄN_GIẢI_KL_(7)8"/>
      <sheetName val="THÔNG_TIN4"/>
      <sheetName val="DG_2"/>
      <sheetName val="CT_-THVLNC"/>
      <sheetName val="ADJ_2011"/>
      <sheetName val="NOVA_MEDIC"/>
      <sheetName val="DGKL_MEDIC"/>
      <sheetName val="cable,_lighting,_switch"/>
      <sheetName val="ĐỢT_1"/>
      <sheetName val="TCVN_1651-2008"/>
      <sheetName val="Listes_Caractéristiques"/>
      <sheetName val="Liste_Référentiel"/>
      <sheetName val="Bill_4_1a___"/>
      <sheetName val="XL4Poppy_(2)1"/>
      <sheetName val="OVER_VIEW"/>
      <sheetName val="1_설계조건"/>
      <sheetName val="Wood_Mckenzie"/>
      <sheetName val="Đầu_ra_sản_phẩm"/>
      <sheetName val="Tổng_quan_và_Input"/>
      <sheetName val="Đầu_vào_sản_xuất"/>
      <sheetName val="Tính_toán_doanh_thu"/>
      <sheetName val="Phân_tích_độ_nhạy"/>
      <sheetName val="Khấu_hao_TSCĐ"/>
      <sheetName val="Nguồn_vốn"/>
      <sheetName val="Giải_ngân_nguồn_vốn"/>
      <sheetName val="Tính_toán_thuế"/>
      <sheetName val="Tính_toán_chi_phí_SX"/>
      <sheetName val="TH_ĐƠN_GIÁ"/>
      <sheetName val="02__THONG_TIN_CHUNG"/>
      <sheetName val="07__DINH_MUC_HBC"/>
      <sheetName val="Dynamic_Ranges"/>
      <sheetName val="NHOM_KINH_"/>
      <sheetName val="DS_Cty"/>
      <sheetName val="Bldg_Brkdown"/>
      <sheetName val="MAHANG_BHLD"/>
      <sheetName val="CHITIETHOADON_TT"/>
      <sheetName val="mahang_chinh_sua_moi_nhat"/>
      <sheetName val="KL_T16_BÀN_GIAO_19_4"/>
      <sheetName val="DTXL(_270)"/>
      <sheetName val="SCOPE_OF_WORK"/>
      <sheetName val="Data_(2)"/>
      <sheetName val="Book_1_Summary"/>
      <sheetName val="THÁNG_05"/>
      <sheetName val="TONGKE3p_"/>
      <sheetName val="List_of_Staff"/>
      <sheetName val="__QUOTATION_xlsx"/>
      <sheetName val="chi_tiet_TS_theo_so_lieu_ktoan"/>
      <sheetName val="2_5_Ducts_(2)"/>
      <sheetName val="S_N"/>
      <sheetName val="CF_-Update_31Jul06"/>
      <sheetName val="Executive_Summary"/>
      <sheetName val="Rate_Analysis"/>
      <sheetName val="Noise_insl"/>
      <sheetName val="DIEN_TICH"/>
      <sheetName val="H_Satuan"/>
      <sheetName val="4_3_Scope_of_work_"/>
      <sheetName val="THCP_thiet_bi"/>
      <sheetName val="Be_tong"/>
      <sheetName val="Eq__Mobilization"/>
      <sheetName val="2__Tổng_hợp"/>
      <sheetName val="List_Equip"/>
      <sheetName val="Process_C_(1-166)"/>
      <sheetName val="Link_HG"/>
      <sheetName val="TK_SX"/>
      <sheetName val="XZLC003_PART1"/>
      <sheetName val="Data-SỔ KHO"/>
      <sheetName val="SỔ KHO"/>
      <sheetName val="DLCoso"/>
      <sheetName val="Ban QD"/>
      <sheetName val="Xuly Data"/>
      <sheetName val="DAH-2"/>
      <sheetName val="Cst Pkg-Eden"/>
      <sheetName val="nhat ky "/>
      <sheetName val="00.List"/>
      <sheetName val="ĐBGT"/>
      <sheetName val="PTKS"/>
      <sheetName val="template"/>
      <sheetName val="DGKL L2 THÉP MÓNG"/>
      <sheetName val="Bieu chi tiet gia du thau"/>
      <sheetName val="Gia vat lieu trong gia du thau"/>
      <sheetName val="Bang phan tich don gia du thau"/>
      <sheetName val="Ngay"/>
      <sheetName val="NC THEO QĐ 1396 QĐ-SXD"/>
      <sheetName val="DGIAVLXD"/>
      <sheetName val="DM6060TBA"/>
      <sheetName val="DM6061DZ"/>
      <sheetName val="CTdongia"/>
      <sheetName val="KLdon vi"/>
      <sheetName val="FUC-01"/>
      <sheetName val="KB"/>
      <sheetName val="DZ 0.4"/>
      <sheetName val="10.PL1 "/>
      <sheetName val="15.PL1  "/>
      <sheetName val="20,PL1   "/>
      <sheetName val="25.PL1"/>
      <sheetName val="24,PL1"/>
      <sheetName val="35.PL1"/>
      <sheetName val="Du lieu bang phang"/>
      <sheetName val="Bang ngay thang"/>
      <sheetName val="KL1"/>
      <sheetName val="KL10"/>
      <sheetName val="KL2"/>
      <sheetName val="KL3"/>
      <sheetName val="KL4"/>
      <sheetName val="KL5"/>
      <sheetName val="KL6"/>
      <sheetName val="KL7"/>
      <sheetName val="KL8"/>
      <sheetName val="KL9"/>
      <sheetName val="Tong KL lop"/>
      <sheetName val="CMS"/>
      <sheetName val="CuttingList"/>
      <sheetName val="Expediting"/>
      <sheetName val="INVENTORY"/>
      <sheetName val="MIR"/>
      <sheetName val="MIRStatus"/>
      <sheetName val="REM"/>
      <sheetName val="RevLog"/>
      <sheetName val="SUM_MIR"/>
      <sheetName val="Bảng GCM (TT13) HD"/>
      <sheetName val="May Goc (QD2438)"/>
      <sheetName val="Bảng lương M"/>
      <sheetName val="KL-HoThu"/>
      <sheetName val="T.Tinh"/>
      <sheetName val="Lç khoan LK1"/>
      <sheetName val="Cashflow Analysis"/>
      <sheetName val="R2564AHDTS"/>
      <sheetName val="Labor Sum"/>
      <sheetName val="石炭性状"/>
      <sheetName val="Breech_Duct"/>
      <sheetName val="HDTU"/>
      <sheetName val="KTTX"/>
      <sheetName val="DT "/>
      <sheetName val="Gia khoan chi tiet"/>
      <sheetName val="06b-Cau_Lap_Thach-_DGTH"/>
      <sheetName val="MTO_REV_01"/>
      <sheetName val="Luong_(TP_Việt_Trì)1"/>
      <sheetName val="SGC_RATE3"/>
      <sheetName val="DM_DU_AN3"/>
      <sheetName val="DM_TP_3"/>
      <sheetName val="File_Chi_tiet3"/>
      <sheetName val="Tru_TT3"/>
      <sheetName val="Thg_043"/>
      <sheetName val="Thg_053"/>
      <sheetName val="Thg_063"/>
      <sheetName val="Thg_073"/>
      <sheetName val="Thg_083"/>
      <sheetName val="Thg_093"/>
      <sheetName val="Thg_103"/>
      <sheetName val="Thg_113"/>
      <sheetName val="Thg_123"/>
      <sheetName val="Khai_toan3"/>
      <sheetName val="Phu_luc_01_1_EPC_P11-143"/>
      <sheetName val="TDT_P11-P143"/>
      <sheetName val="Chi_phi_khac_3"/>
      <sheetName val="Hang_muc_Chung3"/>
      <sheetName val="Bia_Phu_Luc3"/>
      <sheetName val="DATA_1_CHUNG3"/>
      <sheetName val="Muc_luc3"/>
      <sheetName val="Tra_cuu_9573"/>
      <sheetName val="Dashboard_-_BQL_-_VHL3"/>
      <sheetName val="Danh_mục_khối3"/>
      <sheetName val="Danh_mục_đơn_vị_-phòng_chức_nă3"/>
      <sheetName val="Probbl_-_Production3"/>
      <sheetName val="CHI_PHÍ_NHÔM3"/>
      <sheetName val="BILL_34Āᐁë3"/>
      <sheetName val="w't_table3"/>
      <sheetName val="2__BBNT_KLHT3"/>
      <sheetName val="Currency_Rate3"/>
      <sheetName val="KEILA_TP_2020-073"/>
      <sheetName val="CFA_(ME)3"/>
      <sheetName val="MEP_Building3"/>
      <sheetName val="BOM-13_11-Other(PS1+PS2)3"/>
      <sheetName val="CHITIET_VL-NC-TT1p3"/>
      <sheetName val="TH_khoi_luong3"/>
      <sheetName val="Chi_tiet_khoi_luong3"/>
      <sheetName val="TK_thep3"/>
      <sheetName val="CT_THOÁT_WC_VP3"/>
      <sheetName val="CT_CẤP_WC_VP3"/>
      <sheetName val="CT_THOÁT_MƯA_VP_TRỤC_LỚN3"/>
      <sheetName val="CT_THOÁT_MƯA_VP_TRỤC_NHỎ3"/>
      <sheetName val="LUONG_SCL3"/>
      <sheetName val="Nhập_liệu1"/>
      <sheetName val="Gia_NC_theo_TT051"/>
      <sheetName val="NC_CU1"/>
      <sheetName val="Cuoc_1"/>
      <sheetName val="gia_chao1"/>
      <sheetName val="Vat_lieu_BTN1"/>
      <sheetName val="Da_xay_dung1"/>
      <sheetName val="Chênh_lệch_máy_thi_công2"/>
      <sheetName val="Chênh_lệch_nhân_công2"/>
      <sheetName val="Chênh_lệch_vật_liệu2"/>
      <sheetName val="DO_AM_DT1"/>
      <sheetName val="Luong_2622EVN1"/>
      <sheetName val="So_sanh_gia1"/>
      <sheetName val="Chao_gia_T12_RE2"/>
      <sheetName val="Share_Price_20022"/>
      <sheetName val="NHOM_KINH2"/>
      <sheetName val="Luong_TT05"/>
      <sheetName val="Auto_Monthly_Inputs_1"/>
      <sheetName val="01__Nha_xuong1"/>
      <sheetName val="Dinh_Muc_Vat_Tu3"/>
      <sheetName val="mã_3"/>
      <sheetName val="Service_Cost_2"/>
      <sheetName val="Don_gia_Tay_Ninh2"/>
      <sheetName val="Don_gia_Dak_Lak2"/>
      <sheetName val="streeta_and_cacth_pit2"/>
      <sheetName val="Daf_12"/>
      <sheetName val="Don_gia_XD2"/>
      <sheetName val="DSV6_Summ1"/>
      <sheetName val="Land_Dev't__Ph-11"/>
      <sheetName val="Hac_Lots1"/>
      <sheetName val="4-Lane_bridge1"/>
      <sheetName val="Res_Lots1"/>
      <sheetName val="Spine_Road1"/>
      <sheetName val="5_2_1_Đo_bóc_KL_OLK-071"/>
      <sheetName val="Boc_KL_DAT+CAT+BT1"/>
      <sheetName val="Boc_KL_thép1"/>
      <sheetName val="Bieu_do_nhan_luc1"/>
      <sheetName val="Committed_Items1"/>
      <sheetName val="Corner_Arch1"/>
      <sheetName val="End_Arch1"/>
      <sheetName val="Intermediate_Arch1"/>
      <sheetName val="reinforcement_6751"/>
      <sheetName val="ext_wall_fin_qty1"/>
      <sheetName val="SL_Plum_1"/>
      <sheetName val="Physical_Schedule_3D1"/>
      <sheetName val="Hrg_Readymix1"/>
      <sheetName val="Sum_ELE__CAP_S1-4__1"/>
      <sheetName val="Elemental_Breakdown+20%1"/>
      <sheetName val="DGKL_TRỤC_NGOAI_NHA1"/>
      <sheetName val="PHẦN_KIẾN_TRÚC1"/>
      <sheetName val="0,SO_LIEU_DAU_VAO1"/>
      <sheetName val="Bill_21"/>
      <sheetName val="Bill_31"/>
      <sheetName val="Bill_4a_-_1A1"/>
      <sheetName val="Bill_4a_(Fiber)_-_1A1"/>
      <sheetName val="Bill_4b1"/>
      <sheetName val="Bill_4c1"/>
      <sheetName val="Bill_51"/>
      <sheetName val="Bill_4a_-_1B1"/>
      <sheetName val="Bill_4a_(Fiber)_-_1B1"/>
      <sheetName val="Bill_rekap"/>
      <sheetName val="Cash_Flow_bulanan"/>
      <sheetName val="Dai_tu1"/>
      <sheetName val="Aging_Sept2"/>
      <sheetName val="0_Data1"/>
      <sheetName val="0_Data_new1"/>
      <sheetName val="Define_finishing1"/>
      <sheetName val="CươcVC_tinh"/>
      <sheetName val="Bank_Rev1"/>
      <sheetName val="BP_DECLINE_IT1"/>
      <sheetName val="Input_List1"/>
      <sheetName val="Valid_data_revised1"/>
      <sheetName val="DETAIL_MIX_%_REPORT1"/>
      <sheetName val="Fill_this_out_first___1"/>
      <sheetName val="BC_chi_tiết_TT1"/>
      <sheetName val="Cước_CG1"/>
      <sheetName val="242_3_summaryOPC1"/>
      <sheetName val="1_1General1"/>
      <sheetName val="6__Scope_of_work_1"/>
      <sheetName val="4_6_Phân_tích_nhân_sự_1"/>
      <sheetName val="4_5_Mức_độ_tham_gia_dự_án1"/>
      <sheetName val="CONSOIDATE_41"/>
      <sheetName val="CONSOIDATE_21"/>
      <sheetName val="Input_-_Facilities1"/>
      <sheetName val="BP_CAPEX_MoD-100%_Area_4_USD1"/>
      <sheetName val="02__PHAN_TICH1"/>
      <sheetName val="03__NGAN_SACH1"/>
      <sheetName val="Don_vi"/>
      <sheetName val="TH_khối_lượng_phải_làm"/>
      <sheetName val="Giá_VL,_NC,_M"/>
      <sheetName val="Lương_2135_nhóm_I"/>
      <sheetName val="Luong_2050_hà_NAm"/>
      <sheetName val="Lương2045_nhóm_I"/>
      <sheetName val="May_3_huyện"/>
      <sheetName val="May_yên_mô"/>
      <sheetName val="Phân_tich_ĐG"/>
      <sheetName val="PLV_mới"/>
      <sheetName val="May_TT11(TB)"/>
      <sheetName val="May_TT11_(HP)"/>
      <sheetName val="May_TT11(NB)"/>
      <sheetName val="May_TT11(NĐ)"/>
      <sheetName val="Lương_theo_TT17(Thái_Bình)"/>
      <sheetName val="Lương_theo_TT17_(HP)"/>
      <sheetName val="Lương_theo_TT17_(Ninh_Bình)"/>
      <sheetName val="Lương_theo_TT17_(Nam_Định)"/>
      <sheetName val="KL_CHI_TIẾT_(2)"/>
      <sheetName val="5_Gia"/>
      <sheetName val="Danh_sach_KV2"/>
      <sheetName val="Danh_sach_doan_KT"/>
      <sheetName val="Loại_cọc_P2"/>
      <sheetName val="CP_NC-MTC_XD"/>
      <sheetName val="Quotation"/>
      <sheetName val="SELISIH HARGA"/>
      <sheetName val="BBM-03"/>
      <sheetName val="(40)G&amp;A"/>
      <sheetName val="Assumption"/>
      <sheetName val="Chart"/>
      <sheetName val="SNMOI"/>
      <sheetName val="NDK16X20"/>
      <sheetName val="OPY"/>
      <sheetName val="PT-OPY"/>
      <sheetName val="List NT"/>
      <sheetName val="home"/>
      <sheetName val="Traituyen"/>
      <sheetName val="THPT"/>
      <sheetName val="K30-K31"/>
      <sheetName val="K31-K32"/>
      <sheetName val="K32-K33"/>
      <sheetName val="K33-K34"/>
      <sheetName val="K34-K35"/>
      <sheetName val="K35-K36"/>
      <sheetName val="K36-K37"/>
      <sheetName val="K37-K38"/>
      <sheetName val="K38-K39"/>
      <sheetName val="K39-K40"/>
      <sheetName val="K40-K41"/>
      <sheetName val="CIM"/>
      <sheetName val="SUMMARY QUANTITIES"/>
      <sheetName val="Phân khai"/>
      <sheetName val="Luong-BT"/>
      <sheetName val="Luong-NT"/>
      <sheetName val="PhÇnCK"/>
      <sheetName val="DGSR"/>
      <sheetName val="단면가정"/>
      <sheetName val="Anx 10"/>
      <sheetName val="Sheet5"/>
      <sheetName val="DIV_INC1"/>
      <sheetName val="A1_-_Income_Statement1"/>
      <sheetName val="concil"/>
      <sheetName val="Full 2012"/>
      <sheetName val="PL"/>
      <sheetName val="SL.DT 2011so sanh"/>
      <sheetName val="DMUC"/>
      <sheetName val="客户(基本资料)"/>
      <sheetName val="银行(基本资料)"/>
      <sheetName val="Summary Page_VDF"/>
      <sheetName val="Invested capital_VDF"/>
      <sheetName val="BB(ACT08)"/>
      <sheetName val="BB Contribution by store_T  "/>
      <sheetName val="BB(ACT09)"/>
      <sheetName val="AU_BS"/>
      <sheetName val="PetroConsultants"/>
      <sheetName val="SPC-OC"/>
      <sheetName val="DSQL"/>
      <sheetName val="DG SUA CHUA"/>
      <sheetName val="DGTBA"/>
      <sheetName val="TAM TINH"/>
      <sheetName val="080 (2)"/>
      <sheetName val="080_(2)"/>
      <sheetName val="Sch2_-_BalSht_Summary"/>
      <sheetName val="Sch1_-_P&amp;L_Summary"/>
      <sheetName val="Cost_of_DM_Water"/>
      <sheetName val="BTO Dept."/>
      <sheetName val="minors"/>
      <sheetName val="Input &amp; Instruct"/>
      <sheetName val="Controls"/>
      <sheetName val="Signings"/>
      <sheetName val="Departments"/>
      <sheetName val="Inputs-Tables"/>
      <sheetName val="Purchase Calc."/>
      <sheetName val="Break-Even"/>
      <sheetName val="Balance Sheet"/>
      <sheetName val="Report Summary"/>
      <sheetName val="Monthly Notes"/>
      <sheetName val="EurotoolsXRates"/>
      <sheetName val="Purchase_Calc_"/>
      <sheetName val="Balance_Sheet"/>
      <sheetName val="Report_Summary"/>
      <sheetName val="Monthly_Notes"/>
      <sheetName val="Trial Bal"/>
      <sheetName val="CC Inventory Assumption"/>
      <sheetName val="entitlements"/>
      <sheetName val="33002001"/>
      <sheetName val="A91_97"/>
      <sheetName val="外勤汇总表3"/>
      <sheetName val="Director"/>
      <sheetName val="AC_CODE99"/>
      <sheetName val="BTO_Dept_"/>
      <sheetName val="Input_&amp;_Instruct"/>
      <sheetName val="BTO_Dept_1"/>
      <sheetName val="Input_&amp;_Instruct1"/>
      <sheetName val="Validation and Lookup tables"/>
      <sheetName val="Dec. 08 RDD"/>
      <sheetName val="Int Others"/>
      <sheetName val="Sub Lead"/>
      <sheetName val="Deposits"/>
      <sheetName val="KeyMultInputs"/>
      <sheetName val="O1"/>
      <sheetName val="M1"/>
      <sheetName val="H1"/>
      <sheetName val="DM 1781"/>
      <sheetName val="DM203"/>
      <sheetName val="Giá đến hiện trường"/>
      <sheetName val="DG 285"/>
      <sheetName val="DG  286"/>
      <sheetName val="DG 85"/>
      <sheetName val="DG 89"/>
      <sheetName val="DGVCTC 285"/>
      <sheetName val="M6A-208 Steering dust"/>
      <sheetName val="JT3.0견적-구1"/>
      <sheetName val="CPKS_TK"/>
      <sheetName val="NT VK ckds"/>
      <sheetName val="PYC"/>
      <sheetName val="工程量清单表"/>
      <sheetName val="FoW"/>
      <sheetName val="电气费用"/>
      <sheetName val="CuadroIyII"/>
      <sheetName val="Hoja1"/>
      <sheetName val="Costos Alt2"/>
      <sheetName val="AnexoVI"/>
      <sheetName val="B-10 otros activos 2003"/>
      <sheetName val="B-10 otros activos 2004"/>
      <sheetName val="Condicion"/>
      <sheetName val="GSChartLabels"/>
      <sheetName val="WELCOME"/>
      <sheetName val="liste ANDI"/>
      <sheetName val="Daily Forwards"/>
      <sheetName val="Unadjusted"/>
      <sheetName val="LTM"/>
      <sheetName val="CREDIT STATS"/>
      <sheetName val="basic inputs"/>
      <sheetName val="公式代码"/>
      <sheetName val="报价说明"/>
      <sheetName val="INSTRUCTION_Read me"/>
      <sheetName val="LIMA-CANTA"/>
      <sheetName val="EVAL"/>
      <sheetName val="EPC"/>
      <sheetName val="TechInputs"/>
      <sheetName val="附表1"/>
      <sheetName val="附表2"/>
      <sheetName val="DATOS DE CAMPO"/>
      <sheetName val="机械台时"/>
      <sheetName val="材料基价"/>
      <sheetName val="取费系数表"/>
      <sheetName val="分组报价组成表"/>
      <sheetName val="基价库"/>
      <sheetName val="General"/>
      <sheetName val="Basic Data Inputs"/>
      <sheetName val="CG02"/>
      <sheetName val="Du lieu dau vao"/>
      <sheetName val="DG1426NEW"/>
      <sheetName val="DGCT_TRẦN_NLW7"/>
      <sheetName val="DAO DAP CONG"/>
      <sheetName val="KL-CHITIET"/>
      <sheetName val="MMTB"/>
      <sheetName val="DGNC"/>
      <sheetName val="F04-CPNC"/>
      <sheetName val="F05-CFVT"/>
      <sheetName val="VLP"/>
      <sheetName val="son ke duong"/>
      <sheetName val="TAIKHOAN"/>
      <sheetName val="BUSPLAN"/>
      <sheetName val="NP"/>
      <sheetName val="대비표"/>
      <sheetName val="PNT"/>
      <sheetName val="Progress measurement Procedure"/>
      <sheetName val="STAF"/>
      <sheetName val="rekapan"/>
      <sheetName val="DataTeknis"/>
      <sheetName val="AC"/>
      <sheetName val="Bahan "/>
      <sheetName val="Aggr"/>
      <sheetName val="4_MVAC"/>
      <sheetName val="bhn FINAL"/>
      <sheetName val="Ana. PU"/>
      <sheetName val="AHSP"/>
      <sheetName val="B - Norelec"/>
      <sheetName val="Total-Mem"/>
      <sheetName val="BM DATA SHEET"/>
      <sheetName val="Agg Halus &amp; Kasar"/>
      <sheetName val="GIA THEP"/>
      <sheetName val="Hoi gia"/>
      <sheetName val="Out"/>
      <sheetName val="NC3"/>
      <sheetName val="PU_ITALY_46"/>
      <sheetName val="Merit_&amp;_Market_Grid2"/>
      <sheetName val="sales_current_month46"/>
      <sheetName val="View_Variance46"/>
      <sheetName val="Fixed_asset_register1"/>
      <sheetName val="repeatative_rejection1"/>
      <sheetName val="General_Info1"/>
      <sheetName val="Full_PBD1"/>
      <sheetName val="Non-Statistical_Sampling1"/>
      <sheetName val="98FORECAST_(1)1"/>
      <sheetName val="Sch_18_Bank1"/>
      <sheetName val="Stock_details1"/>
      <sheetName val="Part_A_General1"/>
      <sheetName val="_1"/>
      <sheetName val="ĐM4970_2016(Lap_dat_TBA)"/>
      <sheetName val="Gia_Nhan_công"/>
      <sheetName val="Đon_gia_228_sua_chua"/>
      <sheetName val="ĐM01_2000(thinghiem_ĐZTTĐL)"/>
      <sheetName val="ĐM1781_2007(T_N_đien_ĐZ&amp;TBA)"/>
      <sheetName val="Cuoc_van_chuyen"/>
      <sheetName val="Ca_may"/>
      <sheetName val="3_공통공사대비"/>
      <sheetName val="입찰내역_발주처_양식"/>
      <sheetName val="bar_nor"/>
      <sheetName val="conc_nor"/>
      <sheetName val="conc_frus"/>
      <sheetName val="conc_trap"/>
      <sheetName val="bar_frus"/>
      <sheetName val="bar_trap"/>
      <sheetName val="Piano_Montaggio_PO-02_bozza2"/>
      <sheetName val="SLA_cost_distr_FEB_2020"/>
      <sheetName val="Legal_entities_details"/>
      <sheetName val="Invoice_base_FEB_2020"/>
      <sheetName val="Le317_into_8050"/>
      <sheetName val="Basic_principles_to_the_distr_"/>
      <sheetName val="Cost_elements"/>
      <sheetName val="Ref_rate_change"/>
      <sheetName val="Synergi_life_credit"/>
      <sheetName val="Change_in_NH"/>
      <sheetName val="NPS_to_O&amp;G"/>
      <sheetName val="Adj_entries_"/>
      <sheetName val="Annexure_1"/>
      <sheetName val="Annexure_2"/>
      <sheetName val="Updated_2018_COA"/>
      <sheetName val="IC_Listing"/>
      <sheetName val="2__Summary-cash"/>
      <sheetName val="List_Danh_mục_nghiệm_thu"/>
      <sheetName val="bang_1_NCXD"/>
      <sheetName val="bang_1_NCXD_(V_I)"/>
      <sheetName val="Gia_HĐ"/>
      <sheetName val="DG_THIET_BI"/>
      <sheetName val="DG_vat_lieu"/>
      <sheetName val="Loại_2"/>
      <sheetName val="Don_gia_III11"/>
      <sheetName val="Don_gia_CT"/>
      <sheetName val="Tu_dien"/>
      <sheetName val="T_kê"/>
      <sheetName val="Chi_tiet_VL-NC-MTC"/>
      <sheetName val="unit_weight"/>
      <sheetName val="May_Goc_(QD2436)"/>
      <sheetName val="VC_theo_cuoc_tinh"/>
      <sheetName val="BCVC__"/>
      <sheetName val="DLC_DIEN_AP"/>
      <sheetName val="SL_dau_tien"/>
      <sheetName val="Danhsach_12"/>
      <sheetName val="Project_Info_"/>
      <sheetName val="Cost_Summary"/>
      <sheetName val="Cost_Summary_-_USD"/>
      <sheetName val="Price_Summary_-_Offshore"/>
      <sheetName val="Factory_&amp;_Import_Material"/>
      <sheetName val="Labour_Hours_Upload"/>
      <sheetName val="Technical_Info_"/>
      <sheetName val="PM_Cost"/>
      <sheetName val="SED_INPUT"/>
      <sheetName val="Bảng_dung_trọng"/>
      <sheetName val="Gia_"/>
      <sheetName val="Don_gia_vung_III"/>
      <sheetName val="SCB_-_Annexure_A1"/>
      <sheetName val="PL6-Revenue_Bridge1"/>
      <sheetName val="Inventory_data46"/>
      <sheetName val="FORECAST_x_FAMILIA43"/>
      <sheetName val="Space_Analysis43"/>
      <sheetName val="CADE_DETAIL19"/>
      <sheetName val="OC5-Push_Diag1"/>
      <sheetName val="Franchise_Input1"/>
      <sheetName val="Project_ODC_NDEU1"/>
      <sheetName val="Inter_connect_Revenue1"/>
      <sheetName val="2020_RFS_Summary1"/>
      <sheetName val="Well_Construction_Summary1"/>
      <sheetName val="RFS_2020_-_Details_and_Notes1"/>
      <sheetName val="AN_20001"/>
      <sheetName val="PLHD_doi_cot_ham_0101-04"/>
      <sheetName val="Du_lieu_ban_dau"/>
      <sheetName val="GZ_TP"/>
      <sheetName val="GZ_VT"/>
      <sheetName val="Tonghop_theo_Vendor"/>
      <sheetName val="Beam_reinfocement_schedule"/>
      <sheetName val="Thong_so_dam"/>
      <sheetName val="Wall_Block_C"/>
      <sheetName val="General_Schedule"/>
      <sheetName val="Factor_F_Data"/>
      <sheetName val="Summary_-_Budget"/>
      <sheetName val="Bearing_Capacity"/>
      <sheetName val="Thong_tin"/>
      <sheetName val="BTDC_B360"/>
      <sheetName val="Danh_muc_LIST"/>
      <sheetName val="CF_(DR)_IN"/>
      <sheetName val="PL_02_-_Vay"/>
      <sheetName val="PL_03_-_Von"/>
      <sheetName val="CP_yếu_tố"/>
      <sheetName val="BS_420"/>
      <sheetName val="PL_420"/>
      <sheetName val="RT_420"/>
      <sheetName val="BTDC_B360_"/>
      <sheetName val="Table_of_contents"/>
      <sheetName val="11__Loans"/>
      <sheetName val="6_9_DM_CTP"/>
      <sheetName val="ADJ_-_RATE"/>
      <sheetName val="CDPS_SAU_KC"/>
      <sheetName val="RC_Revenue"/>
      <sheetName val="AOP_2020"/>
      <sheetName val="DATA_LE"/>
      <sheetName val="DATA_LE_(LY)"/>
      <sheetName val="DATA_RC"/>
      <sheetName val="DATA_RC_(LY)"/>
      <sheetName val="LE_Test"/>
      <sheetName val="DATA_(RC_ORG)"/>
      <sheetName val="DATA_(TESTING_1)"/>
      <sheetName val="DATA_(TESTING_CHRSPR)"/>
      <sheetName val="2018_VADIS"/>
      <sheetName val="Income_Statement14"/>
      <sheetName val="DB_FEE"/>
      <sheetName val="BHYT_Tự_Nguyện_-_Vinschool-Mau_"/>
      <sheetName val="dulieu_cot"/>
      <sheetName val="PRB_Expense_Q4_201316"/>
      <sheetName val="P&amp;L_by_Month1"/>
      <sheetName val="Bank_Bal__Dec_22"/>
      <sheetName val="CAN_DOI_-_KET_QUA2"/>
      <sheetName val="Pivot_Financials1"/>
      <sheetName val="Review_20151"/>
      <sheetName val="People_1"/>
      <sheetName val="Production_volumes1"/>
      <sheetName val="Salary_increase_budget_assump_1"/>
      <sheetName val="Production_initiative1"/>
      <sheetName val="Prod__KPI_-_OEE%1"/>
      <sheetName val="B&amp;P_KPI1"/>
      <sheetName val="Customer_SC1"/>
      <sheetName val="Production_KPIs1"/>
      <sheetName val="Total_losses1"/>
      <sheetName val="Savings_overview1"/>
      <sheetName val="Prod_FTE_Dev_1"/>
      <sheetName val="Log_FTE_Dev_1"/>
      <sheetName val="Loss_tree1"/>
      <sheetName val="Inventory_development1"/>
      <sheetName val="Capex_Phasing1"/>
      <sheetName val="Std_to_Std_MC_only1"/>
      <sheetName val="Top_20_BOM1"/>
      <sheetName val="MC_Development_OLD1"/>
      <sheetName val="NMC_&amp;_Log_Ass_1"/>
      <sheetName val="_Material_Ass_1"/>
      <sheetName val="COGS_Dev_1"/>
      <sheetName val="MC_Dev_1"/>
      <sheetName val="NMC_Dev_1"/>
      <sheetName val="NMC_Development_OLD1"/>
      <sheetName val="Log_Dev_1"/>
      <sheetName val="Prod__capex_overview1"/>
      <sheetName val="Production_-_Risks_&amp;_Opport_1"/>
      <sheetName val="AOCM_Overview1"/>
      <sheetName val="AOCM_Cost_Group_Summary1"/>
      <sheetName val="Sievo_Saving1"/>
      <sheetName val="AOCM_Sub-group1"/>
      <sheetName val="Quality_RFT1"/>
      <sheetName val="Back-up_1"/>
      <sheetName val="Absorption_Phasing1"/>
      <sheetName val="One_off1"/>
      <sheetName val="Reporting_changes1"/>
      <sheetName val="Prod__KPI_-_OEE%_by_line1"/>
      <sheetName val="Key_dependencies1"/>
      <sheetName val="Orgex_and_restructuring1"/>
      <sheetName val="COGS_movement1"/>
      <sheetName val="Back-up_HR1"/>
      <sheetName val="2016_FTE_Variability1"/>
      <sheetName val="2_Sievo_saving_recon__vs_bridg1"/>
      <sheetName val="1__PPV_recon__T04_vs_bridges1"/>
      <sheetName val="INPUT_&amp;_Guidance1"/>
      <sheetName val="data_for_deck,_thinkcell1"/>
      <sheetName val="Flash_call_deck1"/>
      <sheetName val="Supply_chain_bridge1"/>
      <sheetName val="COS_bridge1"/>
      <sheetName val="3_Gross_&amp;_Net_efficiency_repor1"/>
      <sheetName val="PVM_report1"/>
      <sheetName val="Capex_comments1"/>
      <sheetName val="Log_bridge1"/>
      <sheetName val="One_pager1"/>
      <sheetName val="Option_1,Data(from_HFM)_1"/>
      <sheetName val="Option_2,_Data(_Manual_Input)1"/>
      <sheetName val="FX_&amp;_HIERARCHY1"/>
      <sheetName val="Bihar_Plant_FAR"/>
      <sheetName val="Verification_Report"/>
      <sheetName val="Other_assumptions1"/>
      <sheetName val="Vat_lieu_cat_song_rac"/>
      <sheetName val="Field_Lists1"/>
      <sheetName val="CUSTOMER_GROUP_WISE"/>
      <sheetName val="Q4_2009_History"/>
      <sheetName val="_Final_Balance_Sheet"/>
      <sheetName val="Interest_on_WC"/>
      <sheetName val="Giai_trinh"/>
      <sheetName val="BASE_GRAPHE"/>
      <sheetName val="INDEX_HẠ_TẦNG"/>
      <sheetName val="CTG_HẠ_TẦNG"/>
      <sheetName val="DGG_HẠ_TẦNG"/>
      <sheetName val="DGG_LB_CỌC"/>
      <sheetName val="DGG_MT_CỌC"/>
      <sheetName val="INFO_CỌC"/>
      <sheetName val="INDEX_CỌC"/>
      <sheetName val="Assignment_Schedule"/>
      <sheetName val="Chuong_I"/>
      <sheetName val="TÍNH_TOÁN_KHỐI_LƯỢNG_P6"/>
      <sheetName val="Kien_truc"/>
      <sheetName val="NC_HY"/>
      <sheetName val="NC_HN"/>
      <sheetName val="Du_thau_dau_noi"/>
      <sheetName val="Du_Thau"/>
      <sheetName val="Du_thau_PSBS"/>
      <sheetName val="DG_theo_HD_PSBS"/>
      <sheetName val="Du_thau_TC11"/>
      <sheetName val="Chiet_tinh_dz22"/>
      <sheetName val="A1_8"/>
      <sheetName val="DZ_35"/>
      <sheetName val="DP_TRUOT_GIA"/>
      <sheetName val="VL-NC-M_"/>
      <sheetName val="DTCT_-XL_4"/>
      <sheetName val="VL_NC_M"/>
      <sheetName val="Tra_Cứu"/>
      <sheetName val="IV_1_Lkdt"/>
      <sheetName val="III_2_dah"/>
      <sheetName val="II_2_dn"/>
      <sheetName val="IV_2_Lkdd"/>
      <sheetName val="III_1_tai"/>
      <sheetName val="D_Trong"/>
      <sheetName val="DGKL_L2_THÉP_MÓNG"/>
      <sheetName val="Bieu_chi_tiet_gia_du_thau"/>
      <sheetName val="Gia_vat_lieu_trong_gia_du_thau"/>
      <sheetName val="Bang_phan_tich_don_gia_du_thau"/>
      <sheetName val="KL_Chi_tiết_BV_dự_thầu"/>
      <sheetName val="KL_chi_tiết_BV_thi_công"/>
      <sheetName val="NC2"/>
      <sheetName val="Bang gia tong hop"/>
      <sheetName val="BSD (2)"/>
      <sheetName val="XÁC  NHẬN THANH TOÁN"/>
      <sheetName val="XÁC NHẬN GIÁ TRỊ"/>
      <sheetName val="XÁC NHẬN KL"/>
      <sheetName val="Đắp đất K95"/>
      <sheetName val="DM TN"/>
      <sheetName val="Danh muc"/>
      <sheetName val="Door_and_window8"/>
      <sheetName val="Tabel_Berat2"/>
      <sheetName val="Data_Umum_Penawaran2"/>
      <sheetName val="Real_Cost2"/>
      <sheetName val="bill_qty2"/>
      <sheetName val="REKAP_ARSITEKTUR_2"/>
      <sheetName val="RAB_ADMINISTRASI_PUSAT_(1)2"/>
      <sheetName val="TT_16-2019"/>
      <sheetName val="Đơn_trọng"/>
      <sheetName val="3_NGAN_SACH"/>
      <sheetName val="2_PHAN_TICH"/>
      <sheetName val="B_1_Engineering"/>
      <sheetName val="Mobilisasi_&amp;_Demob"/>
      <sheetName val="B_2_5_Proc_&amp;_Constr_Civil1"/>
      <sheetName val="B_2_3_Proc_&amp;_Constr_Electrical"/>
      <sheetName val="B_2_4_Proc_&amp;_Constr_Instru"/>
      <sheetName val="B_2_1_Proc_&amp;_Constr_Mech_"/>
      <sheetName val="B_2_2_Proc_&amp;_Constr_Pipe_"/>
      <sheetName val="Work_Permit"/>
      <sheetName val="Agregat_Halus_&amp;_Kasar"/>
      <sheetName val="Data_Tower"/>
      <sheetName val="CTG_(GIAM)"/>
      <sheetName val="for Summary"/>
      <sheetName val="BB 00"/>
      <sheetName val="Wall Pier"/>
      <sheetName val="consilidate"/>
      <sheetName val="Building"/>
      <sheetName val="Floor area"/>
      <sheetName val="Bang gia 2011.10.12"/>
      <sheetName val="CTDG"/>
      <sheetName val="PU_ITALY_47"/>
      <sheetName val="TH_DZ3519"/>
      <sheetName val="Tro_giup30"/>
      <sheetName val="DON_GIA_CAN_THO19"/>
      <sheetName val="Don_gia_chi_tiet17"/>
      <sheetName val="RAB_AR&amp;STR17"/>
      <sheetName val="chi_tiet_TBA17"/>
      <sheetName val="chi_tiet_C17"/>
      <sheetName val="Don_gia17"/>
      <sheetName val="S-curve_16"/>
      <sheetName val="HĐ_ngoài16"/>
      <sheetName val="XT_Buoc_316"/>
      <sheetName val="Commercial_value16"/>
      <sheetName val="DON_GIA_TRAM_(3)17"/>
      <sheetName val="Customize_Your_Purchase_Order17"/>
      <sheetName val="Ky_Lam_Bridge16"/>
      <sheetName val="Provisional_Sums_Item16"/>
      <sheetName val="Gas_Pressure_Welding16"/>
      <sheetName val="General_Item&amp;General_Requirem16"/>
      <sheetName val="General_Items16"/>
      <sheetName val="Regenral_Requirements16"/>
      <sheetName val="7606_DZ17"/>
      <sheetName val="TONG_HOP_VL-NC_TT17"/>
      <sheetName val="CHITIET_VL-NC-TT_-1p17"/>
      <sheetName val="KPVC-BD_17"/>
      <sheetName val="CHITIET_VL-NC-TT-3p16"/>
      <sheetName val="Adix_A16"/>
      <sheetName val="TONG_HOP_VL-NC16"/>
      <sheetName val="Đầu_vào15"/>
      <sheetName val="dongia_(2)16"/>
      <sheetName val="So_doi_chieu_LC16"/>
      <sheetName val="CT-0_4KV15"/>
      <sheetName val="A1_CN15"/>
      <sheetName val="Equip_15"/>
      <sheetName val="project_management16"/>
      <sheetName val="DG_thep_ma_kem16"/>
      <sheetName val="EIRR&gt;_215"/>
      <sheetName val="MAIN_GATE_HOUSE16"/>
      <sheetName val="REINF_16"/>
      <sheetName val="Rates_200916"/>
      <sheetName val="Du_toan16"/>
      <sheetName val="chiet_tinh16"/>
      <sheetName val="Ng_hàng_xà+bulong16"/>
      <sheetName val="Bang_KL16"/>
      <sheetName val="MH_RATE16"/>
      <sheetName val="Lcau_-_Lxuc16"/>
      <sheetName val="CT_vat_lieu16"/>
      <sheetName val="DM_606116"/>
      <sheetName val="Trạm_biến_áp15"/>
      <sheetName val="Đơn_Giá_15"/>
      <sheetName val="Chi_tiet_XD_TBA15"/>
      <sheetName val="Chenh_lech_vat_tu15"/>
      <sheetName val="Diện_tích15"/>
      <sheetName val="1_Khái_toán15"/>
      <sheetName val="TONG_HOP_T5_199815"/>
      <sheetName val="4_PTDG15"/>
      <sheetName val="rate_material15"/>
      <sheetName val="DG_DZ16"/>
      <sheetName val="DG_TBA16"/>
      <sheetName val="KL_Chi_tiết_Xây_tô15"/>
      <sheetName val="GV1-D13_(Casement_door)15"/>
      <sheetName val="07Base_Cost15"/>
      <sheetName val="Bill_1_Quy_dinh_chung15"/>
      <sheetName val="1_R18_BF15"/>
      <sheetName val="6_External_works-R1815"/>
      <sheetName val="Phan_khai_KLuong15"/>
      <sheetName val="Chi_tiet_KL15"/>
      <sheetName val="Tổng_hợp_KL15"/>
      <sheetName val="A1,_May15"/>
      <sheetName val="Vat_lieu15"/>
      <sheetName val="Gia_vat_tu15"/>
      <sheetName val="Data_Input16"/>
      <sheetName val="DM_6715"/>
      <sheetName val="Luong_NII14"/>
      <sheetName val="DINH_MUC_THI_NGHIEM14"/>
      <sheetName val="Luong_NI14"/>
      <sheetName val="04_-_XUONG_DET_B15"/>
      <sheetName val="Area_Cal15"/>
      <sheetName val="_0315"/>
      <sheetName val="chieu_day_san15"/>
      <sheetName val="Podium_Concrete_Works15"/>
      <sheetName val="KLCT-_TOWER15"/>
      <sheetName val="KLCT-_PODIUM15"/>
      <sheetName val="Gia_thanh_chuoi_su15"/>
      <sheetName val="Tiep_dia15"/>
      <sheetName val="Don_gia_vung_III-Can_Tho15"/>
      <sheetName val="Elect_(3)15"/>
      <sheetName val="plan&amp;section_of_foundation15"/>
      <sheetName val="design_criteria15"/>
      <sheetName val="Bond_수수료_계산_포맷15"/>
      <sheetName val="ITB_COST15"/>
      <sheetName val="PAGE_115"/>
      <sheetName val="Đầu_tư15"/>
      <sheetName val="Loại_Vật_tư15"/>
      <sheetName val="dg_tphcm15"/>
      <sheetName val="T_KÊ_K_CẤU15"/>
      <sheetName val="Xay_lapduongR315"/>
      <sheetName val="6787CWFASE2CASE2_00_xls15"/>
      <sheetName val="Measure_130615"/>
      <sheetName val="Project_Data15"/>
      <sheetName val="gia_cong_tac15"/>
      <sheetName val="Bill_02_-_Xay_gach-Pou_15"/>
      <sheetName val="Bill_03-Chống_thấm-Pou15"/>
      <sheetName val="Bill_04-Kim_loại-Pou15"/>
      <sheetName val="Bill_05_-_Hoan_thien-Pou_15"/>
      <sheetName val="Bill_02_-_Xay_gach-Tower15"/>
      <sheetName val="Bill_03-Chống_thấm-Tower15"/>
      <sheetName val="Bill_04-Kim_loại-Tower15"/>
      <sheetName val="Bill_05_-_Hoan_thien-Tower15"/>
      <sheetName val="KL-_KHAC15"/>
      <sheetName val="BILL_3_-_KẾT_CẤU_HẦM15"/>
      <sheetName val="PTĐG_LTBT15"/>
      <sheetName val="CTG-PRECHEx1_415"/>
      <sheetName val="CTG-AB_(2)15"/>
      <sheetName val="CTG-AB_(3)15"/>
      <sheetName val="CTG-PLP-1_0815"/>
      <sheetName val="Pre_Đội_nhóm15"/>
      <sheetName val="Vat_tu_XD15"/>
      <sheetName val="Tower_-_Concrete_Works15"/>
      <sheetName val="Bill-04_ket_cau_thap-_UNI15"/>
      <sheetName val="Door_and_window9"/>
      <sheetName val="HÐ_ngoài16"/>
      <sheetName val="6PILE__(돌출)15"/>
      <sheetName val="DETAIL_15"/>
      <sheetName val="Bill_01_-_CTN15"/>
      <sheetName val="Bill_2_2_Villa_2_beds15"/>
      <sheetName val="Harga_ME_15"/>
      <sheetName val="Analisa_Gabungan15"/>
      <sheetName val="Chi_tiet15"/>
      <sheetName val="BANCO_(2)14"/>
      <sheetName val="MT_DPin_(2)14"/>
      <sheetName val="Isolasi_Luar_Dalam15"/>
      <sheetName val="Isolasi_Luar15"/>
      <sheetName val="Cước_VC_+_ĐM_CP_Tư_vấn15"/>
      <sheetName val="Dự_toán12"/>
      <sheetName val="Đơn_Giá_TH12"/>
      <sheetName val="Nhân_công12"/>
      <sheetName val="Phân_tích12"/>
      <sheetName val="Hệ_số15"/>
      <sheetName val="C_P_Thiết_bị12"/>
      <sheetName val="T_H_Kinh_phí12"/>
      <sheetName val="Vật_tư12"/>
      <sheetName val="Trang_bìa12"/>
      <sheetName val="Don_gia_chi_tiet_DIEN_211"/>
      <sheetName val="Dlieu_dau_vao14"/>
      <sheetName val="Income_Statement15"/>
      <sheetName val="Shareholders'_Equity14"/>
      <sheetName val="Chenh_lech_ca_may15"/>
      <sheetName val="TLg_CN&amp;Laixe15"/>
      <sheetName val="TLg_CN&amp;Laixe_(2)15"/>
      <sheetName val="TLg_Laitau15"/>
      <sheetName val="TLg_Laitau_(2)15"/>
      <sheetName val="Equipment_list_(PAC)15"/>
      <sheetName val="TINH_KHOI_LUONG15"/>
      <sheetName val="DATA_BASE15"/>
      <sheetName val="_Bill_5-Earthing_2_-_Add_Work15"/>
      <sheetName val="TH_Vat_tu15"/>
      <sheetName val="Bang_trong_luong_rieng_thep15"/>
      <sheetName val="final_list_200531"/>
      <sheetName val="LV_data15"/>
      <sheetName val="ESTI_15"/>
      <sheetName val="CẤP_THOÁT_NƯỚC15"/>
      <sheetName val="TH_MTC15"/>
      <sheetName val="TH_N_Cong15"/>
      <sheetName val="THDT_goi_thau_TB15"/>
      <sheetName val="Tien_do_TV15"/>
      <sheetName val="KHOI_LUONG15"/>
      <sheetName val="bridge_#_115"/>
      <sheetName val="KL_san_lap15"/>
      <sheetName val="Bang_3_Chi_tiet_phan_Dz15"/>
      <sheetName val="HVAC_BLOCK_B415"/>
      <sheetName val="subcon_sched15"/>
      <sheetName val="Buy_vs__Lease_Car15"/>
      <sheetName val="BẢNG_KHỐI_LƯỢNG_TỔNG_HỢP14"/>
      <sheetName val="CP_Khac_cuoc_VC14"/>
      <sheetName val="Budget_Code14"/>
      <sheetName val="CTKL_KTX_HT14"/>
      <sheetName val="PRE_(E)15"/>
      <sheetName val="2_Chiet_tinh14"/>
      <sheetName val="NHÀ_NHẬP_LIỆU14"/>
      <sheetName val="MÓNG_SILO14"/>
      <sheetName val="Tong_du_toan14"/>
      <sheetName val="Bill_2_-_ketcau14"/>
      <sheetName val="13-Cốt_thép_(10mm&lt;D≤18mm)_FO114"/>
      <sheetName val="du_lieu_du_toan14"/>
      <sheetName val="Chi_tiet_lan_can14"/>
      <sheetName val="VC_xd12"/>
      <sheetName val="Gia_VLTB12"/>
      <sheetName val="B_Luong12"/>
      <sheetName val="C_May12"/>
      <sheetName val="DG_142611"/>
      <sheetName val="dm_36612"/>
      <sheetName val="DM_606012"/>
      <sheetName val="Chi_tiet_-tong_9_thang11"/>
      <sheetName val="Analisa_&amp;_Upah14"/>
      <sheetName val="Theo_doi_Doanh_thu_201711"/>
      <sheetName val="Phan_tich14"/>
      <sheetName val="DL_ĐẦU_VÀO14"/>
      <sheetName val="BOQ_THAN14"/>
      <sheetName val="Purchase_Order14"/>
      <sheetName val="D_&amp;_W_sizes14"/>
      <sheetName val="Du_lieu15"/>
      <sheetName val="CT_Thang_Mo14"/>
      <sheetName val="CT__PL14"/>
      <sheetName val="cash_budget14"/>
      <sheetName val="DK1_Don_gia14"/>
      <sheetName val="dongia__2_14"/>
      <sheetName val="Thép_CKN14"/>
      <sheetName val="GOC-KO_IN14"/>
      <sheetName val="MAU_8A14"/>
      <sheetName val="MAU_8B14"/>
      <sheetName val="MAU_914"/>
      <sheetName val="MAU_1014"/>
      <sheetName val="sochitiettaikhoan_14"/>
      <sheetName val="Share_price_data14"/>
      <sheetName val="19_314"/>
      <sheetName val="20_314"/>
      <sheetName val="Chieu_4_314"/>
      <sheetName val="Cow_req14"/>
      <sheetName val="TỔNG_HỢP14"/>
      <sheetName val="14-LẦN_3-CHIỀU14"/>
      <sheetName val="14-LẦN_1-SÁNG14"/>
      <sheetName val="14-LẦN_2-TRƯA14"/>
      <sheetName val="1_3+1_4-TOTAL_-_Ko_IN14"/>
      <sheetName val="2_1-LẦN_3-CHIỀU14"/>
      <sheetName val="2_1-LẦN_1-SÁNG14"/>
      <sheetName val="2_1-LẦN_2-TRƯA14"/>
      <sheetName val="2_1-TOTAL-Ko_IN14"/>
      <sheetName val="1_3(TMR_4)14"/>
      <sheetName val="CHO_DE14"/>
      <sheetName val="1_1+1_2+2_2+2_3(TMR_3)14"/>
      <sheetName val="CK1+CK2_(VS_SAN_CHOI_23)14"/>
      <sheetName val="CK1+CK2_(2)14"/>
      <sheetName val="12-16_THÁNG14"/>
      <sheetName val="CAN_SỮA14"/>
      <sheetName val="54+55+56(SAU_CAI_SỮA-6)14"/>
      <sheetName val="BÊ_71-90_NGÀY14"/>
      <sheetName val="BÊ_12-16_tháng14"/>
      <sheetName val="BÊ_6-1214"/>
      <sheetName val="BÊ_1-314"/>
      <sheetName val="F01-BC_KHAU_PHAN_SANG_20_314"/>
      <sheetName val="F01-BC_KHAU_PHAN_CHIEU_19_314"/>
      <sheetName val="dinh_mưc_cty14"/>
      <sheetName val="Giá_thành14"/>
      <sheetName val="Thong_ke14"/>
      <sheetName val="Energy_for_milk_prod14"/>
      <sheetName val="DE_NGHI_XUAT_14"/>
      <sheetName val="phieu_xuat_mau14"/>
      <sheetName val="PHIEU_XUAT_CHIEU14"/>
      <sheetName val="11_rai_them_cỏ14"/>
      <sheetName val="PHU_LUC_02-_HDSD_CAC_BIEU_MAU14"/>
      <sheetName val="PhU_LUC_01-_MA_CAC_NHOM_BO14"/>
      <sheetName val="F03-BC_THUC_TRON_SANG_20_314"/>
      <sheetName val="F03-BC_THUC_TRON_CHIEU_19_314"/>
      <sheetName val="F02-BC_THEO_DOI_THUC_AN_DU14"/>
      <sheetName val="Tham_khao-_Bao_cao_xuat_thuc_14"/>
      <sheetName val="Don_gia_(khong_in)14"/>
      <sheetName val="1_MONG_1-214"/>
      <sheetName val="02__PTDG14"/>
      <sheetName val="Chiết_tính14"/>
      <sheetName val="wk_prgs12"/>
      <sheetName val="TB_NẶNG12"/>
      <sheetName val="Du_tru_CP-Bieu_0112"/>
      <sheetName val="Dự_thầu12"/>
      <sheetName val="Nhap_VT_oto12"/>
      <sheetName val="Hao_phí12"/>
      <sheetName val="Structure_data12"/>
      <sheetName val="Data_Wall12"/>
      <sheetName val="Chi_tiet_cong_no12"/>
      <sheetName val="PHÁT_SINH_TẦNG_1_12"/>
      <sheetName val="PHÁT_SINH_TẦNG_212"/>
      <sheetName val="Hầm_chuyển_psinh12"/>
      <sheetName val="Ống_thẳng12"/>
      <sheetName val="Côn_thu12"/>
      <sheetName val="Vuông_tròn12"/>
      <sheetName val="Chân_rẽ12"/>
      <sheetName val="Chạc_ba12"/>
      <sheetName val="Ma_don_vi12"/>
      <sheetName val="bang_cc12"/>
      <sheetName val="KHOI_LUONG15-411"/>
      <sheetName val="Bill_2-Road_HR212"/>
      <sheetName val="Bill_3_-_Softscape_HR212"/>
      <sheetName val="Ｎｏ_1312"/>
      <sheetName val="DGchitiet_12"/>
      <sheetName val="Bill_No_3_-_Prov__Sum_(Ph2&amp;3)12"/>
      <sheetName val="TH_TN12"/>
      <sheetName val="TK_chi_tiet12"/>
      <sheetName val="đọc_số12"/>
      <sheetName val="HỆ_THỐNG_PHÒNG_CHÁY_CHỮA_CHÁY12"/>
      <sheetName val="HỆ_THỐNG_CẤP_THOÁT_NƯỚC12"/>
      <sheetName val="HỆ_THỐNG_ĐHKK12"/>
      <sheetName val="MÁY_PHÁT_ĐIỆN12"/>
      <sheetName val="HỆ_THỐNG_ĐIỆN12"/>
      <sheetName val="Thiết_bị_chính12"/>
      <sheetName val="gui_BKCT11"/>
      <sheetName val="AG_Pipe_Qty_Analysis12"/>
      <sheetName val="Tổng_GT12"/>
      <sheetName val="Chi_tiết_KL12"/>
      <sheetName val="khấu_trừ_phạt12"/>
      <sheetName val="GT__KHAU_TRU12"/>
      <sheetName val="HAO_HUT_VAT_TU_(2)12"/>
      <sheetName val="cao_độ12"/>
      <sheetName val="CP_HMC12"/>
      <sheetName val="2_1Warehouse_112"/>
      <sheetName val="THEP_TAM12"/>
      <sheetName val="THEP_HÌNH12"/>
      <sheetName val="THEP_HINH12"/>
      <sheetName val="XA_GO12"/>
      <sheetName val="BANG_TRA12"/>
      <sheetName val="CĂN_HỘ_T16-17_12"/>
      <sheetName val="TRỤC_ĐỨNG_THOÁT_BẨN_T15-1712"/>
      <sheetName val="TRỤC_ĐỨNG_TM_T15-1712"/>
      <sheetName val="CP_Du_phong12"/>
      <sheetName val="THCP_Lap_dat12"/>
      <sheetName val="THCP_xay_dung12"/>
      <sheetName val="Tong_hop_kinh_phi12"/>
      <sheetName val="CHI_PHI12"/>
      <sheetName val="1_Requisition(E)12"/>
      <sheetName val="Móng,_nền_12"/>
      <sheetName val="Main_Bldg-Rev0212"/>
      <sheetName val="D&amp;W_def_12"/>
      <sheetName val="Nhan_cong12"/>
      <sheetName val="Thiet_bi12"/>
      <sheetName val="Vat_tu12"/>
      <sheetName val="DM_ChiPhi12"/>
      <sheetName val="May_TC12"/>
      <sheetName val="TH_Kinh_phi12"/>
      <sheetName val="Ptvl_12"/>
      <sheetName val="DM_336cai_tao11"/>
      <sheetName val="phan_tic_chi_tiet12"/>
      <sheetName val="Tổng_hợp_KPHM10"/>
      <sheetName val="Cotthep_NPT11"/>
      <sheetName val="vl_nc_mtc11"/>
      <sheetName val="Heso_DZ11"/>
      <sheetName val="DG_BINH_THUAN11"/>
      <sheetName val="3__CNT11"/>
      <sheetName val="unit_price_list(M)11"/>
      <sheetName val="TONG_HOP12"/>
      <sheetName val="Gia_vat_lieu11"/>
      <sheetName val="Precios_unitarios_AXH11"/>
      <sheetName val="TH_VL,_NC,_DDHT_Thanhphuoc11"/>
      <sheetName val="So_lieu_chung11"/>
      <sheetName val="BẢNG_ÁP_GIÁ_(in)11"/>
      <sheetName val="NT_(KL)_IN11"/>
      <sheetName val="DOM_D211"/>
      <sheetName val="nhà_ăn11"/>
      <sheetName val="Công_nhật11"/>
      <sheetName val="btkt_cột11"/>
      <sheetName val="0__Input11"/>
      <sheetName val="1_2_Staff_Schedule11"/>
      <sheetName val="Bill_Prelim-CDT11"/>
      <sheetName val="Bill_BPTC-CDT11"/>
      <sheetName val="Chi_tiết_BPTC11"/>
      <sheetName val="Bill_BPTC-CDT_(PA_MCT_CDT)11"/>
      <sheetName val="Chi_tiết_BPTC_(PA_MCT_CDT)11"/>
      <sheetName val="TH_các_CC11"/>
      <sheetName val="KL_THEP__GIAM_DO_DUNG_COUPLER11"/>
      <sheetName val="01_KL_THÉP_NHẬP_VỀ11"/>
      <sheetName val="2__NT_VLDV11"/>
      <sheetName val="GHI_CHU11"/>
      <sheetName val="1_BB_LMHT11"/>
      <sheetName val="Bê_tông_bảo_vệ11"/>
      <sheetName val="01__Data11"/>
      <sheetName val="Neo,_nối_cốt_thép_dầm,_cột11"/>
      <sheetName val="Uốn_móc_cốt_thép11"/>
      <sheetName val="Tiêu_chuẩn_cốt_thép11"/>
      <sheetName val="1__Office11"/>
      <sheetName val="Doi_so11"/>
      <sheetName val="DANH_MỤC_HỒ_SƠ11"/>
      <sheetName val="GT_PHÁT_SINH_NGOÀI_HĐ11"/>
      <sheetName val="KL_PHÁT_SINH_11"/>
      <sheetName val="PS_NGOÀI_HĐ11"/>
      <sheetName val="GT_PHÁT_SINH_VƯỢT_HĐ11"/>
      <sheetName val="PS_TĂNG_GIẢM_TRONG_HĐ11"/>
      <sheetName val="DGCT_PHÁT_SINH11"/>
      <sheetName val="DGCT_TRẦN_NLV11"/>
      <sheetName val="DGKL_chi_tiết_NLV11"/>
      <sheetName val="DGKL_chi_tiết_NHN,NK11"/>
      <sheetName val="TG_KL11"/>
      <sheetName val="DGCT_SƠN_BẢ_TƯỜNG_NLV11"/>
      <sheetName val="DGKL_TRẦN_NHN11"/>
      <sheetName val="MTO_REV_2(ARMOR)11"/>
      <sheetName val="1_Civil_(Org)11"/>
      <sheetName val="KL_thep_lam_sat11"/>
      <sheetName val="Tien_Thuong11"/>
      <sheetName val="NC_XL_6T_cuoi_01_CTy11"/>
      <sheetName val="Data_-6T_dau11"/>
      <sheetName val="Cong_6T11"/>
      <sheetName val="DM-VNT_ko_sd11"/>
      <sheetName val="Bảng_đo_bóc_KL_OLK-0911"/>
      <sheetName val="6_3_CHI_TIET_OLK-0911"/>
      <sheetName val="B3A_-_TOWER_A11"/>
      <sheetName val="Annex_B11"/>
      <sheetName val="TLG_Type11"/>
      <sheetName val="1_San_11"/>
      <sheetName val="Tong_hop_vat_tu11"/>
      <sheetName val="Dot_411"/>
      <sheetName val="Chi_phi_van_chuyen11"/>
      <sheetName val="DT_hợp_đồng10"/>
      <sheetName val="Bảng_KL_đợt_110"/>
      <sheetName val="Dgia_vat_tu11"/>
      <sheetName val="Don_gia_III12"/>
      <sheetName val="D÷_liÖu11"/>
      <sheetName val="Thop_Ksat11"/>
      <sheetName val="Thu_hoi_11"/>
      <sheetName val="HM_chung11"/>
      <sheetName val="CP_xd-thiet_bi11"/>
      <sheetName val="TH-TN_LD_TB11"/>
      <sheetName val="CP_xaydung11"/>
      <sheetName val="Thao_ha_phu_kien11"/>
      <sheetName val="VL-NC-MTC_ket_cau11"/>
      <sheetName val="KHOI_LUONG_TONG11"/>
      <sheetName val="TK_22KV11"/>
      <sheetName val="DM_366-177711"/>
      <sheetName val="Thi_nhiem11"/>
      <sheetName val="Gia_goc_VT-TB11"/>
      <sheetName val="Gia_vc_den_chan_CT11"/>
      <sheetName val="culy_2211"/>
      <sheetName val="Luong_205011"/>
      <sheetName val="ca_may_QN11"/>
      <sheetName val="TNHC1246_11"/>
      <sheetName val="Ca_may_TT06_201011"/>
      <sheetName val="Don_gia_VLXD_dia_phuong11"/>
      <sheetName val="Bang_luong_SCL11"/>
      <sheetName val="Dinh_muc_TN142611"/>
      <sheetName val="HRG_BHN11"/>
      <sheetName val="CĂN_ĐH11"/>
      <sheetName val="Div26_-_Elect11"/>
      <sheetName val="Bù_giá_CM9"/>
      <sheetName val="Luong_BN9"/>
      <sheetName val="Luong_TB9"/>
      <sheetName val="Ca_may_TB9"/>
      <sheetName val="Ca_máy_BN9"/>
      <sheetName val="Vật_liệu9"/>
      <sheetName val="7_Khau_tru_11"/>
      <sheetName val="gia_vt,nc,may10"/>
      <sheetName val="2_CDPS11"/>
      <sheetName val="Q_A01_2-Sh11"/>
      <sheetName val="4_CĂN11"/>
      <sheetName val="Danh_mục10"/>
      <sheetName val="Financ__Overview10"/>
      <sheetName val="LX_-TT059"/>
      <sheetName val="NC_Moi_TT059"/>
      <sheetName val="Bia_lot9"/>
      <sheetName val="MB_DT_0210"/>
      <sheetName val="PV_Graph_Data10"/>
      <sheetName val="5_2_1_Đo_bóc_KL_OLK-0610"/>
      <sheetName val="Don_gia_NC11"/>
      <sheetName val="B-2__(DPP)11"/>
      <sheetName val="CAP_NUOC10"/>
      <sheetName val="cấp_nước_trục_nhà_vs10"/>
      <sheetName val="THOAT_NUOC10"/>
      <sheetName val="THOAT_MUA10"/>
      <sheetName val="Cáp_phòng10"/>
      <sheetName val="TMC_ĐIỆN_Phi10"/>
      <sheetName val="TMC_Tổng10"/>
      <sheetName val="TH_Đèn_Phòng_L110"/>
      <sheetName val="TH_Đèn_Hầm_L110"/>
      <sheetName val="TỦ_MODULE_T110"/>
      <sheetName val="Summary_Sheet10"/>
      <sheetName val="Finishing-Tower_A10"/>
      <sheetName val="Finishing-Tower_B10"/>
      <sheetName val="Finishing-Tower_C10"/>
      <sheetName val="Finishing-Tower_D10"/>
      <sheetName val="MEP-Tower_A10"/>
      <sheetName val="MEP-Tower_B10"/>
      <sheetName val="MEP-Tower_C10"/>
      <sheetName val="MEP-Tower_D10"/>
      <sheetName val="Cost_Report_Sum10"/>
      <sheetName val="Detail_Cost_Sum10"/>
      <sheetName val="RVO-VO_Sum10"/>
      <sheetName val="Potential_VOs_Sum10"/>
      <sheetName val="Cash_Flow_Sum10"/>
      <sheetName val="TINH_GIA_-_SAN_XUAT_Vertico10"/>
      <sheetName val="Huong_dan10"/>
      <sheetName val="13_BANG_CT10"/>
      <sheetName val="14_MMUS_GIUA_NHIP10"/>
      <sheetName val="4_HSPBngang10"/>
      <sheetName val="6_Tinh_tai10"/>
      <sheetName val="2_NSl10"/>
      <sheetName val="17_US_CHU_tho_a_b10"/>
      <sheetName val="15_MMUS_GOI10"/>
      <sheetName val="Bieu_gia_HD10"/>
      <sheetName val="DZ_22KV10"/>
      <sheetName val="BTK-Dai_Hoc_Kien_Giang10"/>
      <sheetName val="doanh_thu10"/>
      <sheetName val="Dutoan_KL10"/>
      <sheetName val="Kê_0,410"/>
      <sheetName val="TH_0,410"/>
      <sheetName val="Kê_2210"/>
      <sheetName val="TH_2210"/>
      <sheetName val="TBA_CAI_TAO10"/>
      <sheetName val="TBA_XDM10"/>
      <sheetName val="TONG_HOP_DU_TOAN10"/>
      <sheetName val="Thop_XAY_DUNG10"/>
      <sheetName val="CP_HANG_MUC_CHUNG10"/>
      <sheetName val="CHI_PHI_XD10"/>
      <sheetName val="CHI_PHI_THI_NGHIEM10"/>
      <sheetName val="VLDIEN_2210"/>
      <sheetName val="Dao_dat10"/>
      <sheetName val="TH_Denbu10"/>
      <sheetName val="Do_ve_DC10"/>
      <sheetName val="TH_Bommin10"/>
      <sheetName val="CHI_PHI_THI_NGHIEM-LD_thiet_b10"/>
      <sheetName val="Luong_TT0110"/>
      <sheetName val="Camay_QB10"/>
      <sheetName val="gia_ca_may_BXD10"/>
      <sheetName val="BANG_LUONG_KY_SU10"/>
      <sheetName val="Bang_luong_NHOM_I10"/>
      <sheetName val="Bangluong_NHOM_II_10"/>
      <sheetName val="09-GIA_nhien_lieu-ko_in10"/>
      <sheetName val="Tinh_V_cot_chiem_cho10"/>
      <sheetName val="ĐM_135410"/>
      <sheetName val="KHOAN_MAU10"/>
      <sheetName val="ĐO_ĐỊA_VẬT_LÝ10"/>
      <sheetName val="khoan_tiep_dia10"/>
      <sheetName val="Tính_giá_NC10"/>
      <sheetName val="Tiên_lượng10"/>
      <sheetName val="SL_cước10"/>
      <sheetName val="Dinh_muc10"/>
      <sheetName val="DT_san_XD-So_lieu_cu9"/>
      <sheetName val="GIÁ_DỰ_THẦU_30_CĂN10"/>
      <sheetName val="DG_Chi_tiet10"/>
      <sheetName val="_1710_HOINGHINLD10"/>
      <sheetName val="99_(2)10"/>
      <sheetName val="134_10"/>
      <sheetName val="DG_497010"/>
      <sheetName val="THONG_SO10"/>
      <sheetName val="Đơn_giá_chi_tiết_TN_3910"/>
      <sheetName val="KS_tuyen10"/>
      <sheetName val="Bang_chiet_tinh_TBA10"/>
      <sheetName val="4_2_1_Đo_bóc_KL_OLK-0610"/>
      <sheetName val="4_1_1_CHI_TIET_OLK-0610"/>
      <sheetName val="Electrical_Works10"/>
      <sheetName val="H_T__INCOMING_SYSTEM10"/>
      <sheetName val="EQUIP_LIST10"/>
      <sheetName val="So_sanh10"/>
      <sheetName val="HERD_MOVEMENTFARM112"/>
      <sheetName val="HERD_MOVEMENTFARM212"/>
      <sheetName val="CALVES_2-412"/>
      <sheetName val="Cavles_2-412"/>
      <sheetName val="CALVES_4-712"/>
      <sheetName val="HEIFER_7-12m12"/>
      <sheetName val="HEIFER_12+12"/>
      <sheetName val="FRESH_COW_2017-1812"/>
      <sheetName val="HP_COW_201812"/>
      <sheetName val="LP_COW_2017-1812"/>
      <sheetName val="DRY_COW12"/>
      <sheetName val="FIELD_CROPS12"/>
      <sheetName val="Gia_VT-TB10"/>
      <sheetName val="noi_suy_xa10"/>
      <sheetName val="noi_suy_xa_thu_hoi10"/>
      <sheetName val="BU_LONG10"/>
      <sheetName val="Thuyết_minh10"/>
      <sheetName val="Đơn_giá_máy10"/>
      <sheetName val="DT__NHA_XUONG10"/>
      <sheetName val="Tong_DT9"/>
      <sheetName val="phan_tich_don_gia9"/>
      <sheetName val="¥_10"/>
      <sheetName val="Chu_dau_tu5"/>
      <sheetName val="Cash_Flow10"/>
      <sheetName val="Bill_No_1_610"/>
      <sheetName val="Bill_No_1_1010"/>
      <sheetName val="Bill_No_3_310"/>
      <sheetName val="Bill_No_1_410"/>
      <sheetName val="Bill_No_1_710"/>
      <sheetName val="Summary_Bill_No__310"/>
      <sheetName val="Unit_price9"/>
      <sheetName val="Bán_đợt_1_trang9"/>
      <sheetName val="3__KC_-_PODIUM9"/>
      <sheetName val="Chiet_tinh_dz359"/>
      <sheetName val="Tien_Luong9"/>
      <sheetName val="Breakdown_(B)9"/>
      <sheetName val="U_P_Breakdown9"/>
      <sheetName val="DG_3"/>
      <sheetName val="Unit_price(Updateting)9"/>
      <sheetName val="Cost_List9"/>
      <sheetName val="Detail_Cost9"/>
      <sheetName val="IC_Price_New9"/>
      <sheetName val="Summary_Table9"/>
      <sheetName val="Sales_Person9"/>
      <sheetName val="Bidding_Entity9"/>
      <sheetName val="CTDZ6kv_(gd1)_9"/>
      <sheetName val="CTDZ_0_4+cto_(GD1)9"/>
      <sheetName val="CTTBA_(gd1)9"/>
      <sheetName val="03_Detailed9"/>
      <sheetName val="01_Bid_Price_summary9"/>
      <sheetName val="Home_Office_Manhours9"/>
      <sheetName val="Field_SPV_Barchart9"/>
      <sheetName val="don_gia_14269"/>
      <sheetName val="Luong_(TP_Việt_Trì)2"/>
      <sheetName val="Khai_toan4"/>
      <sheetName val="Phu_luc_01_1_EPC_P11-144"/>
      <sheetName val="TDT_P11-P144"/>
      <sheetName val="Chi_phi_khac_4"/>
      <sheetName val="Hang_muc_Chung4"/>
      <sheetName val="Bia_Phu_Luc4"/>
      <sheetName val="DATA_1_CHUNG4"/>
      <sheetName val="Muc_luc4"/>
      <sheetName val="Tra_cuu_9574"/>
      <sheetName val="CHITIET_VL-NCHT1_(2)9"/>
      <sheetName val="IMF_Code9"/>
      <sheetName val="Subsidiary_Calculation9"/>
      <sheetName val="5_2_1_Đo_bóc_KL_OLK-109"/>
      <sheetName val="FF-2_(1)9"/>
      <sheetName val="Labour_Summary22"/>
      <sheetName val="YTD_12'20039"/>
      <sheetName val="YTD_06'20039"/>
      <sheetName val="YTD_03'20039"/>
      <sheetName val="YTD_09'20039"/>
      <sheetName val="deferred_taxes9"/>
      <sheetName val="Eqpmnt_Plng9"/>
      <sheetName val="TRIAL_BALANCE9"/>
      <sheetName val="DPR_31st_march9"/>
      <sheetName val="current_month9"/>
      <sheetName val="Blng__Vs_Coll_9"/>
      <sheetName val="THÔNG_TIN5"/>
      <sheetName val="SGC_RATE4"/>
      <sheetName val="DM_DU_AN4"/>
      <sheetName val="DM_TP_4"/>
      <sheetName val="File_Chi_tiet4"/>
      <sheetName val="Cau_tao_gia_xay_to5"/>
      <sheetName val="Phu_Bai_Bridge9"/>
      <sheetName val="Cuoc_2"/>
      <sheetName val="gia_chao2"/>
      <sheetName val="Vat_lieu_BTN2"/>
      <sheetName val="NC_CU2"/>
      <sheetName val="Da_xay_dung2"/>
      <sheetName val="Tru_TT4"/>
      <sheetName val="Thg_044"/>
      <sheetName val="Thg_054"/>
      <sheetName val="Thg_064"/>
      <sheetName val="Thg_074"/>
      <sheetName val="Thg_084"/>
      <sheetName val="Thg_094"/>
      <sheetName val="Thg_104"/>
      <sheetName val="Thg_114"/>
      <sheetName val="Thg_124"/>
      <sheetName val="Dashboard_-_BQL_-_VHL4"/>
      <sheetName val="BẢNG_DIỄN_GIẢI_KL_(7)9"/>
      <sheetName val="THPDMoi__(2)5"/>
      <sheetName val="t-h_HA_THE5"/>
      <sheetName val="TH_XL5"/>
      <sheetName val="CHITIET_VL-NC5"/>
      <sheetName val="MTO_REV_02"/>
      <sheetName val="TH_khoi_luong4"/>
      <sheetName val="Chi_tiet_khoi_luong4"/>
      <sheetName val="TK_thep4"/>
      <sheetName val="CT_THOÁT_WC_VP4"/>
      <sheetName val="CT_CẤP_WC_VP4"/>
      <sheetName val="CT_THOÁT_MƯA_VP_TRỤC_LỚN4"/>
      <sheetName val="CT_THOÁT_MƯA_VP_TRỤC_NHỎ4"/>
      <sheetName val="Chênh_lệch_máy_thi_công3"/>
      <sheetName val="Chênh_lệch_nhân_công3"/>
      <sheetName val="Chênh_lệch_vật_liệu3"/>
      <sheetName val="DO_AM_DT2"/>
      <sheetName val="TCVN_1651-20081"/>
      <sheetName val="w't_table4"/>
      <sheetName val="Probbl_-_Production4"/>
      <sheetName val="Danh_mục_khối4"/>
      <sheetName val="Danh_mục_đơn_vị_-phòng_chức_nă4"/>
      <sheetName val="Currency_Rate4"/>
      <sheetName val="KEILA_TP_2020-074"/>
      <sheetName val="CHI_PHÍ_NHÔM4"/>
      <sheetName val="BILL_34Āᐁë4"/>
      <sheetName val="CFA_(ME)4"/>
      <sheetName val="MEP_Building4"/>
      <sheetName val="2__BBNT_KLHT4"/>
      <sheetName val="CHITIET_VL-NC-TT1p4"/>
      <sheetName val="NHOM_KINH3"/>
      <sheetName val="Share_Price_20023"/>
      <sheetName val="LUONG_SCL4"/>
      <sheetName val="Auto_Monthly_Inputs_2"/>
      <sheetName val="BOM-13_11-Other(PS1+PS2)4"/>
      <sheetName val="01__Nha_xuong2"/>
      <sheetName val="Nhập_liệu2"/>
      <sheetName val="Service_Cost_3"/>
      <sheetName val="Don_gia_Tay_Ninh3"/>
      <sheetName val="Don_gia_Dak_Lak3"/>
      <sheetName val="streeta_and_cacth_pit3"/>
      <sheetName val="Daf_13"/>
      <sheetName val="Luong_2622EVN2"/>
      <sheetName val="Dinh_Muc_Vat_Tu4"/>
      <sheetName val="mã_4"/>
      <sheetName val="Don_gia_XD3"/>
      <sheetName val="Gia_NC_theo_TT052"/>
      <sheetName val="Land_Dev't__Ph-12"/>
      <sheetName val="Hac_Lots2"/>
      <sheetName val="4-Lane_bridge2"/>
      <sheetName val="Res_Lots2"/>
      <sheetName val="Spine_Road2"/>
      <sheetName val="Chao_gia_T12_RE3"/>
      <sheetName val="DSV6_Summ2"/>
      <sheetName val="Sum_ELE__CAP_S1-4__2"/>
      <sheetName val="Boc_KL_DAT+CAT+BT2"/>
      <sheetName val="Boc_KL_thép2"/>
      <sheetName val="Bieu_do_nhan_luc2"/>
      <sheetName val="Elemental_Breakdown+20%2"/>
      <sheetName val="DGKL_TRỤC_NGOAI_NHA2"/>
      <sheetName val="PHẦN_KIẾN_TRÚC2"/>
      <sheetName val="0,SO_LIEU_DAU_VAO2"/>
      <sheetName val="So_sanh_gia2"/>
      <sheetName val="Bill_22"/>
      <sheetName val="Bill_32"/>
      <sheetName val="Bill_4a_-_1A2"/>
      <sheetName val="Bill_4a_(Fiber)_-_1A2"/>
      <sheetName val="Bill_4b2"/>
      <sheetName val="Bill_4c2"/>
      <sheetName val="Bill_52"/>
      <sheetName val="Bill_4a_-_1B2"/>
      <sheetName val="Bill_4a_(Fiber)_-_1B2"/>
      <sheetName val="5_2_1_Đo_bóc_KL_OLK-072"/>
      <sheetName val="Committed_Items2"/>
      <sheetName val="Corner_Arch2"/>
      <sheetName val="End_Arch2"/>
      <sheetName val="Intermediate_Arch2"/>
      <sheetName val="reinforcement_6752"/>
      <sheetName val="ext_wall_fin_qty2"/>
      <sheetName val="SL_Plum_2"/>
      <sheetName val="Physical_Schedule_3D2"/>
      <sheetName val="Tabel_Berat3"/>
      <sheetName val="Data_Umum_Penawaran3"/>
      <sheetName val="Real_Cost3"/>
      <sheetName val="bill_qty3"/>
      <sheetName val="REKAP_ARSITEKTUR_3"/>
      <sheetName val="RAB_ADMINISTRASI_PUSAT_(1)3"/>
      <sheetName val="Hrg_Readymix2"/>
      <sheetName val="TONGKE3p_1"/>
      <sheetName val="Bill_rekap1"/>
      <sheetName val="Cash_Flow_bulanan1"/>
      <sheetName val="DG_VL_KS1"/>
      <sheetName val="DTXL(_270)1"/>
      <sheetName val="cable,_lighting,_switch1"/>
      <sheetName val="ĐỢT_11"/>
      <sheetName val="Dai_tu2"/>
      <sheetName val="Aging_Sept3"/>
      <sheetName val="0_Data2"/>
      <sheetName val="0_Data_new2"/>
      <sheetName val="Define_finishing2"/>
      <sheetName val="CươcVC_tinh1"/>
      <sheetName val="Bank_Rev2"/>
      <sheetName val="Merit_&amp;_Market_Grid3"/>
      <sheetName val="BP_DECLINE_IT2"/>
      <sheetName val="Input_List2"/>
      <sheetName val="Valid_data_revised2"/>
      <sheetName val="DETAIL_MIX_%_REPORT2"/>
      <sheetName val="Fill_this_out_first___2"/>
      <sheetName val="sales_current_month47"/>
      <sheetName val="View_Variance47"/>
      <sheetName val="CONSOIDATE_42"/>
      <sheetName val="CONSOIDATE_22"/>
      <sheetName val="BC_chi_tiết_TT2"/>
      <sheetName val="Cước_CG2"/>
      <sheetName val="Fixed_asset_register2"/>
      <sheetName val="repeatative_rejection2"/>
      <sheetName val="General_Info2"/>
      <sheetName val="Full_PBD2"/>
      <sheetName val="Non-Statistical_Sampling2"/>
      <sheetName val="98FORECAST_(1)2"/>
      <sheetName val="Sch_18_Bank2"/>
      <sheetName val="Stock_details2"/>
      <sheetName val="Part_A_General2"/>
      <sheetName val="_2"/>
      <sheetName val="242_3_summaryOPC2"/>
      <sheetName val="1_1General2"/>
      <sheetName val="Gia_giao_VL_den_HT1"/>
      <sheetName val="KL_CHI_TIẾT_(2)1"/>
      <sheetName val="6__Scope_of_work_2"/>
      <sheetName val="4_6_Phân_tích_nhân_sự_2"/>
      <sheetName val="4_5_Mức_độ_tham_gia_dự_án2"/>
      <sheetName val="Khoi_luong_kenh_dan1"/>
      <sheetName val="Thep_Be_TN(tai_C10)1"/>
      <sheetName val="Don_vi1"/>
      <sheetName val="TH_khối_lượng_phải_làm1"/>
      <sheetName val="Giá_VL,_NC,_M1"/>
      <sheetName val="Lương_2135_nhóm_I1"/>
      <sheetName val="Luong_2050_hà_NAm1"/>
      <sheetName val="Lương2045_nhóm_I1"/>
      <sheetName val="May_3_huyện1"/>
      <sheetName val="May_yên_mô1"/>
      <sheetName val="Phân_tich_ĐG1"/>
      <sheetName val="PLV_mới1"/>
      <sheetName val="May_TT11(TB)1"/>
      <sheetName val="May_TT11_(HP)1"/>
      <sheetName val="May_TT11(NB)1"/>
      <sheetName val="May_TT11(NĐ)1"/>
      <sheetName val="Lương_theo_TT17(Thái_Bình)1"/>
      <sheetName val="Lương_theo_TT17_(HP)1"/>
      <sheetName val="Lương_theo_TT17_(Ninh_Bình)1"/>
      <sheetName val="Lương_theo_TT17_(Nam_Định)1"/>
      <sheetName val="he_so_dong_thoi1"/>
      <sheetName val="Input_-_Facilities2"/>
      <sheetName val="BP_CAPEX_MoD-100%_Area_4_USD2"/>
      <sheetName val="02__PHAN_TICH2"/>
      <sheetName val="03__NGAN_SACH2"/>
      <sheetName val="Dynamic_Ranges1"/>
      <sheetName val="THCP_thiet_bi1"/>
      <sheetName val="ADJ_20111"/>
      <sheetName val="NOVA_MEDIC1"/>
      <sheetName val="DGKL_MEDIC1"/>
      <sheetName val="THONG_SO_KICH_THUOC1"/>
      <sheetName val="CT_-THVLNC1"/>
      <sheetName val="Listes_Caractéristiques1"/>
      <sheetName val="Liste_Référentiel1"/>
      <sheetName val="Bill_4_1a___1"/>
      <sheetName val="XL4Poppy_(2)2"/>
      <sheetName val="Bldg_Brkdown1"/>
      <sheetName val="Thang_011"/>
      <sheetName val="Thống_kê1"/>
      <sheetName val="BAN_IN1"/>
      <sheetName val="Data_(2)1"/>
      <sheetName val="Book_1_Summary1"/>
      <sheetName val="SLTh_ke1"/>
      <sheetName val="DIEN_TICH1"/>
      <sheetName val="1_설계조건1"/>
      <sheetName val="Wood_Mckenzie1"/>
      <sheetName val="Đầu_ra_sản_phẩm1"/>
      <sheetName val="Tổng_quan_và_Input1"/>
      <sheetName val="Đầu_vào_sản_xuất1"/>
      <sheetName val="Tính_toán_doanh_thu1"/>
      <sheetName val="Phân_tích_độ_nhạy1"/>
      <sheetName val="Khấu_hao_TSCĐ1"/>
      <sheetName val="Nguồn_vốn1"/>
      <sheetName val="Giải_ngân_nguồn_vốn1"/>
      <sheetName val="Tính_toán_thuế1"/>
      <sheetName val="Tính_toán_chi_phí_SX1"/>
      <sheetName val="TH_ĐƠN_GIÁ1"/>
      <sheetName val="KL_T16_BÀN_GIAO_19_41"/>
      <sheetName val="5_Gia1"/>
      <sheetName val="Loại_cọc_P21"/>
      <sheetName val="Danh_sach_KV21"/>
      <sheetName val="Danh_sach_doan_KT1"/>
      <sheetName val="CP_NC-MTC_XD1"/>
      <sheetName val="bang_1_NCXD1"/>
      <sheetName val="bang_1_NCXD_(V_I)1"/>
      <sheetName val="List_of_Staff1"/>
      <sheetName val="__QUOTATION_xlsx1"/>
      <sheetName val="2_5_Ducts_(2)1"/>
      <sheetName val="S_N1"/>
      <sheetName val="H_Satuan1"/>
      <sheetName val="4_3_Scope_of_work_1"/>
      <sheetName val="OVER_VIEW1"/>
      <sheetName val="GIA_NC,_CM1"/>
      <sheetName val="GIA_VL1"/>
      <sheetName val="13_Luong1"/>
      <sheetName val="Luong_TT051"/>
      <sheetName val="Gia_HĐ1"/>
      <sheetName val="Ca_may1"/>
      <sheetName val="unit_weight1"/>
      <sheetName val="NHOM_KINH_1"/>
      <sheetName val="2__Tổng_hợp1"/>
      <sheetName val="List_Equip1"/>
      <sheetName val="Process_C_(1-166)1"/>
      <sheetName val="THÁNG_051"/>
      <sheetName val="CF_-Update_31Jul061"/>
      <sheetName val="Executive_Summary1"/>
      <sheetName val="MAHANG_BHLD1"/>
      <sheetName val="CHITIETHOADON_TT1"/>
      <sheetName val="mahang_chinh_sua_moi_nhat1"/>
      <sheetName val="Noise_insl1"/>
      <sheetName val="SCOPE_OF_WORK1"/>
      <sheetName val="DS_Cty1"/>
      <sheetName val="Eq__Mobilization1"/>
      <sheetName val="Link_HG1"/>
      <sheetName val="chi_tiet_TS_theo_so_lieu_ktoan1"/>
      <sheetName val="Piano_Montaggio_PO-02_bozza21"/>
      <sheetName val="List_Danh_mục_nghiệm_thu1"/>
      <sheetName val="May_Goc_(QD2436)1"/>
      <sheetName val="VC_theo_cuoc_tinh1"/>
      <sheetName val="BCVC__1"/>
      <sheetName val="ĐM4970_2016(Lap_dat_TBA)1"/>
      <sheetName val="Gia_Nhan_công1"/>
      <sheetName val="Đon_gia_228_sua_chua1"/>
      <sheetName val="ĐM01_2000(thinghiem_ĐZTTĐL)1"/>
      <sheetName val="ĐM1781_2007(T_N_đien_ĐZ&amp;TBA)1"/>
      <sheetName val="Cuoc_van_chuyen1"/>
      <sheetName val="02__THONG_TIN_CHUNG1"/>
      <sheetName val="07__DINH_MUC_HBC1"/>
      <sheetName val="3_공통공사대비1"/>
      <sheetName val="Rate_Analysis1"/>
      <sheetName val="입찰내역_발주처_양식1"/>
      <sheetName val="bar_nor1"/>
      <sheetName val="conc_nor1"/>
      <sheetName val="conc_frus1"/>
      <sheetName val="conc_trap1"/>
      <sheetName val="bar_frus1"/>
      <sheetName val="bar_trap1"/>
      <sheetName val="SLA_cost_distr_FEB_20201"/>
      <sheetName val="Legal_entities_details1"/>
      <sheetName val="Invoice_base_FEB_20201"/>
      <sheetName val="Le317_into_80501"/>
      <sheetName val="Basic_principles_to_the_distr_1"/>
      <sheetName val="Cost_elements1"/>
      <sheetName val="Ref_rate_change1"/>
      <sheetName val="Synergi_life_credit1"/>
      <sheetName val="Change_in_NH1"/>
      <sheetName val="NPS_to_O&amp;G1"/>
      <sheetName val="Adj_entries_1"/>
      <sheetName val="Annexure_11"/>
      <sheetName val="Annexure_21"/>
      <sheetName val="Updated_2018_COA1"/>
      <sheetName val="IC_Listing1"/>
      <sheetName val="2__Summary-cash1"/>
      <sheetName val="DG_THIET_BI1"/>
      <sheetName val="DG_vat_lieu1"/>
      <sheetName val="Loại_21"/>
      <sheetName val="Don_gia_III13"/>
      <sheetName val="Don_gia_CT1"/>
      <sheetName val="Tu_dien1"/>
      <sheetName val="T_kê1"/>
      <sheetName val="Chi_tiet_VL-NC-MTC1"/>
      <sheetName val="Kien_truc1"/>
      <sheetName val="Chiet_tinh_dz221"/>
      <sheetName val="Chuong_I1"/>
      <sheetName val="TK_SX1"/>
      <sheetName val="DLC_DIEN_AP1"/>
      <sheetName val="SL_dau_tien1"/>
      <sheetName val="Danhsach_121"/>
      <sheetName val="NC_HY1"/>
      <sheetName val="NC_HN1"/>
      <sheetName val="A1_81"/>
      <sheetName val="PLHD_doi_cot_ham_0101-041"/>
      <sheetName val="VL_NC_M1"/>
      <sheetName val="Don_gia_vung_III1"/>
      <sheetName val="DZ_351"/>
      <sheetName val="Tonghop_theo_Vendor1"/>
      <sheetName val="Du_thau_dau_noi1"/>
      <sheetName val="Du_Thau1"/>
      <sheetName val="Du_thau_PSBS1"/>
      <sheetName val="DG_theo_HD_PSBS1"/>
      <sheetName val="Du_thau_TC111"/>
      <sheetName val="Beam_reinfocement_schedule1"/>
      <sheetName val="Thong_so_dam1"/>
      <sheetName val="Wall_Block_C1"/>
      <sheetName val="General_Schedule1"/>
      <sheetName val="Factor_F_Data1"/>
      <sheetName val="Tra_Cứu1"/>
      <sheetName val="IV_1_Lkdt1"/>
      <sheetName val="III_2_dah1"/>
      <sheetName val="II_2_dn1"/>
      <sheetName val="IV_2_Lkdd1"/>
      <sheetName val="III_1_tai1"/>
      <sheetName val="DP_TRUOT_GIA1"/>
      <sheetName val="VL-NC-M_1"/>
      <sheetName val="Project_Info_1"/>
      <sheetName val="Cost_Summary1"/>
      <sheetName val="Cost_Summary_-_USD1"/>
      <sheetName val="Price_Summary_-_Offshore1"/>
      <sheetName val="Factory_&amp;_Import_Material1"/>
      <sheetName val="Labour_Hours_Upload1"/>
      <sheetName val="Technical_Info_1"/>
      <sheetName val="PM_Cost1"/>
      <sheetName val="SED_INPUT1"/>
      <sheetName val="Be_tong1"/>
      <sheetName val="TÍNH_TOÁN_KHỐI_LƯỢNG_P61"/>
      <sheetName val="INDEX_HẠ_TẦNG1"/>
      <sheetName val="CTG_HẠ_TẦNG1"/>
      <sheetName val="DGG_HẠ_TẦNG1"/>
      <sheetName val="DGG_LB_CỌC1"/>
      <sheetName val="DGG_MT_CỌC1"/>
      <sheetName val="INFO_CỌC1"/>
      <sheetName val="INDEX_CỌC1"/>
      <sheetName val="Bảng_dung_trọng1"/>
      <sheetName val="Summary_-_Budget1"/>
      <sheetName val="Gia_1"/>
      <sheetName val="DIV_INC2"/>
      <sheetName val="A1_-_Income_Statement2"/>
      <sheetName val="SCB_-_Annexure_A2"/>
      <sheetName val="PL6-Revenue_Bridge2"/>
      <sheetName val="Inventory_data47"/>
      <sheetName val="FORECAST_x_FAMILIA44"/>
      <sheetName val="Space_Analysis44"/>
      <sheetName val="CADE_DETAIL20"/>
      <sheetName val="OC5-Push_Diag2"/>
      <sheetName val="Franchise_Input2"/>
      <sheetName val="Project_ODC_NDEU2"/>
      <sheetName val="Inter_connect_Revenue2"/>
      <sheetName val="2020_RFS_Summary2"/>
      <sheetName val="Well_Construction_Summary2"/>
      <sheetName val="RFS_2020_-_Details_and_Notes2"/>
      <sheetName val="AN_20002"/>
      <sheetName val="Du_lieu_ban_dau1"/>
      <sheetName val="GZ_TP1"/>
      <sheetName val="GZ_VT1"/>
      <sheetName val="Bearing_Capacity1"/>
      <sheetName val="Thong_tin1"/>
      <sheetName val="BTDC_B3601"/>
      <sheetName val="Danh_muc_LIST1"/>
      <sheetName val="CF_(DR)_IN1"/>
      <sheetName val="PL_02_-_Vay1"/>
      <sheetName val="PL_03_-_Von1"/>
      <sheetName val="CP_yếu_tố1"/>
      <sheetName val="BS_4201"/>
      <sheetName val="PL_4201"/>
      <sheetName val="RT_4201"/>
      <sheetName val="BTDC_B360_1"/>
      <sheetName val="Table_of_contents1"/>
      <sheetName val="11__Loans1"/>
      <sheetName val="6_9_DM_CTP1"/>
      <sheetName val="ADJ_-_RATE1"/>
      <sheetName val="CDPS_SAU_KC1"/>
      <sheetName val="RC_Revenue1"/>
      <sheetName val="AOP_20201"/>
      <sheetName val="DATA_LE1"/>
      <sheetName val="DATA_LE_(LY)1"/>
      <sheetName val="DATA_RC1"/>
      <sheetName val="DATA_RC_(LY)1"/>
      <sheetName val="LE_Test1"/>
      <sheetName val="DATA_(RC_ORG)1"/>
      <sheetName val="DATA_(TESTING_1)1"/>
      <sheetName val="DATA_(TESTING_CHRSPR)1"/>
      <sheetName val="2018_VADIS1"/>
      <sheetName val="Income_Statement16"/>
      <sheetName val="DB_FEE1"/>
      <sheetName val="BHYT_Tự_Nguyện_-_Vinschool-Mau1"/>
      <sheetName val="dulieu_cot1"/>
      <sheetName val="PRB_Expense_Q4_201317"/>
      <sheetName val="P&amp;L_by_Month2"/>
      <sheetName val="Bank_Bal__Dec_221"/>
      <sheetName val="CAN_DOI_-_KET_QUA3"/>
      <sheetName val="Pivot_Financials2"/>
      <sheetName val="Review_20152"/>
      <sheetName val="People_2"/>
      <sheetName val="Production_volumes2"/>
      <sheetName val="Salary_increase_budget_assump_2"/>
      <sheetName val="Production_initiative2"/>
      <sheetName val="Prod__KPI_-_OEE%2"/>
      <sheetName val="B&amp;P_KPI2"/>
      <sheetName val="Customer_SC2"/>
      <sheetName val="Production_KPIs2"/>
      <sheetName val="Total_losses2"/>
      <sheetName val="Savings_overview2"/>
      <sheetName val="Prod_FTE_Dev_2"/>
      <sheetName val="Log_FTE_Dev_2"/>
      <sheetName val="Loss_tree2"/>
      <sheetName val="Inventory_development2"/>
      <sheetName val="Capex_Phasing2"/>
      <sheetName val="Std_to_Std_MC_only2"/>
      <sheetName val="Top_20_BOM2"/>
      <sheetName val="MC_Development_OLD2"/>
      <sheetName val="NMC_&amp;_Log_Ass_2"/>
      <sheetName val="_Material_Ass_2"/>
      <sheetName val="COGS_Dev_2"/>
      <sheetName val="MC_Dev_2"/>
      <sheetName val="NMC_Dev_2"/>
      <sheetName val="NMC_Development_OLD2"/>
      <sheetName val="Log_Dev_2"/>
      <sheetName val="Prod__capex_overview2"/>
      <sheetName val="Production_-_Risks_&amp;_Opport_2"/>
      <sheetName val="AOCM_Overview2"/>
      <sheetName val="AOCM_Cost_Group_Summary2"/>
      <sheetName val="Sievo_Saving2"/>
      <sheetName val="AOCM_Sub-group2"/>
      <sheetName val="Quality_RFT2"/>
      <sheetName val="Back-up_2"/>
      <sheetName val="Absorption_Phasing2"/>
      <sheetName val="One_off2"/>
      <sheetName val="Reporting_changes2"/>
      <sheetName val="Prod__KPI_-_OEE%_by_line2"/>
      <sheetName val="Key_dependencies2"/>
      <sheetName val="Orgex_and_restructuring2"/>
      <sheetName val="COGS_movement2"/>
      <sheetName val="Back-up_HR2"/>
      <sheetName val="2016_FTE_Variability2"/>
      <sheetName val="2_Sievo_saving_recon__vs_bridg2"/>
      <sheetName val="1__PPV_recon__T04_vs_bridges2"/>
      <sheetName val="INPUT_&amp;_Guidance2"/>
      <sheetName val="data_for_deck,_thinkcell2"/>
      <sheetName val="Flash_call_deck2"/>
      <sheetName val="Supply_chain_bridge2"/>
      <sheetName val="COS_bridge2"/>
      <sheetName val="3_Gross_&amp;_Net_efficiency_repor2"/>
      <sheetName val="PVM_report2"/>
      <sheetName val="Capex_comments2"/>
      <sheetName val="Log_bridge2"/>
      <sheetName val="One_pager2"/>
      <sheetName val="Option_1,Data(from_HFM)_2"/>
      <sheetName val="Option_2,_Data(_Manual_Input)2"/>
      <sheetName val="FX_&amp;_HIERARCHY2"/>
      <sheetName val="Bihar_Plant_FAR1"/>
      <sheetName val="Verification_Report1"/>
      <sheetName val="Sch2_-_BalSht_Summary1"/>
      <sheetName val="Sch1_-_P&amp;L_Summary1"/>
      <sheetName val="Cost_of_DM_Water1"/>
      <sheetName val="Other_assumptions2"/>
      <sheetName val="Vat_lieu_cat_song_rac1"/>
      <sheetName val="Field_Lists2"/>
      <sheetName val="CUSTOMER_GROUP_WISE1"/>
      <sheetName val="Q4_2009_History1"/>
      <sheetName val="_Final_Balance_Sheet1"/>
      <sheetName val="Interest_on_WC1"/>
      <sheetName val="Giai_trinh1"/>
      <sheetName val="BASE_GRAPHE1"/>
      <sheetName val="Assignment_Schedule1"/>
      <sheetName val="DTCT_-XL_41"/>
      <sheetName val="KL_CHI_TIET"/>
      <sheetName val="Phan_tich_don_gia_de_xuat_-_cau"/>
      <sheetName val="FINANCIAL_(FLR)"/>
      <sheetName val="CTG_(GIAM)1"/>
      <sheetName val="Beam__2_"/>
      <sheetName val="Du_thau_03xd"/>
      <sheetName val="TT_16-20191"/>
      <sheetName val="Đơn_trọng1"/>
      <sheetName val="KL_Chi_tiết_BV_dự_thầu1"/>
      <sheetName val="KL_chi_tiết_BV_thi_công1"/>
      <sheetName val="3_NGAN_SACH1"/>
      <sheetName val="2_PHAN_TICH1"/>
      <sheetName val="D_Trong1"/>
      <sheetName val="B_1_Engineering1"/>
      <sheetName val="Mobilisasi_&amp;_Demob1"/>
      <sheetName val="B_2_5_Proc_&amp;_Constr_Civil11"/>
      <sheetName val="B_2_3_Proc_&amp;_Constr_Electrical1"/>
      <sheetName val="B_2_4_Proc_&amp;_Constr_Instru1"/>
      <sheetName val="B_2_1_Proc_&amp;_Constr_Mech_1"/>
      <sheetName val="B_2_2_Proc_&amp;_Constr_Pipe_1"/>
      <sheetName val="Work_Permit1"/>
      <sheetName val="Agregat_Halus_&amp;_Kasar1"/>
      <sheetName val="Data_Tower1"/>
      <sheetName val="BANG_TONGHOP"/>
      <sheetName val="bang_tien_luong"/>
      <sheetName val="Thông_tin_chung"/>
      <sheetName val="1_INPUT"/>
      <sheetName val="Phan_tich_vat_tu"/>
      <sheetName val="Tong_Luong_Thep"/>
      <sheetName val="Đường_dây"/>
      <sheetName val="Vị_trí"/>
      <sheetName val="V_c_noi_bo"/>
      <sheetName val="Tổng_kê"/>
      <sheetName val="Main_Model"/>
      <sheetName val="Đơn_giá-NC"/>
      <sheetName val="Đơn_giá-VL-CM"/>
      <sheetName val="Dau_vào"/>
      <sheetName val="Summary_of_My_Chanh_Bridge"/>
      <sheetName val="My_Chanh_Bridge"/>
      <sheetName val="Summary_of_Phu_Bai_Bridge"/>
      <sheetName val="Summary_of_Nong_Bridge"/>
      <sheetName val="Nong_Bridge"/>
      <sheetName val="Summary_of_Phong_Le_Bridge"/>
      <sheetName val="Phong_Le_Bridge"/>
      <sheetName val="Summary_of_Ky_Lam_Bridge"/>
      <sheetName val="Ban_Qua_do"/>
      <sheetName val="Dự_kiến_SL-NT_2013"/>
      <sheetName val="SL_HM-T1_2014"/>
      <sheetName val="Du_lieu_TKT"/>
      <sheetName val="간접비_총괄표"/>
      <sheetName val="Nghỉ_lễ"/>
      <sheetName val="Check_C"/>
      <sheetName val="Kich_thuoc_mo_M1-nam_lay"/>
      <sheetName val="Gia_khoan_chi_tiet"/>
      <sheetName val="DA01_HD-List"/>
      <sheetName val="DM01_CDT"/>
      <sheetName val="DM02_NT"/>
      <sheetName val="NT01_HD-List"/>
      <sheetName val="1,TMĐT_"/>
      <sheetName val="DG_CANTHO"/>
      <sheetName val="BILL 34Āᐁë??_x0001_??? HẦM"/>
      <sheetName val="PL3a dot1"/>
      <sheetName val="6. Pig walk way (have roof GOC)"/>
      <sheetName val="CT bê tông"/>
      <sheetName val="CT trát. láng. sơn bả"/>
      <sheetName val="CT Ván khuôn, cốt thép"/>
      <sheetName val="Dinh Muc VT"/>
      <sheetName val="COST"/>
      <sheetName val="Equipment List Guideline"/>
      <sheetName val="Model List"/>
      <sheetName val="Totals"/>
      <sheetName val="FInput"/>
      <sheetName val="extruder"/>
      <sheetName val="Sheet10"/>
      <sheetName val="Sheet19"/>
      <sheetName val="Sheet16"/>
      <sheetName val="Sheet6"/>
      <sheetName val="Sheet11"/>
      <sheetName val="Sheet12"/>
      <sheetName val="p2-1"/>
      <sheetName val="Girder"/>
      <sheetName val="CSG SXD"/>
      <sheetName val="CTDZ0,4"/>
      <sheetName val="DGVT"/>
      <sheetName val="DG vua BT 269"/>
      <sheetName val="ctdz35"/>
      <sheetName val="DGXDCB_DD"/>
      <sheetName val="Gia_GC_Satthep"/>
      <sheetName val="btraR,f"/>
      <sheetName val="Loading"/>
      <sheetName val="2.1 NonVessel"/>
      <sheetName val="Modification Cost"/>
      <sheetName val="Fuel"/>
      <sheetName val="1 Max Base - Cost_rep_base"/>
      <sheetName val="Rates2011"/>
      <sheetName val="2 NonVessel"/>
      <sheetName val="MWBSpread"/>
      <sheetName val="Cable Data"/>
      <sheetName val="CBL01"/>
      <sheetName val="Thong tin DA"/>
      <sheetName val="AUTOMATIC SELECT"/>
      <sheetName val="U.P List"/>
      <sheetName val="accom cash"/>
      <sheetName val="Du toan XD"/>
      <sheetName val="정부노임단가"/>
      <sheetName val="General_Item&amp;General_Requireme@"/>
      <sheetName val="Cốt thép"/>
      <sheetName val="MBW"/>
      <sheetName val="Description of Beam"/>
      <sheetName val="PL08"/>
      <sheetName val="HG"/>
      <sheetName val="Jobs"/>
      <sheetName val="Mốc"/>
      <sheetName val="Weather"/>
      <sheetName val="4.0 unit cost-ko in"/>
      <sheetName val="4.DGCT"/>
      <sheetName val="KL11"/>
      <sheetName val="KL12"/>
      <sheetName val="Trường Sơn"/>
      <sheetName val="BLUONG_DANCU"/>
      <sheetName val="BLUONG_CU"/>
      <sheetName val="BLUONG_MOI"/>
      <sheetName val="Don gia LD"/>
      <sheetName val="May Hue"/>
      <sheetName val="khung ten TD"/>
      <sheetName val="Nhân_cô_x0000_g6"/>
      <sheetName val="DG vat tu"/>
      <sheetName val="Bang luong"/>
      <sheetName val="Sheet1_(2)"/>
      <sheetName val="Chi_Thao"/>
      <sheetName val="Bang_luong"/>
      <sheetName val="Nhân_côg6"/>
      <sheetName val="Dt 2001"/>
      <sheetName val="hinhhoc"/>
      <sheetName val="valeurs de base"/>
      <sheetName val="TN_M"/>
      <sheetName val="HAO_HUP_VAT_TU_(2)5"/>
      <sheetName val="bo tri ngày"/>
      <sheetName val="ﾄﾞﾊﾞｲFUEL GAS追見"/>
      <sheetName val="Lương_nhân_công"/>
      <sheetName val="DETAIL_PROGRESS_CLAIM"/>
      <sheetName val="SELISIH_HARGA"/>
      <sheetName val="B1_CN"/>
      <sheetName val="M_67"/>
      <sheetName val="Bang_khoi_luong"/>
      <sheetName val="EE_(3)"/>
      <sheetName val="Code_HT_CB_-OT"/>
      <sheetName val="Code_HT_CB_-_PO"/>
      <sheetName val="DOOR_A_(4-roof)"/>
      <sheetName val="Door_HT"/>
      <sheetName val="DOOR_B1_(4-roof)"/>
      <sheetName val="DOOR_B2_(4-roof)"/>
      <sheetName val="rate_code"/>
      <sheetName val="Xuất_DL_AP"/>
      <sheetName val="Xuất_DL_OT"/>
      <sheetName val="Xuat_DL_PO"/>
      <sheetName val="Ctiet_Cthe"/>
      <sheetName val="Data-SỔ_KHO"/>
      <sheetName val="SỔ_KHO"/>
      <sheetName val="Window_Door_schedule"/>
      <sheetName val="Ban_QD"/>
      <sheetName val="Xuly_Data"/>
      <sheetName val="Cst_Pkg-Eden"/>
      <sheetName val="4__Đo_bóc_KL"/>
      <sheetName val="List_NT"/>
      <sheetName val="SUMMARY_QUANTITIES"/>
      <sheetName val="Phân_khai"/>
      <sheetName val="Đắp_đất_K95"/>
      <sheetName val="DM_TN"/>
      <sheetName val="Danh_muc"/>
      <sheetName val="nhat_ky_"/>
      <sheetName val="T_Tinh"/>
      <sheetName val="Lç_khoan_LK1"/>
      <sheetName val="Costos_Alt2"/>
      <sheetName val="B-10_otros_activos_2003"/>
      <sheetName val="B-10_otros_activos_2004"/>
      <sheetName val="liste_ANDI"/>
      <sheetName val="Daily_Forwards"/>
      <sheetName val="CREDIT_STATS"/>
      <sheetName val="basic_inputs"/>
      <sheetName val="INSTRUCTION_Read_me"/>
      <sheetName val="DATOS_DE_CAMPO"/>
      <sheetName val="Basic_Data_Inputs"/>
      <sheetName val="Du_lieu_dau_vao"/>
      <sheetName val="DAO_DAP_CONG"/>
      <sheetName val="son_ke_duong"/>
      <sheetName val="DGTH (3 cau"/>
      <sheetName val="M+MC"/>
      <sheetName val="UP1"/>
      <sheetName val="TCVN_1651-20082"/>
      <sheetName val="PHU_LUC"/>
      <sheetName val="TONGHOPCHIPHIXAYLAP"/>
      <sheetName val="So lieu"/>
      <sheetName val="FILE"/>
      <sheetName val="분양가표"/>
      <sheetName val="Record CR"/>
      <sheetName val="Categories"/>
      <sheetName val="Ctinh 10kV"/>
      <sheetName val="TCS"/>
      <sheetName val="HOLE PILE"/>
      <sheetName val="L45M"/>
      <sheetName val="L50M"/>
      <sheetName val="T,L45M"/>
      <sheetName val="T,L50M"/>
      <sheetName val="분석"/>
      <sheetName val="wall"/>
      <sheetName val="97 사업추정(WEKI)"/>
      <sheetName val="Data NT"/>
      <sheetName val="BOQ-1"/>
      <sheetName val="thongtinchung"/>
      <sheetName val="KL Lớp"/>
      <sheetName val="Doan"/>
      <sheetName val="Apt내역"/>
      <sheetName val="KL13"/>
      <sheetName val="KL14"/>
      <sheetName val="KL15"/>
      <sheetName val="KL16"/>
      <sheetName val="KL17"/>
      <sheetName val="KL18"/>
      <sheetName val="KL19"/>
      <sheetName val="KL20"/>
      <sheetName val="KL21"/>
      <sheetName val="KL22"/>
      <sheetName val="KL23"/>
      <sheetName val="KL24"/>
      <sheetName val="KL25"/>
      <sheetName val="KL26"/>
      <sheetName val="KL27"/>
      <sheetName val="KL28"/>
      <sheetName val="KL29"/>
      <sheetName val="KL30"/>
      <sheetName val="KL31"/>
      <sheetName val="KL32"/>
      <sheetName val="KL33"/>
      <sheetName val="KL34"/>
      <sheetName val="KL35"/>
      <sheetName val="KL36"/>
      <sheetName val="KL37"/>
      <sheetName val="KL38"/>
      <sheetName val="KL39"/>
      <sheetName val="KL40"/>
      <sheetName val="KL41"/>
      <sheetName val="KL42"/>
      <sheetName val="KL43"/>
      <sheetName val="KL44"/>
      <sheetName val="KL45"/>
      <sheetName val="KL46"/>
      <sheetName val="KL47"/>
      <sheetName val="KL48"/>
      <sheetName val="KL49"/>
      <sheetName val="KL50"/>
      <sheetName val="KL51"/>
      <sheetName val="KL52"/>
      <sheetName val="KL53"/>
      <sheetName val="KL54"/>
      <sheetName val="KL55"/>
      <sheetName val="KL56"/>
      <sheetName val="KL57"/>
      <sheetName val="KL58"/>
      <sheetName val="NC_May"/>
      <sheetName val="Tong hop1"/>
      <sheetName val="KLTK"/>
      <sheetName val="LISTNT"/>
      <sheetName val="TKLT"/>
      <sheetName val="GIA TRI"/>
      <sheetName val="TEST1"/>
      <sheetName val="C.tinh"/>
      <sheetName val="Gia NC theo QD 3987-QD-UBND"/>
      <sheetName val="DMTK"/>
      <sheetName val="ctiet mong DD"/>
      <sheetName val="KL thanh toan-Xuan Dao"/>
      <sheetName val="kich thuoc chung"/>
      <sheetName val="KL-C1"/>
      <sheetName val="DMHHOA"/>
      <sheetName val="XLP"/>
      <sheetName val="DT KHOAN DS"/>
      <sheetName val="TTin"/>
      <sheetName val="TH-Dien"/>
      <sheetName val="LM"/>
      <sheetName val="EstData"/>
      <sheetName val="DW ok"/>
      <sheetName val="calc_menu_déroulant"/>
      <sheetName val="khoiphong"/>
      <sheetName val="1.Staffing"/>
      <sheetName val="TOWN"/>
      <sheetName val="Floor area "/>
      <sheetName val="Binderies"/>
      <sheetName val="Company"/>
      <sheetName val="CDPS"/>
      <sheetName val="Tổng hợp Z"/>
      <sheetName val="FF"/>
      <sheetName val="Currency Codes"/>
      <sheetName val="Scoping"/>
      <sheetName val="Expectation"/>
      <sheetName val="Variance threshold"/>
      <sheetName val="VIKAR"/>
      <sheetName val="TB Worksheet"/>
      <sheetName val="factory area"/>
      <sheetName val="營業額"/>
      <sheetName val="Risk Assessment"/>
      <sheetName val="Exhibit 2"/>
      <sheetName val="FINALPHP"/>
      <sheetName val="CY17"/>
      <sheetName val="Risk_Assessment"/>
      <sheetName val="foumula"/>
      <sheetName val="Form 23"/>
      <sheetName val="Mapping"/>
      <sheetName val="Fx Rates"/>
      <sheetName val="Data 6,7,9"/>
      <sheetName val="Data 8"/>
      <sheetName val="Risk_Assessment1"/>
      <sheetName val="Exhibit_2"/>
      <sheetName val="Form_23"/>
      <sheetName val="Fx_Rates"/>
      <sheetName val="NOVCOS"/>
      <sheetName val="PU_ITALY_48"/>
      <sheetName val="sales_current_month48"/>
      <sheetName val="View_Variance48"/>
      <sheetName val="Inventory_data48"/>
      <sheetName val="FORECAST_x_FAMILIA45"/>
      <sheetName val="Space_Analysis45"/>
      <sheetName val="CADE_DETAIL21"/>
      <sheetName val="PRB_Expense_Q4_201318"/>
      <sheetName val="P&amp;L_by_Month3"/>
      <sheetName val="Committed_Items3"/>
      <sheetName val="Risk_Assessment2"/>
      <sheetName val="Exhibit_21"/>
      <sheetName val="Form_231"/>
      <sheetName val="Fx_Rates1"/>
      <sheetName val="Data_6,7,9"/>
      <sheetName val="Data_8"/>
      <sheetName val="PU_ITALY_49"/>
      <sheetName val="sales_current_month49"/>
      <sheetName val="View_Variance49"/>
      <sheetName val="Inventory_data49"/>
      <sheetName val="FORECAST_x_FAMILIA46"/>
      <sheetName val="Space_Analysis46"/>
      <sheetName val="final_list_200532"/>
      <sheetName val="Tro_giup31"/>
      <sheetName val="Labour_Summary23"/>
      <sheetName val="CADE_DETAIL22"/>
      <sheetName val="PRB_Expense_Q4_201319"/>
      <sheetName val="P&amp;L_by_Month4"/>
      <sheetName val="Committed_Items4"/>
      <sheetName val="Risk_Assessment3"/>
      <sheetName val="Exhibit_22"/>
      <sheetName val="Form_232"/>
      <sheetName val="Fx_Rates2"/>
      <sheetName val="Data_6,7,91"/>
      <sheetName val="Data_81"/>
      <sheetName val="PU_ITALY_50"/>
      <sheetName val="sales_current_month50"/>
      <sheetName val="View_Variance50"/>
      <sheetName val="Inventory_data50"/>
      <sheetName val="FORECAST_x_FAMILIA47"/>
      <sheetName val="Space_Analysis47"/>
      <sheetName val="final_list_200533"/>
      <sheetName val="Tro_giup32"/>
      <sheetName val="Labour_Summary24"/>
      <sheetName val="CADE_DETAIL23"/>
      <sheetName val="PRB_Expense_Q4_201320"/>
      <sheetName val="P&amp;L_by_Month5"/>
      <sheetName val="Committed_Items5"/>
      <sheetName val="Risk_Assessment4"/>
      <sheetName val="Exhibit_23"/>
      <sheetName val="Form_233"/>
      <sheetName val="Fx_Rates3"/>
      <sheetName val="Data_6,7,92"/>
      <sheetName val="Data_82"/>
      <sheetName val="ListSource"/>
      <sheetName val="PU_ITALY_51"/>
      <sheetName val="sales_current_month51"/>
      <sheetName val="View_Variance51"/>
      <sheetName val="Inventory_data51"/>
      <sheetName val="FORECAST_x_FAMILIA48"/>
      <sheetName val="Space_Analysis48"/>
      <sheetName val="final_list_200534"/>
      <sheetName val="Tro_giup33"/>
      <sheetName val="Labour_Summary25"/>
      <sheetName val="CADE_DETAIL24"/>
      <sheetName val="PRB_Expense_Q4_201321"/>
      <sheetName val="P&amp;L_by_Month6"/>
      <sheetName val="Committed_Items6"/>
      <sheetName val="Risk_Assessment5"/>
      <sheetName val="Exhibit_24"/>
      <sheetName val="Share_Price_20024"/>
      <sheetName val="Form_234"/>
      <sheetName val="Fx_Rates4"/>
      <sheetName val="Data_6,7,93"/>
      <sheetName val="Data_83"/>
      <sheetName val="PU_ITALY_52"/>
      <sheetName val="sales_current_month52"/>
      <sheetName val="View_Variance52"/>
      <sheetName val="Inventory_data52"/>
      <sheetName val="FORECAST_x_FAMILIA49"/>
      <sheetName val="Space_Analysis49"/>
      <sheetName val="final_list_200535"/>
      <sheetName val="Tro_giup34"/>
      <sheetName val="Labour_Summary26"/>
      <sheetName val="CADE_DETAIL25"/>
      <sheetName val="PRB_Expense_Q4_201322"/>
      <sheetName val="P&amp;L_by_Month7"/>
      <sheetName val="Committed_Items7"/>
      <sheetName val="Risk_Assessment6"/>
      <sheetName val="Exhibit_25"/>
      <sheetName val="Share_Price_20025"/>
      <sheetName val="Form_235"/>
      <sheetName val="Fx_Rates5"/>
      <sheetName val="Data_6,7,94"/>
      <sheetName val="Data_84"/>
      <sheetName val="ProdType"/>
      <sheetName val="View BS"/>
      <sheetName val="View IS"/>
      <sheetName val="USAllexclNatlCenterSumm"/>
      <sheetName val="S - Sugar production"/>
      <sheetName val="실행기성 갑지"/>
      <sheetName val="242-3 summaryOPC"/>
      <sheetName val="주주명부&lt;끝&gt;"/>
      <sheetName val="GDLQ"/>
      <sheetName val="Sales Seasonality by Month"/>
      <sheetName val="THAM CHIẾU"/>
      <sheetName val="2012"/>
      <sheetName val="B30"/>
      <sheetName val="Areas"/>
      <sheetName val="M02 TH SP XKGC"/>
      <sheetName val="Gia tri vat tu"/>
      <sheetName val="Mẫu số 21a"/>
      <sheetName val="Beam Calculate"/>
      <sheetName val="CAD"/>
      <sheetName val="DLHG"/>
      <sheetName val="Nut giao"/>
      <sheetName val="lived_load"/>
      <sheetName val="TDT"/>
      <sheetName val="KWK"/>
      <sheetName val="pile cap"/>
      <sheetName val="FA-LISTING"/>
      <sheetName val="T&amp;P-Exist"/>
      <sheetName val="4B2 "/>
      <sheetName val="RT2-A"/>
      <sheetName val="FLOOR FINISH-B"/>
      <sheetName val="Rate ( RC )"/>
      <sheetName val="Fnl-Smry"/>
      <sheetName val="CERT"/>
      <sheetName val="Référentiel"/>
      <sheetName val="Smry Wk _P I_"/>
      <sheetName val="RFF"/>
      <sheetName val="RT2S-F"/>
      <sheetName val="M &amp; E"/>
      <sheetName val="MP"/>
      <sheetName val="CMQS"/>
      <sheetName val="dgia2"/>
      <sheetName val="Bang TH"/>
      <sheetName val="O3 VL-NC-MTC - ĐLPC"/>
      <sheetName val="Tinh toan"/>
      <sheetName val="質疑回答書"/>
      <sheetName val="5201.2004"/>
      <sheetName val="sub struc-Omission"/>
      <sheetName val="SUMMARY "/>
      <sheetName val="2-Genset print"/>
      <sheetName val="ALEK"/>
      <sheetName val="Fill this out first___"/>
      <sheetName val="rab me (by owner) "/>
      <sheetName val="BQ (by owner)"/>
      <sheetName val="rab me (fisik)"/>
      <sheetName val="Koefisien"/>
      <sheetName val="BQ-1A"/>
      <sheetName val="Analisa"/>
      <sheetName val="Pag_hal"/>
      <sheetName val="Bunga"/>
      <sheetName val="Summary IP"/>
      <sheetName val="HS Alat"/>
      <sheetName val="HS Upah"/>
      <sheetName val="HS Bahan"/>
      <sheetName val="Hargamat"/>
      <sheetName val="REKAP."/>
      <sheetName val="jadw"/>
      <sheetName val="BLDG_DCI"/>
      <sheetName val="BLDG_MCI"/>
      <sheetName val="DAFTAR HARGA"/>
      <sheetName val="O&amp;O-Alat"/>
      <sheetName val="Daftar Upah"/>
      <sheetName val="Tuning SF"/>
      <sheetName val="A(Rev.3)"/>
      <sheetName val="Page 1 - Front Sheet"/>
      <sheetName val="Drop.Down"/>
      <sheetName val="10.TM cũ"/>
      <sheetName val="BMC"/>
      <sheetName val="Dau vao"/>
      <sheetName val="CT35"/>
      <sheetName val="Cước bộ"/>
      <sheetName val="wHaTiSnAmE"/>
      <sheetName val="NT vat lieu"/>
      <sheetName val="vlieu"/>
      <sheetName val="Truot_nen"/>
      <sheetName val="khluong"/>
      <sheetName val="NC+M"/>
      <sheetName val="F01-BC_KHAU_PHAN_SANG_2_x0000__31"/>
      <sheetName val="Bill_05_-_Hoan_thien-To_x0003_er3"/>
      <sheetName val="DETAIL_THEP"/>
      <sheetName val="NK_EPCOC"/>
      <sheetName val="INPUT_HOP_DONG"/>
      <sheetName val="THUC_HIEN"/>
      <sheetName val="Moc"/>
      <sheetName val="Nhân_cô"/>
      <sheetName val="DS"/>
      <sheetName val="2. A&amp;C Database"/>
      <sheetName val="CMT retrive"/>
      <sheetName val="HDnhap"/>
      <sheetName val="BM.07.DCCCVT"/>
      <sheetName val="TONG"/>
      <sheetName val="Mã vật tư"/>
      <sheetName val="CTG BOQ HT"/>
      <sheetName val="Combos"/>
      <sheetName val="도체종-상수표"/>
      <sheetName val="MÁY_PHÁT_x0000__x0000__x0000__x0000_N1"/>
      <sheetName val="CTG Xây tô"/>
    </sheetNames>
    <sheetDataSet>
      <sheetData sheetId="0">
        <row r="9">
          <cell r="A9" t="str">
            <v>A</v>
          </cell>
        </row>
      </sheetData>
      <sheetData sheetId="1">
        <row r="9">
          <cell r="A9" t="str">
            <v>A</v>
          </cell>
        </row>
      </sheetData>
      <sheetData sheetId="2">
        <row r="9">
          <cell r="A9" t="str">
            <v>A</v>
          </cell>
        </row>
      </sheetData>
      <sheetData sheetId="3">
        <row r="9">
          <cell r="A9" t="str">
            <v>A</v>
          </cell>
        </row>
      </sheetData>
      <sheetData sheetId="4">
        <row r="9">
          <cell r="A9" t="str">
            <v>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9">
          <cell r="A9" t="str">
            <v>A</v>
          </cell>
        </row>
      </sheetData>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ow r="9">
          <cell r="A9" t="str">
            <v>A</v>
          </cell>
        </row>
      </sheetData>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sheetData sheetId="526">
        <row r="9">
          <cell r="A9" t="str">
            <v>A</v>
          </cell>
        </row>
      </sheetData>
      <sheetData sheetId="527">
        <row r="9">
          <cell r="A9" t="str">
            <v>A</v>
          </cell>
        </row>
      </sheetData>
      <sheetData sheetId="528">
        <row r="9">
          <cell r="A9" t="str">
            <v>A</v>
          </cell>
        </row>
      </sheetData>
      <sheetData sheetId="529">
        <row r="9">
          <cell r="A9" t="str">
            <v>A</v>
          </cell>
        </row>
      </sheetData>
      <sheetData sheetId="530">
        <row r="9">
          <cell r="A9" t="str">
            <v>A</v>
          </cell>
        </row>
      </sheetData>
      <sheetData sheetId="531">
        <row r="9">
          <cell r="A9" t="str">
            <v>A</v>
          </cell>
        </row>
      </sheetData>
      <sheetData sheetId="532">
        <row r="9">
          <cell r="A9" t="str">
            <v>A</v>
          </cell>
        </row>
      </sheetData>
      <sheetData sheetId="533">
        <row r="9">
          <cell r="A9" t="str">
            <v>A</v>
          </cell>
        </row>
      </sheetData>
      <sheetData sheetId="534">
        <row r="9">
          <cell r="A9" t="str">
            <v>A</v>
          </cell>
        </row>
      </sheetData>
      <sheetData sheetId="535">
        <row r="9">
          <cell r="A9" t="str">
            <v>A</v>
          </cell>
        </row>
      </sheetData>
      <sheetData sheetId="536">
        <row r="9">
          <cell r="A9" t="str">
            <v>A</v>
          </cell>
        </row>
      </sheetData>
      <sheetData sheetId="537">
        <row r="9">
          <cell r="A9" t="str">
            <v>A</v>
          </cell>
        </row>
      </sheetData>
      <sheetData sheetId="538">
        <row r="9">
          <cell r="A9" t="str">
            <v>A</v>
          </cell>
        </row>
      </sheetData>
      <sheetData sheetId="539">
        <row r="9">
          <cell r="A9" t="str">
            <v>A</v>
          </cell>
        </row>
      </sheetData>
      <sheetData sheetId="540">
        <row r="9">
          <cell r="A9" t="str">
            <v>A</v>
          </cell>
        </row>
      </sheetData>
      <sheetData sheetId="541">
        <row r="9">
          <cell r="A9" t="str">
            <v>A</v>
          </cell>
        </row>
      </sheetData>
      <sheetData sheetId="542">
        <row r="9">
          <cell r="A9" t="str">
            <v>A</v>
          </cell>
        </row>
      </sheetData>
      <sheetData sheetId="543">
        <row r="9">
          <cell r="A9" t="str">
            <v>A</v>
          </cell>
        </row>
      </sheetData>
      <sheetData sheetId="544">
        <row r="9">
          <cell r="A9" t="str">
            <v>A</v>
          </cell>
        </row>
      </sheetData>
      <sheetData sheetId="545">
        <row r="9">
          <cell r="A9" t="str">
            <v>A</v>
          </cell>
        </row>
      </sheetData>
      <sheetData sheetId="546">
        <row r="9">
          <cell r="A9" t="str">
            <v>A</v>
          </cell>
        </row>
      </sheetData>
      <sheetData sheetId="547">
        <row r="9">
          <cell r="A9" t="str">
            <v>A</v>
          </cell>
        </row>
      </sheetData>
      <sheetData sheetId="548">
        <row r="9">
          <cell r="A9" t="str">
            <v>A</v>
          </cell>
        </row>
      </sheetData>
      <sheetData sheetId="549">
        <row r="9">
          <cell r="A9" t="str">
            <v>A</v>
          </cell>
        </row>
      </sheetData>
      <sheetData sheetId="550">
        <row r="9">
          <cell r="A9" t="str">
            <v>A</v>
          </cell>
        </row>
      </sheetData>
      <sheetData sheetId="551">
        <row r="9">
          <cell r="A9" t="str">
            <v>A</v>
          </cell>
        </row>
      </sheetData>
      <sheetData sheetId="552">
        <row r="9">
          <cell r="A9" t="str">
            <v>A</v>
          </cell>
        </row>
      </sheetData>
      <sheetData sheetId="553">
        <row r="9">
          <cell r="A9" t="str">
            <v>A</v>
          </cell>
        </row>
      </sheetData>
      <sheetData sheetId="554">
        <row r="9">
          <cell r="A9" t="str">
            <v>A</v>
          </cell>
        </row>
      </sheetData>
      <sheetData sheetId="555">
        <row r="9">
          <cell r="A9" t="str">
            <v>A</v>
          </cell>
        </row>
      </sheetData>
      <sheetData sheetId="556">
        <row r="9">
          <cell r="A9" t="str">
            <v>A</v>
          </cell>
        </row>
      </sheetData>
      <sheetData sheetId="557">
        <row r="9">
          <cell r="A9" t="str">
            <v>A</v>
          </cell>
        </row>
      </sheetData>
      <sheetData sheetId="558">
        <row r="9">
          <cell r="A9" t="str">
            <v>A</v>
          </cell>
        </row>
      </sheetData>
      <sheetData sheetId="559">
        <row r="9">
          <cell r="A9" t="str">
            <v>A</v>
          </cell>
        </row>
      </sheetData>
      <sheetData sheetId="560">
        <row r="9">
          <cell r="A9" t="str">
            <v>A</v>
          </cell>
        </row>
      </sheetData>
      <sheetData sheetId="561">
        <row r="9">
          <cell r="A9" t="str">
            <v>A</v>
          </cell>
        </row>
      </sheetData>
      <sheetData sheetId="562">
        <row r="9">
          <cell r="A9" t="str">
            <v>A</v>
          </cell>
        </row>
      </sheetData>
      <sheetData sheetId="563">
        <row r="9">
          <cell r="A9" t="str">
            <v>A</v>
          </cell>
        </row>
      </sheetData>
      <sheetData sheetId="564">
        <row r="9">
          <cell r="A9" t="str">
            <v>A</v>
          </cell>
        </row>
      </sheetData>
      <sheetData sheetId="565">
        <row r="9">
          <cell r="A9" t="str">
            <v>A</v>
          </cell>
        </row>
      </sheetData>
      <sheetData sheetId="566">
        <row r="9">
          <cell r="A9" t="str">
            <v>A</v>
          </cell>
        </row>
      </sheetData>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ow r="9">
          <cell r="A9" t="str">
            <v>A</v>
          </cell>
        </row>
      </sheetData>
      <sheetData sheetId="591">
        <row r="9">
          <cell r="A9" t="str">
            <v>A</v>
          </cell>
        </row>
      </sheetData>
      <sheetData sheetId="592">
        <row r="9">
          <cell r="A9" t="str">
            <v>A</v>
          </cell>
        </row>
      </sheetData>
      <sheetData sheetId="593">
        <row r="9">
          <cell r="A9" t="str">
            <v>A</v>
          </cell>
        </row>
      </sheetData>
      <sheetData sheetId="594">
        <row r="9">
          <cell r="A9" t="str">
            <v>A</v>
          </cell>
        </row>
      </sheetData>
      <sheetData sheetId="595">
        <row r="9">
          <cell r="A9" t="str">
            <v>A</v>
          </cell>
        </row>
      </sheetData>
      <sheetData sheetId="596">
        <row r="9">
          <cell r="A9" t="str">
            <v>A</v>
          </cell>
        </row>
      </sheetData>
      <sheetData sheetId="597">
        <row r="9">
          <cell r="A9" t="str">
            <v>A</v>
          </cell>
        </row>
      </sheetData>
      <sheetData sheetId="598">
        <row r="9">
          <cell r="A9" t="str">
            <v>A</v>
          </cell>
        </row>
      </sheetData>
      <sheetData sheetId="599">
        <row r="9">
          <cell r="A9" t="str">
            <v>A</v>
          </cell>
        </row>
      </sheetData>
      <sheetData sheetId="600">
        <row r="9">
          <cell r="A9" t="str">
            <v>A</v>
          </cell>
        </row>
      </sheetData>
      <sheetData sheetId="601">
        <row r="9">
          <cell r="A9" t="str">
            <v>A</v>
          </cell>
        </row>
      </sheetData>
      <sheetData sheetId="602">
        <row r="9">
          <cell r="A9" t="str">
            <v>A</v>
          </cell>
        </row>
      </sheetData>
      <sheetData sheetId="603">
        <row r="9">
          <cell r="A9" t="str">
            <v>A</v>
          </cell>
        </row>
      </sheetData>
      <sheetData sheetId="604">
        <row r="9">
          <cell r="A9" t="str">
            <v>A</v>
          </cell>
        </row>
      </sheetData>
      <sheetData sheetId="605">
        <row r="9">
          <cell r="A9" t="str">
            <v>A</v>
          </cell>
        </row>
      </sheetData>
      <sheetData sheetId="606">
        <row r="9">
          <cell r="A9" t="str">
            <v>A</v>
          </cell>
        </row>
      </sheetData>
      <sheetData sheetId="607">
        <row r="9">
          <cell r="A9" t="str">
            <v>A</v>
          </cell>
        </row>
      </sheetData>
      <sheetData sheetId="608">
        <row r="9">
          <cell r="A9" t="str">
            <v>A</v>
          </cell>
        </row>
      </sheetData>
      <sheetData sheetId="609">
        <row r="9">
          <cell r="A9" t="str">
            <v>A</v>
          </cell>
        </row>
      </sheetData>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ow r="9">
          <cell r="A9" t="str">
            <v>A</v>
          </cell>
        </row>
      </sheetData>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ow r="9">
          <cell r="A9" t="str">
            <v>A</v>
          </cell>
        </row>
      </sheetData>
      <sheetData sheetId="788" refreshError="1"/>
      <sheetData sheetId="789">
        <row r="9">
          <cell r="A9" t="str">
            <v>A</v>
          </cell>
        </row>
      </sheetData>
      <sheetData sheetId="790">
        <row r="9">
          <cell r="A9" t="str">
            <v>A</v>
          </cell>
        </row>
      </sheetData>
      <sheetData sheetId="791">
        <row r="9">
          <cell r="A9" t="str">
            <v>A</v>
          </cell>
        </row>
      </sheetData>
      <sheetData sheetId="792">
        <row r="9">
          <cell r="A9" t="str">
            <v>A</v>
          </cell>
        </row>
      </sheetData>
      <sheetData sheetId="793">
        <row r="9">
          <cell r="A9" t="str">
            <v>A</v>
          </cell>
        </row>
      </sheetData>
      <sheetData sheetId="794">
        <row r="9">
          <cell r="A9" t="str">
            <v>A</v>
          </cell>
        </row>
      </sheetData>
      <sheetData sheetId="795">
        <row r="9">
          <cell r="A9" t="str">
            <v>A</v>
          </cell>
        </row>
      </sheetData>
      <sheetData sheetId="796">
        <row r="9">
          <cell r="A9" t="str">
            <v>A</v>
          </cell>
        </row>
      </sheetData>
      <sheetData sheetId="797">
        <row r="9">
          <cell r="A9" t="str">
            <v>A</v>
          </cell>
        </row>
      </sheetData>
      <sheetData sheetId="798">
        <row r="9">
          <cell r="A9" t="str">
            <v>A</v>
          </cell>
        </row>
      </sheetData>
      <sheetData sheetId="799">
        <row r="9">
          <cell r="A9" t="str">
            <v>A</v>
          </cell>
        </row>
      </sheetData>
      <sheetData sheetId="800">
        <row r="9">
          <cell r="A9" t="str">
            <v>A</v>
          </cell>
        </row>
      </sheetData>
      <sheetData sheetId="801">
        <row r="9">
          <cell r="A9" t="str">
            <v>A</v>
          </cell>
        </row>
      </sheetData>
      <sheetData sheetId="802">
        <row r="9">
          <cell r="A9" t="str">
            <v>A</v>
          </cell>
        </row>
      </sheetData>
      <sheetData sheetId="803">
        <row r="9">
          <cell r="A9" t="str">
            <v>A</v>
          </cell>
        </row>
      </sheetData>
      <sheetData sheetId="804">
        <row r="9">
          <cell r="A9" t="str">
            <v>A</v>
          </cell>
        </row>
      </sheetData>
      <sheetData sheetId="805">
        <row r="9">
          <cell r="A9" t="str">
            <v>A</v>
          </cell>
        </row>
      </sheetData>
      <sheetData sheetId="806">
        <row r="9">
          <cell r="A9" t="str">
            <v>A</v>
          </cell>
        </row>
      </sheetData>
      <sheetData sheetId="807">
        <row r="9">
          <cell r="A9" t="str">
            <v>A</v>
          </cell>
        </row>
      </sheetData>
      <sheetData sheetId="808">
        <row r="9">
          <cell r="A9" t="str">
            <v>A</v>
          </cell>
        </row>
      </sheetData>
      <sheetData sheetId="809">
        <row r="9">
          <cell r="A9" t="str">
            <v>A</v>
          </cell>
        </row>
      </sheetData>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ow r="9">
          <cell r="A9" t="str">
            <v>A</v>
          </cell>
        </row>
      </sheetData>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ow r="9">
          <cell r="A9" t="str">
            <v>A</v>
          </cell>
        </row>
      </sheetData>
      <sheetData sheetId="834">
        <row r="9">
          <cell r="A9" t="str">
            <v>A</v>
          </cell>
        </row>
      </sheetData>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ow r="9">
          <cell r="A9" t="str">
            <v>A</v>
          </cell>
        </row>
      </sheetData>
      <sheetData sheetId="894">
        <row r="9">
          <cell r="A9" t="str">
            <v>A</v>
          </cell>
        </row>
      </sheetData>
      <sheetData sheetId="895">
        <row r="9">
          <cell r="A9" t="str">
            <v>A</v>
          </cell>
        </row>
      </sheetData>
      <sheetData sheetId="896">
        <row r="9">
          <cell r="A9" t="str">
            <v>A</v>
          </cell>
        </row>
      </sheetData>
      <sheetData sheetId="897">
        <row r="9">
          <cell r="A9" t="str">
            <v>A</v>
          </cell>
        </row>
      </sheetData>
      <sheetData sheetId="898">
        <row r="9">
          <cell r="A9" t="str">
            <v>A</v>
          </cell>
        </row>
      </sheetData>
      <sheetData sheetId="899">
        <row r="9">
          <cell r="A9" t="str">
            <v>A</v>
          </cell>
        </row>
      </sheetData>
      <sheetData sheetId="900" refreshError="1"/>
      <sheetData sheetId="901" refreshError="1"/>
      <sheetData sheetId="902">
        <row r="9">
          <cell r="A9" t="str">
            <v>A</v>
          </cell>
        </row>
      </sheetData>
      <sheetData sheetId="903">
        <row r="9">
          <cell r="A9" t="str">
            <v>A</v>
          </cell>
        </row>
      </sheetData>
      <sheetData sheetId="904">
        <row r="9">
          <cell r="A9" t="str">
            <v>A</v>
          </cell>
        </row>
      </sheetData>
      <sheetData sheetId="905">
        <row r="9">
          <cell r="A9" t="str">
            <v>A</v>
          </cell>
        </row>
      </sheetData>
      <sheetData sheetId="906" refreshError="1"/>
      <sheetData sheetId="907" refreshError="1"/>
      <sheetData sheetId="908">
        <row r="9">
          <cell r="A9" t="str">
            <v>A</v>
          </cell>
        </row>
      </sheetData>
      <sheetData sheetId="909">
        <row r="9">
          <cell r="A9" t="str">
            <v>A</v>
          </cell>
        </row>
      </sheetData>
      <sheetData sheetId="910">
        <row r="9">
          <cell r="A9" t="str">
            <v>A</v>
          </cell>
        </row>
      </sheetData>
      <sheetData sheetId="911">
        <row r="9">
          <cell r="A9" t="str">
            <v>A</v>
          </cell>
        </row>
      </sheetData>
      <sheetData sheetId="912">
        <row r="9">
          <cell r="A9" t="str">
            <v>A</v>
          </cell>
        </row>
      </sheetData>
      <sheetData sheetId="913" refreshError="1"/>
      <sheetData sheetId="914" refreshError="1"/>
      <sheetData sheetId="915" refreshError="1"/>
      <sheetData sheetId="916" refreshError="1"/>
      <sheetData sheetId="917" refreshError="1"/>
      <sheetData sheetId="918">
        <row r="9">
          <cell r="A9" t="str">
            <v>A</v>
          </cell>
        </row>
      </sheetData>
      <sheetData sheetId="919">
        <row r="9">
          <cell r="A9" t="str">
            <v>A</v>
          </cell>
        </row>
      </sheetData>
      <sheetData sheetId="920">
        <row r="9">
          <cell r="A9" t="str">
            <v>A</v>
          </cell>
        </row>
      </sheetData>
      <sheetData sheetId="921">
        <row r="9">
          <cell r="A9" t="str">
            <v>A</v>
          </cell>
        </row>
      </sheetData>
      <sheetData sheetId="922">
        <row r="9">
          <cell r="A9" t="str">
            <v>A</v>
          </cell>
        </row>
      </sheetData>
      <sheetData sheetId="923">
        <row r="9">
          <cell r="A9" t="str">
            <v>A</v>
          </cell>
        </row>
      </sheetData>
      <sheetData sheetId="924">
        <row r="9">
          <cell r="A9" t="str">
            <v>A</v>
          </cell>
        </row>
      </sheetData>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ow r="9">
          <cell r="A9" t="str">
            <v>A</v>
          </cell>
        </row>
      </sheetData>
      <sheetData sheetId="938">
        <row r="9">
          <cell r="A9" t="str">
            <v>A</v>
          </cell>
        </row>
      </sheetData>
      <sheetData sheetId="939">
        <row r="9">
          <cell r="A9" t="str">
            <v>A</v>
          </cell>
        </row>
      </sheetData>
      <sheetData sheetId="940">
        <row r="9">
          <cell r="A9" t="str">
            <v>A</v>
          </cell>
        </row>
      </sheetData>
      <sheetData sheetId="941">
        <row r="9">
          <cell r="A9" t="str">
            <v>A</v>
          </cell>
        </row>
      </sheetData>
      <sheetData sheetId="942">
        <row r="9">
          <cell r="A9" t="str">
            <v>A</v>
          </cell>
        </row>
      </sheetData>
      <sheetData sheetId="943">
        <row r="9">
          <cell r="A9" t="str">
            <v>A</v>
          </cell>
        </row>
      </sheetData>
      <sheetData sheetId="944">
        <row r="9">
          <cell r="A9" t="str">
            <v>A</v>
          </cell>
        </row>
      </sheetData>
      <sheetData sheetId="945">
        <row r="9">
          <cell r="A9" t="str">
            <v>A</v>
          </cell>
        </row>
      </sheetData>
      <sheetData sheetId="946">
        <row r="9">
          <cell r="A9" t="str">
            <v>A</v>
          </cell>
        </row>
      </sheetData>
      <sheetData sheetId="947">
        <row r="9">
          <cell r="A9" t="str">
            <v>A</v>
          </cell>
        </row>
      </sheetData>
      <sheetData sheetId="948">
        <row r="9">
          <cell r="A9" t="str">
            <v>A</v>
          </cell>
        </row>
      </sheetData>
      <sheetData sheetId="949">
        <row r="9">
          <cell r="A9" t="str">
            <v>A</v>
          </cell>
        </row>
      </sheetData>
      <sheetData sheetId="950">
        <row r="9">
          <cell r="A9" t="str">
            <v>A</v>
          </cell>
        </row>
      </sheetData>
      <sheetData sheetId="951">
        <row r="9">
          <cell r="A9" t="str">
            <v>A</v>
          </cell>
        </row>
      </sheetData>
      <sheetData sheetId="952">
        <row r="9">
          <cell r="A9" t="str">
            <v>A</v>
          </cell>
        </row>
      </sheetData>
      <sheetData sheetId="953">
        <row r="9">
          <cell r="A9" t="str">
            <v>A</v>
          </cell>
        </row>
      </sheetData>
      <sheetData sheetId="954">
        <row r="9">
          <cell r="A9" t="str">
            <v>A</v>
          </cell>
        </row>
      </sheetData>
      <sheetData sheetId="955">
        <row r="9">
          <cell r="A9" t="str">
            <v>A</v>
          </cell>
        </row>
      </sheetData>
      <sheetData sheetId="956">
        <row r="9">
          <cell r="A9" t="str">
            <v>A</v>
          </cell>
        </row>
      </sheetData>
      <sheetData sheetId="957">
        <row r="9">
          <cell r="A9" t="str">
            <v>A</v>
          </cell>
        </row>
      </sheetData>
      <sheetData sheetId="958">
        <row r="9">
          <cell r="A9" t="str">
            <v>A</v>
          </cell>
        </row>
      </sheetData>
      <sheetData sheetId="959">
        <row r="9">
          <cell r="A9" t="str">
            <v>A</v>
          </cell>
        </row>
      </sheetData>
      <sheetData sheetId="960">
        <row r="9">
          <cell r="A9" t="str">
            <v>A</v>
          </cell>
        </row>
      </sheetData>
      <sheetData sheetId="961">
        <row r="9">
          <cell r="A9" t="str">
            <v>A</v>
          </cell>
        </row>
      </sheetData>
      <sheetData sheetId="962">
        <row r="9">
          <cell r="A9" t="str">
            <v>A</v>
          </cell>
        </row>
      </sheetData>
      <sheetData sheetId="963">
        <row r="9">
          <cell r="A9" t="str">
            <v>A</v>
          </cell>
        </row>
      </sheetData>
      <sheetData sheetId="964">
        <row r="9">
          <cell r="A9" t="str">
            <v>A</v>
          </cell>
        </row>
      </sheetData>
      <sheetData sheetId="965">
        <row r="9">
          <cell r="A9" t="str">
            <v>A</v>
          </cell>
        </row>
      </sheetData>
      <sheetData sheetId="966">
        <row r="9">
          <cell r="A9" t="str">
            <v>A</v>
          </cell>
        </row>
      </sheetData>
      <sheetData sheetId="967">
        <row r="9">
          <cell r="A9" t="str">
            <v>A</v>
          </cell>
        </row>
      </sheetData>
      <sheetData sheetId="968">
        <row r="9">
          <cell r="A9" t="str">
            <v>A</v>
          </cell>
        </row>
      </sheetData>
      <sheetData sheetId="969">
        <row r="9">
          <cell r="A9" t="str">
            <v>A</v>
          </cell>
        </row>
      </sheetData>
      <sheetData sheetId="970">
        <row r="9">
          <cell r="A9" t="str">
            <v>A</v>
          </cell>
        </row>
      </sheetData>
      <sheetData sheetId="971">
        <row r="9">
          <cell r="A9" t="str">
            <v>A</v>
          </cell>
        </row>
      </sheetData>
      <sheetData sheetId="972">
        <row r="9">
          <cell r="A9" t="str">
            <v>A</v>
          </cell>
        </row>
      </sheetData>
      <sheetData sheetId="973">
        <row r="9">
          <cell r="A9" t="str">
            <v>A</v>
          </cell>
        </row>
      </sheetData>
      <sheetData sheetId="974">
        <row r="9">
          <cell r="A9" t="str">
            <v>A</v>
          </cell>
        </row>
      </sheetData>
      <sheetData sheetId="975">
        <row r="9">
          <cell r="A9" t="str">
            <v>A</v>
          </cell>
        </row>
      </sheetData>
      <sheetData sheetId="976">
        <row r="9">
          <cell r="A9" t="str">
            <v>A</v>
          </cell>
        </row>
      </sheetData>
      <sheetData sheetId="977">
        <row r="9">
          <cell r="A9" t="str">
            <v>A</v>
          </cell>
        </row>
      </sheetData>
      <sheetData sheetId="978">
        <row r="9">
          <cell r="A9" t="str">
            <v>A</v>
          </cell>
        </row>
      </sheetData>
      <sheetData sheetId="979">
        <row r="9">
          <cell r="A9" t="str">
            <v>A</v>
          </cell>
        </row>
      </sheetData>
      <sheetData sheetId="980">
        <row r="9">
          <cell r="A9" t="str">
            <v>A</v>
          </cell>
        </row>
      </sheetData>
      <sheetData sheetId="981">
        <row r="9">
          <cell r="A9" t="str">
            <v>A</v>
          </cell>
        </row>
      </sheetData>
      <sheetData sheetId="982">
        <row r="9">
          <cell r="A9" t="str">
            <v>A</v>
          </cell>
        </row>
      </sheetData>
      <sheetData sheetId="983">
        <row r="9">
          <cell r="A9" t="str">
            <v>A</v>
          </cell>
        </row>
      </sheetData>
      <sheetData sheetId="984">
        <row r="9">
          <cell r="A9" t="str">
            <v>A</v>
          </cell>
        </row>
      </sheetData>
      <sheetData sheetId="985">
        <row r="9">
          <cell r="A9" t="str">
            <v>A</v>
          </cell>
        </row>
      </sheetData>
      <sheetData sheetId="986">
        <row r="9">
          <cell r="A9" t="str">
            <v>A</v>
          </cell>
        </row>
      </sheetData>
      <sheetData sheetId="987">
        <row r="9">
          <cell r="A9" t="str">
            <v>A</v>
          </cell>
        </row>
      </sheetData>
      <sheetData sheetId="988">
        <row r="9">
          <cell r="A9" t="str">
            <v>A</v>
          </cell>
        </row>
      </sheetData>
      <sheetData sheetId="989">
        <row r="9">
          <cell r="A9" t="str">
            <v>A</v>
          </cell>
        </row>
      </sheetData>
      <sheetData sheetId="990">
        <row r="9">
          <cell r="A9" t="str">
            <v>A</v>
          </cell>
        </row>
      </sheetData>
      <sheetData sheetId="991">
        <row r="9">
          <cell r="A9" t="str">
            <v>A</v>
          </cell>
        </row>
      </sheetData>
      <sheetData sheetId="992">
        <row r="9">
          <cell r="A9" t="str">
            <v>A</v>
          </cell>
        </row>
      </sheetData>
      <sheetData sheetId="993">
        <row r="9">
          <cell r="A9" t="str">
            <v>A</v>
          </cell>
        </row>
      </sheetData>
      <sheetData sheetId="994">
        <row r="9">
          <cell r="A9" t="str">
            <v>A</v>
          </cell>
        </row>
      </sheetData>
      <sheetData sheetId="995">
        <row r="9">
          <cell r="A9" t="str">
            <v>A</v>
          </cell>
        </row>
      </sheetData>
      <sheetData sheetId="996">
        <row r="9">
          <cell r="A9" t="str">
            <v>A</v>
          </cell>
        </row>
      </sheetData>
      <sheetData sheetId="997">
        <row r="9">
          <cell r="A9" t="str">
            <v>A</v>
          </cell>
        </row>
      </sheetData>
      <sheetData sheetId="998">
        <row r="9">
          <cell r="A9" t="str">
            <v>A</v>
          </cell>
        </row>
      </sheetData>
      <sheetData sheetId="999">
        <row r="9">
          <cell r="A9" t="str">
            <v>A</v>
          </cell>
        </row>
      </sheetData>
      <sheetData sheetId="1000">
        <row r="9">
          <cell r="A9" t="str">
            <v>A</v>
          </cell>
        </row>
      </sheetData>
      <sheetData sheetId="1001">
        <row r="9">
          <cell r="A9" t="str">
            <v>A</v>
          </cell>
        </row>
      </sheetData>
      <sheetData sheetId="1002">
        <row r="9">
          <cell r="A9" t="str">
            <v>A</v>
          </cell>
        </row>
      </sheetData>
      <sheetData sheetId="1003">
        <row r="9">
          <cell r="A9" t="str">
            <v>A</v>
          </cell>
        </row>
      </sheetData>
      <sheetData sheetId="1004">
        <row r="9">
          <cell r="A9" t="str">
            <v>A</v>
          </cell>
        </row>
      </sheetData>
      <sheetData sheetId="1005">
        <row r="9">
          <cell r="A9" t="str">
            <v>A</v>
          </cell>
        </row>
      </sheetData>
      <sheetData sheetId="1006">
        <row r="9">
          <cell r="A9" t="str">
            <v>A</v>
          </cell>
        </row>
      </sheetData>
      <sheetData sheetId="1007">
        <row r="9">
          <cell r="A9" t="str">
            <v>A</v>
          </cell>
        </row>
      </sheetData>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ow r="9">
          <cell r="A9" t="str">
            <v>A</v>
          </cell>
        </row>
      </sheetData>
      <sheetData sheetId="1013">
        <row r="9">
          <cell r="A9" t="str">
            <v>A</v>
          </cell>
        </row>
      </sheetData>
      <sheetData sheetId="1014">
        <row r="9">
          <cell r="A9" t="str">
            <v>A</v>
          </cell>
        </row>
      </sheetData>
      <sheetData sheetId="1015">
        <row r="9">
          <cell r="A9" t="str">
            <v>A</v>
          </cell>
        </row>
      </sheetData>
      <sheetData sheetId="1016">
        <row r="9">
          <cell r="A9" t="str">
            <v>A</v>
          </cell>
        </row>
      </sheetData>
      <sheetData sheetId="1017">
        <row r="9">
          <cell r="A9" t="str">
            <v>A</v>
          </cell>
        </row>
      </sheetData>
      <sheetData sheetId="1018">
        <row r="9">
          <cell r="A9" t="str">
            <v>A</v>
          </cell>
        </row>
      </sheetData>
      <sheetData sheetId="1019">
        <row r="9">
          <cell r="A9" t="str">
            <v>A</v>
          </cell>
        </row>
      </sheetData>
      <sheetData sheetId="1020">
        <row r="9">
          <cell r="A9" t="str">
            <v>A</v>
          </cell>
        </row>
      </sheetData>
      <sheetData sheetId="1021">
        <row r="9">
          <cell r="A9" t="str">
            <v>A</v>
          </cell>
        </row>
      </sheetData>
      <sheetData sheetId="1022">
        <row r="9">
          <cell r="A9" t="str">
            <v>A</v>
          </cell>
        </row>
      </sheetData>
      <sheetData sheetId="1023">
        <row r="9">
          <cell r="A9" t="str">
            <v>A</v>
          </cell>
        </row>
      </sheetData>
      <sheetData sheetId="1024">
        <row r="9">
          <cell r="A9" t="str">
            <v>A</v>
          </cell>
        </row>
      </sheetData>
      <sheetData sheetId="1025">
        <row r="9">
          <cell r="A9" t="str">
            <v>A</v>
          </cell>
        </row>
      </sheetData>
      <sheetData sheetId="1026">
        <row r="9">
          <cell r="A9" t="str">
            <v>A</v>
          </cell>
        </row>
      </sheetData>
      <sheetData sheetId="1027">
        <row r="9">
          <cell r="A9" t="str">
            <v>A</v>
          </cell>
        </row>
      </sheetData>
      <sheetData sheetId="1028">
        <row r="9">
          <cell r="A9" t="str">
            <v>A</v>
          </cell>
        </row>
      </sheetData>
      <sheetData sheetId="1029">
        <row r="9">
          <cell r="A9" t="str">
            <v>A</v>
          </cell>
        </row>
      </sheetData>
      <sheetData sheetId="1030">
        <row r="9">
          <cell r="A9" t="str">
            <v>A</v>
          </cell>
        </row>
      </sheetData>
      <sheetData sheetId="1031">
        <row r="9">
          <cell r="A9" t="str">
            <v>A</v>
          </cell>
        </row>
      </sheetData>
      <sheetData sheetId="1032">
        <row r="9">
          <cell r="A9" t="str">
            <v>A</v>
          </cell>
        </row>
      </sheetData>
      <sheetData sheetId="1033">
        <row r="9">
          <cell r="A9" t="str">
            <v>A</v>
          </cell>
        </row>
      </sheetData>
      <sheetData sheetId="1034">
        <row r="9">
          <cell r="A9" t="str">
            <v>A</v>
          </cell>
        </row>
      </sheetData>
      <sheetData sheetId="1035">
        <row r="9">
          <cell r="A9" t="str">
            <v>A</v>
          </cell>
        </row>
      </sheetData>
      <sheetData sheetId="1036">
        <row r="9">
          <cell r="A9" t="str">
            <v>A</v>
          </cell>
        </row>
      </sheetData>
      <sheetData sheetId="1037">
        <row r="9">
          <cell r="A9" t="str">
            <v>A</v>
          </cell>
        </row>
      </sheetData>
      <sheetData sheetId="1038">
        <row r="9">
          <cell r="A9" t="str">
            <v>A</v>
          </cell>
        </row>
      </sheetData>
      <sheetData sheetId="1039">
        <row r="9">
          <cell r="A9" t="str">
            <v>A</v>
          </cell>
        </row>
      </sheetData>
      <sheetData sheetId="1040">
        <row r="9">
          <cell r="A9" t="str">
            <v>A</v>
          </cell>
        </row>
      </sheetData>
      <sheetData sheetId="1041">
        <row r="9">
          <cell r="A9" t="str">
            <v>A</v>
          </cell>
        </row>
      </sheetData>
      <sheetData sheetId="1042">
        <row r="9">
          <cell r="A9" t="str">
            <v>A</v>
          </cell>
        </row>
      </sheetData>
      <sheetData sheetId="1043">
        <row r="9">
          <cell r="A9" t="str">
            <v>A</v>
          </cell>
        </row>
      </sheetData>
      <sheetData sheetId="1044">
        <row r="9">
          <cell r="A9" t="str">
            <v>A</v>
          </cell>
        </row>
      </sheetData>
      <sheetData sheetId="1045">
        <row r="9">
          <cell r="A9" t="str">
            <v>A</v>
          </cell>
        </row>
      </sheetData>
      <sheetData sheetId="1046">
        <row r="9">
          <cell r="A9" t="str">
            <v>A</v>
          </cell>
        </row>
      </sheetData>
      <sheetData sheetId="1047">
        <row r="9">
          <cell r="A9" t="str">
            <v>A</v>
          </cell>
        </row>
      </sheetData>
      <sheetData sheetId="1048">
        <row r="9">
          <cell r="A9" t="str">
            <v>A</v>
          </cell>
        </row>
      </sheetData>
      <sheetData sheetId="1049">
        <row r="9">
          <cell r="A9" t="str">
            <v>A</v>
          </cell>
        </row>
      </sheetData>
      <sheetData sheetId="1050">
        <row r="9">
          <cell r="A9" t="str">
            <v>A</v>
          </cell>
        </row>
      </sheetData>
      <sheetData sheetId="1051">
        <row r="9">
          <cell r="A9" t="str">
            <v>A</v>
          </cell>
        </row>
      </sheetData>
      <sheetData sheetId="1052">
        <row r="9">
          <cell r="A9" t="str">
            <v>A</v>
          </cell>
        </row>
      </sheetData>
      <sheetData sheetId="1053">
        <row r="9">
          <cell r="A9" t="str">
            <v>A</v>
          </cell>
        </row>
      </sheetData>
      <sheetData sheetId="1054">
        <row r="9">
          <cell r="A9" t="str">
            <v>A</v>
          </cell>
        </row>
      </sheetData>
      <sheetData sheetId="1055">
        <row r="9">
          <cell r="A9" t="str">
            <v>A</v>
          </cell>
        </row>
      </sheetData>
      <sheetData sheetId="1056">
        <row r="9">
          <cell r="A9" t="str">
            <v>A</v>
          </cell>
        </row>
      </sheetData>
      <sheetData sheetId="1057">
        <row r="9">
          <cell r="A9" t="str">
            <v>A</v>
          </cell>
        </row>
      </sheetData>
      <sheetData sheetId="1058">
        <row r="9">
          <cell r="A9" t="str">
            <v>A</v>
          </cell>
        </row>
      </sheetData>
      <sheetData sheetId="1059">
        <row r="9">
          <cell r="A9" t="str">
            <v>A</v>
          </cell>
        </row>
      </sheetData>
      <sheetData sheetId="1060">
        <row r="9">
          <cell r="A9" t="str">
            <v>A</v>
          </cell>
        </row>
      </sheetData>
      <sheetData sheetId="1061">
        <row r="9">
          <cell r="A9" t="str">
            <v>A</v>
          </cell>
        </row>
      </sheetData>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ow r="9">
          <cell r="A9" t="str">
            <v>A</v>
          </cell>
        </row>
      </sheetData>
      <sheetData sheetId="1090">
        <row r="9">
          <cell r="A9" t="str">
            <v>A</v>
          </cell>
        </row>
      </sheetData>
      <sheetData sheetId="1091">
        <row r="9">
          <cell r="A9" t="str">
            <v>A</v>
          </cell>
        </row>
      </sheetData>
      <sheetData sheetId="1092">
        <row r="9">
          <cell r="A9" t="str">
            <v>A</v>
          </cell>
        </row>
      </sheetData>
      <sheetData sheetId="1093">
        <row r="9">
          <cell r="A9" t="str">
            <v>A</v>
          </cell>
        </row>
      </sheetData>
      <sheetData sheetId="1094">
        <row r="9">
          <cell r="A9" t="str">
            <v>A</v>
          </cell>
        </row>
      </sheetData>
      <sheetData sheetId="1095">
        <row r="9">
          <cell r="A9" t="str">
            <v>A</v>
          </cell>
        </row>
      </sheetData>
      <sheetData sheetId="1096">
        <row r="9">
          <cell r="A9" t="str">
            <v>A</v>
          </cell>
        </row>
      </sheetData>
      <sheetData sheetId="1097">
        <row r="9">
          <cell r="A9" t="str">
            <v>A</v>
          </cell>
        </row>
      </sheetData>
      <sheetData sheetId="1098">
        <row r="9">
          <cell r="A9" t="str">
            <v>A</v>
          </cell>
        </row>
      </sheetData>
      <sheetData sheetId="1099">
        <row r="9">
          <cell r="A9" t="str">
            <v>A</v>
          </cell>
        </row>
      </sheetData>
      <sheetData sheetId="1100">
        <row r="9">
          <cell r="A9" t="str">
            <v>A</v>
          </cell>
        </row>
      </sheetData>
      <sheetData sheetId="1101">
        <row r="9">
          <cell r="A9" t="str">
            <v>A</v>
          </cell>
        </row>
      </sheetData>
      <sheetData sheetId="1102">
        <row r="9">
          <cell r="A9" t="str">
            <v>A</v>
          </cell>
        </row>
      </sheetData>
      <sheetData sheetId="1103">
        <row r="9">
          <cell r="A9" t="str">
            <v>A</v>
          </cell>
        </row>
      </sheetData>
      <sheetData sheetId="1104">
        <row r="9">
          <cell r="A9" t="str">
            <v>A</v>
          </cell>
        </row>
      </sheetData>
      <sheetData sheetId="1105">
        <row r="9">
          <cell r="A9" t="str">
            <v>A</v>
          </cell>
        </row>
      </sheetData>
      <sheetData sheetId="1106">
        <row r="9">
          <cell r="A9" t="str">
            <v>A</v>
          </cell>
        </row>
      </sheetData>
      <sheetData sheetId="1107">
        <row r="9">
          <cell r="A9" t="str">
            <v>A</v>
          </cell>
        </row>
      </sheetData>
      <sheetData sheetId="1108">
        <row r="9">
          <cell r="A9" t="str">
            <v>A</v>
          </cell>
        </row>
      </sheetData>
      <sheetData sheetId="1109">
        <row r="9">
          <cell r="A9" t="str">
            <v>A</v>
          </cell>
        </row>
      </sheetData>
      <sheetData sheetId="1110">
        <row r="9">
          <cell r="A9" t="str">
            <v>A</v>
          </cell>
        </row>
      </sheetData>
      <sheetData sheetId="1111">
        <row r="9">
          <cell r="A9" t="str">
            <v>A</v>
          </cell>
        </row>
      </sheetData>
      <sheetData sheetId="1112">
        <row r="9">
          <cell r="A9" t="str">
            <v>A</v>
          </cell>
        </row>
      </sheetData>
      <sheetData sheetId="1113">
        <row r="9">
          <cell r="A9" t="str">
            <v>A</v>
          </cell>
        </row>
      </sheetData>
      <sheetData sheetId="1114">
        <row r="9">
          <cell r="A9" t="str">
            <v>A</v>
          </cell>
        </row>
      </sheetData>
      <sheetData sheetId="1115">
        <row r="9">
          <cell r="A9" t="str">
            <v>A</v>
          </cell>
        </row>
      </sheetData>
      <sheetData sheetId="1116">
        <row r="9">
          <cell r="A9" t="str">
            <v>A</v>
          </cell>
        </row>
      </sheetData>
      <sheetData sheetId="1117">
        <row r="9">
          <cell r="A9" t="str">
            <v>A</v>
          </cell>
        </row>
      </sheetData>
      <sheetData sheetId="1118">
        <row r="9">
          <cell r="A9" t="str">
            <v>A</v>
          </cell>
        </row>
      </sheetData>
      <sheetData sheetId="1119">
        <row r="9">
          <cell r="A9" t="str">
            <v>A</v>
          </cell>
        </row>
      </sheetData>
      <sheetData sheetId="1120">
        <row r="9">
          <cell r="A9" t="str">
            <v>A</v>
          </cell>
        </row>
      </sheetData>
      <sheetData sheetId="1121">
        <row r="9">
          <cell r="A9" t="str">
            <v>A</v>
          </cell>
        </row>
      </sheetData>
      <sheetData sheetId="1122">
        <row r="9">
          <cell r="A9" t="str">
            <v>A</v>
          </cell>
        </row>
      </sheetData>
      <sheetData sheetId="1123">
        <row r="9">
          <cell r="A9" t="str">
            <v>A</v>
          </cell>
        </row>
      </sheetData>
      <sheetData sheetId="1124">
        <row r="9">
          <cell r="A9" t="str">
            <v>A</v>
          </cell>
        </row>
      </sheetData>
      <sheetData sheetId="1125">
        <row r="9">
          <cell r="A9" t="str">
            <v>A</v>
          </cell>
        </row>
      </sheetData>
      <sheetData sheetId="1126">
        <row r="9">
          <cell r="A9" t="str">
            <v>A</v>
          </cell>
        </row>
      </sheetData>
      <sheetData sheetId="1127">
        <row r="9">
          <cell r="A9" t="str">
            <v>A</v>
          </cell>
        </row>
      </sheetData>
      <sheetData sheetId="1128">
        <row r="9">
          <cell r="A9" t="str">
            <v>A</v>
          </cell>
        </row>
      </sheetData>
      <sheetData sheetId="1129">
        <row r="9">
          <cell r="A9" t="str">
            <v>A</v>
          </cell>
        </row>
      </sheetData>
      <sheetData sheetId="1130">
        <row r="9">
          <cell r="A9" t="str">
            <v>A</v>
          </cell>
        </row>
      </sheetData>
      <sheetData sheetId="1131">
        <row r="9">
          <cell r="A9" t="str">
            <v>A</v>
          </cell>
        </row>
      </sheetData>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efreshError="1"/>
      <sheetData sheetId="1166" refreshError="1"/>
      <sheetData sheetId="1167" refreshError="1"/>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ow r="9">
          <cell r="A9" t="str">
            <v>A</v>
          </cell>
        </row>
      </sheetData>
      <sheetData sheetId="1183">
        <row r="9">
          <cell r="A9" t="str">
            <v>A</v>
          </cell>
        </row>
      </sheetData>
      <sheetData sheetId="1184">
        <row r="9">
          <cell r="A9" t="str">
            <v>A</v>
          </cell>
        </row>
      </sheetData>
      <sheetData sheetId="1185">
        <row r="9">
          <cell r="A9" t="str">
            <v>A</v>
          </cell>
        </row>
      </sheetData>
      <sheetData sheetId="1186">
        <row r="9">
          <cell r="A9" t="str">
            <v>A</v>
          </cell>
        </row>
      </sheetData>
      <sheetData sheetId="1187">
        <row r="9">
          <cell r="A9" t="str">
            <v>A</v>
          </cell>
        </row>
      </sheetData>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ow r="9">
          <cell r="A9" t="str">
            <v>A</v>
          </cell>
        </row>
      </sheetData>
      <sheetData sheetId="1322">
        <row r="9">
          <cell r="A9" t="str">
            <v>A</v>
          </cell>
        </row>
      </sheetData>
      <sheetData sheetId="1323">
        <row r="9">
          <cell r="A9" t="str">
            <v>A</v>
          </cell>
        </row>
      </sheetData>
      <sheetData sheetId="1324">
        <row r="9">
          <cell r="A9" t="str">
            <v>A</v>
          </cell>
        </row>
      </sheetData>
      <sheetData sheetId="1325">
        <row r="9">
          <cell r="A9" t="str">
            <v>A</v>
          </cell>
        </row>
      </sheetData>
      <sheetData sheetId="1326">
        <row r="9">
          <cell r="A9" t="str">
            <v>A</v>
          </cell>
        </row>
      </sheetData>
      <sheetData sheetId="1327">
        <row r="9">
          <cell r="A9" t="str">
            <v>A</v>
          </cell>
        </row>
      </sheetData>
      <sheetData sheetId="1328">
        <row r="9">
          <cell r="A9" t="str">
            <v>A</v>
          </cell>
        </row>
      </sheetData>
      <sheetData sheetId="1329">
        <row r="9">
          <cell r="A9" t="str">
            <v>A</v>
          </cell>
        </row>
      </sheetData>
      <sheetData sheetId="1330">
        <row r="9">
          <cell r="A9" t="str">
            <v>A</v>
          </cell>
        </row>
      </sheetData>
      <sheetData sheetId="1331">
        <row r="9">
          <cell r="A9" t="str">
            <v>A</v>
          </cell>
        </row>
      </sheetData>
      <sheetData sheetId="1332">
        <row r="9">
          <cell r="A9" t="str">
            <v>A</v>
          </cell>
        </row>
      </sheetData>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ow r="9">
          <cell r="A9" t="str">
            <v>A</v>
          </cell>
        </row>
      </sheetData>
      <sheetData sheetId="1342">
        <row r="9">
          <cell r="A9" t="str">
            <v>A</v>
          </cell>
        </row>
      </sheetData>
      <sheetData sheetId="1343">
        <row r="9">
          <cell r="A9" t="str">
            <v>A</v>
          </cell>
        </row>
      </sheetData>
      <sheetData sheetId="1344">
        <row r="9">
          <cell r="A9" t="str">
            <v>A</v>
          </cell>
        </row>
      </sheetData>
      <sheetData sheetId="1345">
        <row r="9">
          <cell r="A9" t="str">
            <v>A</v>
          </cell>
        </row>
      </sheetData>
      <sheetData sheetId="1346">
        <row r="9">
          <cell r="A9" t="str">
            <v>A</v>
          </cell>
        </row>
      </sheetData>
      <sheetData sheetId="1347">
        <row r="9">
          <cell r="A9" t="str">
            <v>A</v>
          </cell>
        </row>
      </sheetData>
      <sheetData sheetId="1348">
        <row r="9">
          <cell r="A9" t="str">
            <v>A</v>
          </cell>
        </row>
      </sheetData>
      <sheetData sheetId="1349">
        <row r="9">
          <cell r="A9" t="str">
            <v>A</v>
          </cell>
        </row>
      </sheetData>
      <sheetData sheetId="1350">
        <row r="9">
          <cell r="A9" t="str">
            <v>A</v>
          </cell>
        </row>
      </sheetData>
      <sheetData sheetId="1351">
        <row r="9">
          <cell r="A9" t="str">
            <v>A</v>
          </cell>
        </row>
      </sheetData>
      <sheetData sheetId="1352">
        <row r="9">
          <cell r="A9" t="str">
            <v>A</v>
          </cell>
        </row>
      </sheetData>
      <sheetData sheetId="1353">
        <row r="9">
          <cell r="A9" t="str">
            <v>A</v>
          </cell>
        </row>
      </sheetData>
      <sheetData sheetId="1354">
        <row r="9">
          <cell r="A9" t="str">
            <v>A</v>
          </cell>
        </row>
      </sheetData>
      <sheetData sheetId="1355">
        <row r="9">
          <cell r="A9" t="str">
            <v>A</v>
          </cell>
        </row>
      </sheetData>
      <sheetData sheetId="1356">
        <row r="9">
          <cell r="A9" t="str">
            <v>A</v>
          </cell>
        </row>
      </sheetData>
      <sheetData sheetId="1357">
        <row r="9">
          <cell r="A9" t="str">
            <v>A</v>
          </cell>
        </row>
      </sheetData>
      <sheetData sheetId="1358">
        <row r="9">
          <cell r="A9" t="str">
            <v>A</v>
          </cell>
        </row>
      </sheetData>
      <sheetData sheetId="1359">
        <row r="9">
          <cell r="A9" t="str">
            <v>A</v>
          </cell>
        </row>
      </sheetData>
      <sheetData sheetId="1360">
        <row r="9">
          <cell r="A9" t="str">
            <v>A</v>
          </cell>
        </row>
      </sheetData>
      <sheetData sheetId="1361">
        <row r="9">
          <cell r="A9" t="str">
            <v>A</v>
          </cell>
        </row>
      </sheetData>
      <sheetData sheetId="1362">
        <row r="9">
          <cell r="A9" t="str">
            <v>A</v>
          </cell>
        </row>
      </sheetData>
      <sheetData sheetId="1363">
        <row r="9">
          <cell r="A9" t="str">
            <v>A</v>
          </cell>
        </row>
      </sheetData>
      <sheetData sheetId="1364">
        <row r="9">
          <cell r="A9" t="str">
            <v>A</v>
          </cell>
        </row>
      </sheetData>
      <sheetData sheetId="1365">
        <row r="9">
          <cell r="A9" t="str">
            <v>A</v>
          </cell>
        </row>
      </sheetData>
      <sheetData sheetId="1366">
        <row r="9">
          <cell r="A9" t="str">
            <v>A</v>
          </cell>
        </row>
      </sheetData>
      <sheetData sheetId="1367">
        <row r="9">
          <cell r="A9" t="str">
            <v>A</v>
          </cell>
        </row>
      </sheetData>
      <sheetData sheetId="1368">
        <row r="9">
          <cell r="A9" t="str">
            <v>A</v>
          </cell>
        </row>
      </sheetData>
      <sheetData sheetId="1369">
        <row r="9">
          <cell r="A9" t="str">
            <v>A</v>
          </cell>
        </row>
      </sheetData>
      <sheetData sheetId="1370">
        <row r="9">
          <cell r="A9" t="str">
            <v>A</v>
          </cell>
        </row>
      </sheetData>
      <sheetData sheetId="1371">
        <row r="9">
          <cell r="A9" t="str">
            <v>A</v>
          </cell>
        </row>
      </sheetData>
      <sheetData sheetId="1372">
        <row r="9">
          <cell r="A9" t="str">
            <v>A</v>
          </cell>
        </row>
      </sheetData>
      <sheetData sheetId="1373">
        <row r="9">
          <cell r="A9" t="str">
            <v>A</v>
          </cell>
        </row>
      </sheetData>
      <sheetData sheetId="1374">
        <row r="9">
          <cell r="A9" t="str">
            <v>A</v>
          </cell>
        </row>
      </sheetData>
      <sheetData sheetId="1375">
        <row r="9">
          <cell r="A9" t="str">
            <v>A</v>
          </cell>
        </row>
      </sheetData>
      <sheetData sheetId="1376">
        <row r="9">
          <cell r="A9" t="str">
            <v>A</v>
          </cell>
        </row>
      </sheetData>
      <sheetData sheetId="1377">
        <row r="9">
          <cell r="A9" t="str">
            <v>A</v>
          </cell>
        </row>
      </sheetData>
      <sheetData sheetId="1378">
        <row r="9">
          <cell r="A9" t="str">
            <v>A</v>
          </cell>
        </row>
      </sheetData>
      <sheetData sheetId="1379">
        <row r="9">
          <cell r="A9" t="str">
            <v>A</v>
          </cell>
        </row>
      </sheetData>
      <sheetData sheetId="1380">
        <row r="9">
          <cell r="A9" t="str">
            <v>A</v>
          </cell>
        </row>
      </sheetData>
      <sheetData sheetId="1381">
        <row r="9">
          <cell r="A9" t="str">
            <v>A</v>
          </cell>
        </row>
      </sheetData>
      <sheetData sheetId="1382">
        <row r="9">
          <cell r="A9" t="str">
            <v>A</v>
          </cell>
        </row>
      </sheetData>
      <sheetData sheetId="1383">
        <row r="9">
          <cell r="A9" t="str">
            <v>A</v>
          </cell>
        </row>
      </sheetData>
      <sheetData sheetId="1384">
        <row r="9">
          <cell r="A9" t="str">
            <v>A</v>
          </cell>
        </row>
      </sheetData>
      <sheetData sheetId="1385">
        <row r="9">
          <cell r="A9" t="str">
            <v>A</v>
          </cell>
        </row>
      </sheetData>
      <sheetData sheetId="1386">
        <row r="9">
          <cell r="A9" t="str">
            <v>A</v>
          </cell>
        </row>
      </sheetData>
      <sheetData sheetId="1387">
        <row r="9">
          <cell r="A9" t="str">
            <v>A</v>
          </cell>
        </row>
      </sheetData>
      <sheetData sheetId="1388">
        <row r="9">
          <cell r="A9" t="str">
            <v>A</v>
          </cell>
        </row>
      </sheetData>
      <sheetData sheetId="1389">
        <row r="9">
          <cell r="A9" t="str">
            <v>A</v>
          </cell>
        </row>
      </sheetData>
      <sheetData sheetId="1390">
        <row r="9">
          <cell r="A9" t="str">
            <v>A</v>
          </cell>
        </row>
      </sheetData>
      <sheetData sheetId="1391">
        <row r="9">
          <cell r="A9" t="str">
            <v>A</v>
          </cell>
        </row>
      </sheetData>
      <sheetData sheetId="1392">
        <row r="9">
          <cell r="A9" t="str">
            <v>A</v>
          </cell>
        </row>
      </sheetData>
      <sheetData sheetId="1393">
        <row r="9">
          <cell r="A9" t="str">
            <v>A</v>
          </cell>
        </row>
      </sheetData>
      <sheetData sheetId="1394">
        <row r="9">
          <cell r="A9" t="str">
            <v>A</v>
          </cell>
        </row>
      </sheetData>
      <sheetData sheetId="1395">
        <row r="9">
          <cell r="A9" t="str">
            <v>A</v>
          </cell>
        </row>
      </sheetData>
      <sheetData sheetId="1396">
        <row r="9">
          <cell r="A9" t="str">
            <v>A</v>
          </cell>
        </row>
      </sheetData>
      <sheetData sheetId="1397">
        <row r="9">
          <cell r="A9" t="str">
            <v>A</v>
          </cell>
        </row>
      </sheetData>
      <sheetData sheetId="1398">
        <row r="9">
          <cell r="A9" t="str">
            <v>A</v>
          </cell>
        </row>
      </sheetData>
      <sheetData sheetId="1399">
        <row r="9">
          <cell r="A9" t="str">
            <v>A</v>
          </cell>
        </row>
      </sheetData>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ow r="9">
          <cell r="A9" t="str">
            <v>A</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ow r="9">
          <cell r="A9" t="str">
            <v>A</v>
          </cell>
        </row>
      </sheetData>
      <sheetData sheetId="1436" refreshError="1"/>
      <sheetData sheetId="1437" refreshError="1"/>
      <sheetData sheetId="1438" refreshError="1"/>
      <sheetData sheetId="1439" refreshError="1"/>
      <sheetData sheetId="1440">
        <row r="9">
          <cell r="A9" t="str">
            <v>A</v>
          </cell>
        </row>
      </sheetData>
      <sheetData sheetId="1441">
        <row r="9">
          <cell r="A9" t="str">
            <v>A</v>
          </cell>
        </row>
      </sheetData>
      <sheetData sheetId="1442" refreshError="1"/>
      <sheetData sheetId="1443" refreshError="1"/>
      <sheetData sheetId="1444" refreshError="1"/>
      <sheetData sheetId="1445">
        <row r="9">
          <cell r="A9" t="str">
            <v>A</v>
          </cell>
        </row>
      </sheetData>
      <sheetData sheetId="1446" refreshError="1"/>
      <sheetData sheetId="1447" refreshError="1"/>
      <sheetData sheetId="1448">
        <row r="9">
          <cell r="A9" t="str">
            <v>A</v>
          </cell>
        </row>
      </sheetData>
      <sheetData sheetId="1449" refreshError="1"/>
      <sheetData sheetId="1450" refreshError="1"/>
      <sheetData sheetId="1451">
        <row r="9">
          <cell r="A9" t="str">
            <v>A</v>
          </cell>
        </row>
      </sheetData>
      <sheetData sheetId="1452">
        <row r="9">
          <cell r="A9" t="str">
            <v>A</v>
          </cell>
        </row>
      </sheetData>
      <sheetData sheetId="1453">
        <row r="9">
          <cell r="A9" t="str">
            <v>A</v>
          </cell>
        </row>
      </sheetData>
      <sheetData sheetId="1454">
        <row r="9">
          <cell r="A9" t="str">
            <v>A</v>
          </cell>
        </row>
      </sheetData>
      <sheetData sheetId="1455">
        <row r="9">
          <cell r="A9" t="str">
            <v>A</v>
          </cell>
        </row>
      </sheetData>
      <sheetData sheetId="1456">
        <row r="9">
          <cell r="A9" t="str">
            <v>A</v>
          </cell>
        </row>
      </sheetData>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ow r="9">
          <cell r="A9" t="str">
            <v>A</v>
          </cell>
        </row>
      </sheetData>
      <sheetData sheetId="1485">
        <row r="9">
          <cell r="A9" t="str">
            <v>A</v>
          </cell>
        </row>
      </sheetData>
      <sheetData sheetId="1486" refreshError="1"/>
      <sheetData sheetId="1487">
        <row r="9">
          <cell r="A9" t="str">
            <v>A</v>
          </cell>
        </row>
      </sheetData>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ow r="9">
          <cell r="A9" t="str">
            <v>A</v>
          </cell>
        </row>
      </sheetData>
      <sheetData sheetId="1504" refreshError="1"/>
      <sheetData sheetId="1505" refreshError="1"/>
      <sheetData sheetId="1506" refreshError="1"/>
      <sheetData sheetId="1507" refreshError="1"/>
      <sheetData sheetId="1508" refreshError="1"/>
      <sheetData sheetId="1509" refreshError="1"/>
      <sheetData sheetId="1510">
        <row r="9">
          <cell r="A9" t="str">
            <v>A</v>
          </cell>
        </row>
      </sheetData>
      <sheetData sheetId="1511">
        <row r="9">
          <cell r="A9" t="str">
            <v>A</v>
          </cell>
        </row>
      </sheetData>
      <sheetData sheetId="1512">
        <row r="9">
          <cell r="A9" t="str">
            <v>A</v>
          </cell>
        </row>
      </sheetData>
      <sheetData sheetId="1513" refreshError="1"/>
      <sheetData sheetId="1514" refreshError="1"/>
      <sheetData sheetId="1515" refreshError="1"/>
      <sheetData sheetId="1516" refreshError="1"/>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row r="9">
          <cell r="A9" t="str">
            <v>A</v>
          </cell>
        </row>
      </sheetData>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ow r="9">
          <cell r="A9" t="str">
            <v>A</v>
          </cell>
        </row>
      </sheetData>
      <sheetData sheetId="1539">
        <row r="9">
          <cell r="A9" t="str">
            <v>A</v>
          </cell>
        </row>
      </sheetData>
      <sheetData sheetId="1540" refreshError="1"/>
      <sheetData sheetId="1541">
        <row r="9">
          <cell r="A9" t="str">
            <v>A</v>
          </cell>
        </row>
      </sheetData>
      <sheetData sheetId="1542">
        <row r="9">
          <cell r="A9" t="str">
            <v>A</v>
          </cell>
        </row>
      </sheetData>
      <sheetData sheetId="1543">
        <row r="9">
          <cell r="A9" t="str">
            <v>A</v>
          </cell>
        </row>
      </sheetData>
      <sheetData sheetId="1544" refreshError="1"/>
      <sheetData sheetId="1545" refreshError="1"/>
      <sheetData sheetId="1546" refreshError="1"/>
      <sheetData sheetId="1547">
        <row r="9">
          <cell r="A9" t="str">
            <v>A</v>
          </cell>
        </row>
      </sheetData>
      <sheetData sheetId="1548">
        <row r="9">
          <cell r="A9" t="str">
            <v>A</v>
          </cell>
        </row>
      </sheetData>
      <sheetData sheetId="1549">
        <row r="9">
          <cell r="A9" t="str">
            <v>A</v>
          </cell>
        </row>
      </sheetData>
      <sheetData sheetId="1550">
        <row r="9">
          <cell r="A9" t="str">
            <v>A</v>
          </cell>
        </row>
      </sheetData>
      <sheetData sheetId="1551">
        <row r="9">
          <cell r="A9" t="str">
            <v>A</v>
          </cell>
        </row>
      </sheetData>
      <sheetData sheetId="1552">
        <row r="9">
          <cell r="A9" t="str">
            <v>A</v>
          </cell>
        </row>
      </sheetData>
      <sheetData sheetId="1553">
        <row r="9">
          <cell r="A9" t="str">
            <v>A</v>
          </cell>
        </row>
      </sheetData>
      <sheetData sheetId="1554">
        <row r="9">
          <cell r="A9" t="str">
            <v>A</v>
          </cell>
        </row>
      </sheetData>
      <sheetData sheetId="1555">
        <row r="9">
          <cell r="A9" t="str">
            <v>A</v>
          </cell>
        </row>
      </sheetData>
      <sheetData sheetId="1556">
        <row r="9">
          <cell r="A9" t="str">
            <v>A</v>
          </cell>
        </row>
      </sheetData>
      <sheetData sheetId="1557">
        <row r="9">
          <cell r="A9" t="str">
            <v>A</v>
          </cell>
        </row>
      </sheetData>
      <sheetData sheetId="1558" refreshError="1"/>
      <sheetData sheetId="1559" refreshError="1"/>
      <sheetData sheetId="1560" refreshError="1"/>
      <sheetData sheetId="1561" refreshError="1"/>
      <sheetData sheetId="1562" refreshError="1"/>
      <sheetData sheetId="1563" refreshError="1"/>
      <sheetData sheetId="1564" refreshError="1"/>
      <sheetData sheetId="1565">
        <row r="9">
          <cell r="A9" t="str">
            <v>A</v>
          </cell>
        </row>
      </sheetData>
      <sheetData sheetId="1566">
        <row r="9">
          <cell r="A9" t="str">
            <v>A</v>
          </cell>
        </row>
      </sheetData>
      <sheetData sheetId="1567">
        <row r="9">
          <cell r="A9" t="str">
            <v>A</v>
          </cell>
        </row>
      </sheetData>
      <sheetData sheetId="1568">
        <row r="9">
          <cell r="A9" t="str">
            <v>A</v>
          </cell>
        </row>
      </sheetData>
      <sheetData sheetId="1569">
        <row r="9">
          <cell r="A9" t="str">
            <v>A</v>
          </cell>
        </row>
      </sheetData>
      <sheetData sheetId="1570">
        <row r="9">
          <cell r="A9" t="str">
            <v>A</v>
          </cell>
        </row>
      </sheetData>
      <sheetData sheetId="1571">
        <row r="9">
          <cell r="A9" t="str">
            <v>A</v>
          </cell>
        </row>
      </sheetData>
      <sheetData sheetId="1572">
        <row r="9">
          <cell r="A9" t="str">
            <v>A</v>
          </cell>
        </row>
      </sheetData>
      <sheetData sheetId="1573">
        <row r="9">
          <cell r="A9" t="str">
            <v>A</v>
          </cell>
        </row>
      </sheetData>
      <sheetData sheetId="1574">
        <row r="9">
          <cell r="A9" t="str">
            <v>A</v>
          </cell>
        </row>
      </sheetData>
      <sheetData sheetId="1575">
        <row r="9">
          <cell r="A9" t="str">
            <v>A</v>
          </cell>
        </row>
      </sheetData>
      <sheetData sheetId="1576">
        <row r="9">
          <cell r="A9" t="str">
            <v>A</v>
          </cell>
        </row>
      </sheetData>
      <sheetData sheetId="1577">
        <row r="9">
          <cell r="A9" t="str">
            <v>A</v>
          </cell>
        </row>
      </sheetData>
      <sheetData sheetId="1578">
        <row r="9">
          <cell r="A9" t="str">
            <v>A</v>
          </cell>
        </row>
      </sheetData>
      <sheetData sheetId="1579">
        <row r="9">
          <cell r="A9" t="str">
            <v>A</v>
          </cell>
        </row>
      </sheetData>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ow r="9">
          <cell r="A9" t="str">
            <v>A</v>
          </cell>
        </row>
      </sheetData>
      <sheetData sheetId="1587">
        <row r="9">
          <cell r="A9" t="str">
            <v>A</v>
          </cell>
        </row>
      </sheetData>
      <sheetData sheetId="1588">
        <row r="9">
          <cell r="A9" t="str">
            <v>A</v>
          </cell>
        </row>
      </sheetData>
      <sheetData sheetId="1589">
        <row r="9">
          <cell r="A9" t="str">
            <v>A</v>
          </cell>
        </row>
      </sheetData>
      <sheetData sheetId="1590">
        <row r="9">
          <cell r="A9" t="str">
            <v>A</v>
          </cell>
        </row>
      </sheetData>
      <sheetData sheetId="1591">
        <row r="9">
          <cell r="A9" t="str">
            <v>A</v>
          </cell>
        </row>
      </sheetData>
      <sheetData sheetId="1592">
        <row r="9">
          <cell r="A9" t="str">
            <v>A</v>
          </cell>
        </row>
      </sheetData>
      <sheetData sheetId="1593">
        <row r="9">
          <cell r="A9" t="str">
            <v>A</v>
          </cell>
        </row>
      </sheetData>
      <sheetData sheetId="1594">
        <row r="9">
          <cell r="A9" t="str">
            <v>A</v>
          </cell>
        </row>
      </sheetData>
      <sheetData sheetId="1595">
        <row r="9">
          <cell r="A9" t="str">
            <v>A</v>
          </cell>
        </row>
      </sheetData>
      <sheetData sheetId="1596">
        <row r="9">
          <cell r="A9" t="str">
            <v>A</v>
          </cell>
        </row>
      </sheetData>
      <sheetData sheetId="1597">
        <row r="9">
          <cell r="A9" t="str">
            <v>A</v>
          </cell>
        </row>
      </sheetData>
      <sheetData sheetId="1598">
        <row r="9">
          <cell r="A9" t="str">
            <v>A</v>
          </cell>
        </row>
      </sheetData>
      <sheetData sheetId="1599">
        <row r="9">
          <cell r="A9" t="str">
            <v>A</v>
          </cell>
        </row>
      </sheetData>
      <sheetData sheetId="1600">
        <row r="9">
          <cell r="A9" t="str">
            <v>A</v>
          </cell>
        </row>
      </sheetData>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ow r="9">
          <cell r="A9" t="str">
            <v>A</v>
          </cell>
        </row>
      </sheetData>
      <sheetData sheetId="1608">
        <row r="9">
          <cell r="A9" t="str">
            <v>A</v>
          </cell>
        </row>
      </sheetData>
      <sheetData sheetId="1609">
        <row r="9">
          <cell r="A9" t="str">
            <v>A</v>
          </cell>
        </row>
      </sheetData>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ow r="9">
          <cell r="A9" t="str">
            <v>A</v>
          </cell>
        </row>
      </sheetData>
      <sheetData sheetId="1625">
        <row r="9">
          <cell r="A9" t="str">
            <v>A</v>
          </cell>
        </row>
      </sheetData>
      <sheetData sheetId="1626">
        <row r="9">
          <cell r="A9" t="str">
            <v>A</v>
          </cell>
        </row>
      </sheetData>
      <sheetData sheetId="1627">
        <row r="9">
          <cell r="A9" t="str">
            <v>A</v>
          </cell>
        </row>
      </sheetData>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ow r="9">
          <cell r="A9" t="str">
            <v>A</v>
          </cell>
        </row>
      </sheetData>
      <sheetData sheetId="1689">
        <row r="9">
          <cell r="A9" t="str">
            <v>A</v>
          </cell>
        </row>
      </sheetData>
      <sheetData sheetId="1690">
        <row r="9">
          <cell r="A9" t="str">
            <v>A</v>
          </cell>
        </row>
      </sheetData>
      <sheetData sheetId="1691">
        <row r="9">
          <cell r="A9" t="str">
            <v>A</v>
          </cell>
        </row>
      </sheetData>
      <sheetData sheetId="1692">
        <row r="9">
          <cell r="A9" t="str">
            <v>A</v>
          </cell>
        </row>
      </sheetData>
      <sheetData sheetId="1693">
        <row r="9">
          <cell r="A9" t="str">
            <v>A</v>
          </cell>
        </row>
      </sheetData>
      <sheetData sheetId="1694">
        <row r="9">
          <cell r="A9" t="str">
            <v>A</v>
          </cell>
        </row>
      </sheetData>
      <sheetData sheetId="1695">
        <row r="9">
          <cell r="A9" t="str">
            <v>A</v>
          </cell>
        </row>
      </sheetData>
      <sheetData sheetId="1696">
        <row r="9">
          <cell r="A9" t="str">
            <v>A</v>
          </cell>
        </row>
      </sheetData>
      <sheetData sheetId="1697">
        <row r="9">
          <cell r="A9" t="str">
            <v>A</v>
          </cell>
        </row>
      </sheetData>
      <sheetData sheetId="1698">
        <row r="9">
          <cell r="A9" t="str">
            <v>A</v>
          </cell>
        </row>
      </sheetData>
      <sheetData sheetId="1699">
        <row r="9">
          <cell r="A9" t="str">
            <v>A</v>
          </cell>
        </row>
      </sheetData>
      <sheetData sheetId="1700">
        <row r="9">
          <cell r="A9" t="str">
            <v>A</v>
          </cell>
        </row>
      </sheetData>
      <sheetData sheetId="1701">
        <row r="9">
          <cell r="A9" t="str">
            <v>A</v>
          </cell>
        </row>
      </sheetData>
      <sheetData sheetId="1702">
        <row r="9">
          <cell r="A9" t="str">
            <v>A</v>
          </cell>
        </row>
      </sheetData>
      <sheetData sheetId="1703">
        <row r="9">
          <cell r="A9" t="str">
            <v>A</v>
          </cell>
        </row>
      </sheetData>
      <sheetData sheetId="1704">
        <row r="9">
          <cell r="A9" t="str">
            <v>A</v>
          </cell>
        </row>
      </sheetData>
      <sheetData sheetId="1705">
        <row r="9">
          <cell r="A9" t="str">
            <v>A</v>
          </cell>
        </row>
      </sheetData>
      <sheetData sheetId="1706">
        <row r="9">
          <cell r="A9" t="str">
            <v>A</v>
          </cell>
        </row>
      </sheetData>
      <sheetData sheetId="1707">
        <row r="9">
          <cell r="A9" t="str">
            <v>A</v>
          </cell>
        </row>
      </sheetData>
      <sheetData sheetId="1708">
        <row r="9">
          <cell r="A9" t="str">
            <v>A</v>
          </cell>
        </row>
      </sheetData>
      <sheetData sheetId="1709">
        <row r="9">
          <cell r="A9" t="str">
            <v>A</v>
          </cell>
        </row>
      </sheetData>
      <sheetData sheetId="1710">
        <row r="9">
          <cell r="A9" t="str">
            <v>A</v>
          </cell>
        </row>
      </sheetData>
      <sheetData sheetId="1711">
        <row r="9">
          <cell r="A9" t="str">
            <v>A</v>
          </cell>
        </row>
      </sheetData>
      <sheetData sheetId="1712">
        <row r="9">
          <cell r="A9" t="str">
            <v>A</v>
          </cell>
        </row>
      </sheetData>
      <sheetData sheetId="1713">
        <row r="9">
          <cell r="A9" t="str">
            <v>A</v>
          </cell>
        </row>
      </sheetData>
      <sheetData sheetId="1714">
        <row r="9">
          <cell r="A9" t="str">
            <v>A</v>
          </cell>
        </row>
      </sheetData>
      <sheetData sheetId="1715">
        <row r="9">
          <cell r="A9" t="str">
            <v>A</v>
          </cell>
        </row>
      </sheetData>
      <sheetData sheetId="1716">
        <row r="9">
          <cell r="A9" t="str">
            <v>A</v>
          </cell>
        </row>
      </sheetData>
      <sheetData sheetId="1717">
        <row r="9">
          <cell r="A9" t="str">
            <v>A</v>
          </cell>
        </row>
      </sheetData>
      <sheetData sheetId="1718">
        <row r="9">
          <cell r="A9" t="str">
            <v>A</v>
          </cell>
        </row>
      </sheetData>
      <sheetData sheetId="1719">
        <row r="9">
          <cell r="A9" t="str">
            <v>A</v>
          </cell>
        </row>
      </sheetData>
      <sheetData sheetId="1720">
        <row r="9">
          <cell r="A9" t="str">
            <v>A</v>
          </cell>
        </row>
      </sheetData>
      <sheetData sheetId="1721">
        <row r="9">
          <cell r="A9" t="str">
            <v>A</v>
          </cell>
        </row>
      </sheetData>
      <sheetData sheetId="1722">
        <row r="9">
          <cell r="A9" t="str">
            <v>A</v>
          </cell>
        </row>
      </sheetData>
      <sheetData sheetId="1723">
        <row r="9">
          <cell r="A9" t="str">
            <v>A</v>
          </cell>
        </row>
      </sheetData>
      <sheetData sheetId="1724">
        <row r="9">
          <cell r="A9" t="str">
            <v>A</v>
          </cell>
        </row>
      </sheetData>
      <sheetData sheetId="1725">
        <row r="9">
          <cell r="A9" t="str">
            <v>A</v>
          </cell>
        </row>
      </sheetData>
      <sheetData sheetId="1726">
        <row r="9">
          <cell r="A9" t="str">
            <v>A</v>
          </cell>
        </row>
      </sheetData>
      <sheetData sheetId="1727">
        <row r="9">
          <cell r="A9" t="str">
            <v>A</v>
          </cell>
        </row>
      </sheetData>
      <sheetData sheetId="1728">
        <row r="9">
          <cell r="A9" t="str">
            <v>A</v>
          </cell>
        </row>
      </sheetData>
      <sheetData sheetId="1729">
        <row r="9">
          <cell r="A9" t="str">
            <v>A</v>
          </cell>
        </row>
      </sheetData>
      <sheetData sheetId="1730">
        <row r="9">
          <cell r="A9" t="str">
            <v>A</v>
          </cell>
        </row>
      </sheetData>
      <sheetData sheetId="1731">
        <row r="9">
          <cell r="A9" t="str">
            <v>A</v>
          </cell>
        </row>
      </sheetData>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ow r="9">
          <cell r="A9" t="str">
            <v>A</v>
          </cell>
        </row>
      </sheetData>
      <sheetData sheetId="1748">
        <row r="9">
          <cell r="A9" t="str">
            <v>A</v>
          </cell>
        </row>
      </sheetData>
      <sheetData sheetId="1749">
        <row r="9">
          <cell r="A9" t="str">
            <v>A</v>
          </cell>
        </row>
      </sheetData>
      <sheetData sheetId="1750">
        <row r="9">
          <cell r="A9" t="str">
            <v>A</v>
          </cell>
        </row>
      </sheetData>
      <sheetData sheetId="1751">
        <row r="9">
          <cell r="A9" t="str">
            <v>A</v>
          </cell>
        </row>
      </sheetData>
      <sheetData sheetId="1752">
        <row r="9">
          <cell r="A9" t="str">
            <v>A</v>
          </cell>
        </row>
      </sheetData>
      <sheetData sheetId="1753">
        <row r="9">
          <cell r="A9" t="str">
            <v>A</v>
          </cell>
        </row>
      </sheetData>
      <sheetData sheetId="1754">
        <row r="9">
          <cell r="A9" t="str">
            <v>A</v>
          </cell>
        </row>
      </sheetData>
      <sheetData sheetId="1755">
        <row r="9">
          <cell r="A9" t="str">
            <v>A</v>
          </cell>
        </row>
      </sheetData>
      <sheetData sheetId="1756">
        <row r="9">
          <cell r="A9" t="str">
            <v>A</v>
          </cell>
        </row>
      </sheetData>
      <sheetData sheetId="1757">
        <row r="9">
          <cell r="A9" t="str">
            <v>A</v>
          </cell>
        </row>
      </sheetData>
      <sheetData sheetId="1758">
        <row r="9">
          <cell r="A9" t="str">
            <v>A</v>
          </cell>
        </row>
      </sheetData>
      <sheetData sheetId="1759">
        <row r="9">
          <cell r="A9" t="str">
            <v>A</v>
          </cell>
        </row>
      </sheetData>
      <sheetData sheetId="1760">
        <row r="9">
          <cell r="A9" t="str">
            <v>A</v>
          </cell>
        </row>
      </sheetData>
      <sheetData sheetId="1761">
        <row r="9">
          <cell r="A9" t="str">
            <v>A</v>
          </cell>
        </row>
      </sheetData>
      <sheetData sheetId="1762">
        <row r="9">
          <cell r="A9" t="str">
            <v>A</v>
          </cell>
        </row>
      </sheetData>
      <sheetData sheetId="1763">
        <row r="9">
          <cell r="A9" t="str">
            <v>A</v>
          </cell>
        </row>
      </sheetData>
      <sheetData sheetId="1764">
        <row r="9">
          <cell r="A9" t="str">
            <v>A</v>
          </cell>
        </row>
      </sheetData>
      <sheetData sheetId="1765">
        <row r="9">
          <cell r="A9" t="str">
            <v>A</v>
          </cell>
        </row>
      </sheetData>
      <sheetData sheetId="1766">
        <row r="9">
          <cell r="A9" t="str">
            <v>A</v>
          </cell>
        </row>
      </sheetData>
      <sheetData sheetId="1767">
        <row r="9">
          <cell r="A9" t="str">
            <v>A</v>
          </cell>
        </row>
      </sheetData>
      <sheetData sheetId="1768">
        <row r="9">
          <cell r="A9" t="str">
            <v>A</v>
          </cell>
        </row>
      </sheetData>
      <sheetData sheetId="1769">
        <row r="9">
          <cell r="A9" t="str">
            <v>A</v>
          </cell>
        </row>
      </sheetData>
      <sheetData sheetId="1770">
        <row r="9">
          <cell r="A9" t="str">
            <v>A</v>
          </cell>
        </row>
      </sheetData>
      <sheetData sheetId="1771">
        <row r="9">
          <cell r="A9" t="str">
            <v>A</v>
          </cell>
        </row>
      </sheetData>
      <sheetData sheetId="1772">
        <row r="9">
          <cell r="A9" t="str">
            <v>A</v>
          </cell>
        </row>
      </sheetData>
      <sheetData sheetId="1773">
        <row r="9">
          <cell r="A9" t="str">
            <v>A</v>
          </cell>
        </row>
      </sheetData>
      <sheetData sheetId="1774">
        <row r="9">
          <cell r="A9" t="str">
            <v>A</v>
          </cell>
        </row>
      </sheetData>
      <sheetData sheetId="1775">
        <row r="9">
          <cell r="A9" t="str">
            <v>A</v>
          </cell>
        </row>
      </sheetData>
      <sheetData sheetId="1776">
        <row r="9">
          <cell r="A9" t="str">
            <v>A</v>
          </cell>
        </row>
      </sheetData>
      <sheetData sheetId="1777">
        <row r="9">
          <cell r="A9" t="str">
            <v>A</v>
          </cell>
        </row>
      </sheetData>
      <sheetData sheetId="1778">
        <row r="9">
          <cell r="A9" t="str">
            <v>A</v>
          </cell>
        </row>
      </sheetData>
      <sheetData sheetId="1779">
        <row r="9">
          <cell r="A9" t="str">
            <v>A</v>
          </cell>
        </row>
      </sheetData>
      <sheetData sheetId="1780">
        <row r="9">
          <cell r="A9" t="str">
            <v>A</v>
          </cell>
        </row>
      </sheetData>
      <sheetData sheetId="1781">
        <row r="9">
          <cell r="A9" t="str">
            <v>A</v>
          </cell>
        </row>
      </sheetData>
      <sheetData sheetId="1782">
        <row r="9">
          <cell r="A9" t="str">
            <v>A</v>
          </cell>
        </row>
      </sheetData>
      <sheetData sheetId="1783">
        <row r="9">
          <cell r="A9" t="str">
            <v>A</v>
          </cell>
        </row>
      </sheetData>
      <sheetData sheetId="1784">
        <row r="9">
          <cell r="A9" t="str">
            <v>A</v>
          </cell>
        </row>
      </sheetData>
      <sheetData sheetId="1785">
        <row r="9">
          <cell r="A9" t="str">
            <v>A</v>
          </cell>
        </row>
      </sheetData>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ow r="9">
          <cell r="A9" t="str">
            <v>A</v>
          </cell>
        </row>
      </sheetData>
      <sheetData sheetId="1801">
        <row r="9">
          <cell r="A9" t="str">
            <v>A</v>
          </cell>
        </row>
      </sheetData>
      <sheetData sheetId="1802">
        <row r="9">
          <cell r="A9" t="str">
            <v>A</v>
          </cell>
        </row>
      </sheetData>
      <sheetData sheetId="1803">
        <row r="9">
          <cell r="A9" t="str">
            <v>A</v>
          </cell>
        </row>
      </sheetData>
      <sheetData sheetId="1804">
        <row r="9">
          <cell r="A9" t="str">
            <v>A</v>
          </cell>
        </row>
      </sheetData>
      <sheetData sheetId="1805">
        <row r="9">
          <cell r="A9" t="str">
            <v>A</v>
          </cell>
        </row>
      </sheetData>
      <sheetData sheetId="1806">
        <row r="9">
          <cell r="A9" t="str">
            <v>A</v>
          </cell>
        </row>
      </sheetData>
      <sheetData sheetId="1807">
        <row r="9">
          <cell r="A9" t="str">
            <v>A</v>
          </cell>
        </row>
      </sheetData>
      <sheetData sheetId="1808">
        <row r="9">
          <cell r="A9" t="str">
            <v>A</v>
          </cell>
        </row>
      </sheetData>
      <sheetData sheetId="1809">
        <row r="9">
          <cell r="A9" t="str">
            <v>A</v>
          </cell>
        </row>
      </sheetData>
      <sheetData sheetId="1810">
        <row r="9">
          <cell r="A9" t="str">
            <v>A</v>
          </cell>
        </row>
      </sheetData>
      <sheetData sheetId="1811">
        <row r="9">
          <cell r="A9" t="str">
            <v>A</v>
          </cell>
        </row>
      </sheetData>
      <sheetData sheetId="1812">
        <row r="9">
          <cell r="A9" t="str">
            <v>A</v>
          </cell>
        </row>
      </sheetData>
      <sheetData sheetId="1813">
        <row r="9">
          <cell r="A9" t="str">
            <v>A</v>
          </cell>
        </row>
      </sheetData>
      <sheetData sheetId="1814">
        <row r="9">
          <cell r="A9" t="str">
            <v>A</v>
          </cell>
        </row>
      </sheetData>
      <sheetData sheetId="1815">
        <row r="9">
          <cell r="A9" t="str">
            <v>A</v>
          </cell>
        </row>
      </sheetData>
      <sheetData sheetId="1816">
        <row r="9">
          <cell r="A9" t="str">
            <v>A</v>
          </cell>
        </row>
      </sheetData>
      <sheetData sheetId="1817">
        <row r="9">
          <cell r="A9" t="str">
            <v>A</v>
          </cell>
        </row>
      </sheetData>
      <sheetData sheetId="1818">
        <row r="9">
          <cell r="A9" t="str">
            <v>A</v>
          </cell>
        </row>
      </sheetData>
      <sheetData sheetId="1819">
        <row r="9">
          <cell r="A9" t="str">
            <v>A</v>
          </cell>
        </row>
      </sheetData>
      <sheetData sheetId="1820">
        <row r="9">
          <cell r="A9" t="str">
            <v>A</v>
          </cell>
        </row>
      </sheetData>
      <sheetData sheetId="1821">
        <row r="9">
          <cell r="A9" t="str">
            <v>A</v>
          </cell>
        </row>
      </sheetData>
      <sheetData sheetId="1822">
        <row r="9">
          <cell r="A9" t="str">
            <v>A</v>
          </cell>
        </row>
      </sheetData>
      <sheetData sheetId="1823">
        <row r="9">
          <cell r="A9" t="str">
            <v>A</v>
          </cell>
        </row>
      </sheetData>
      <sheetData sheetId="1824">
        <row r="9">
          <cell r="A9" t="str">
            <v>A</v>
          </cell>
        </row>
      </sheetData>
      <sheetData sheetId="1825">
        <row r="9">
          <cell r="A9" t="str">
            <v>A</v>
          </cell>
        </row>
      </sheetData>
      <sheetData sheetId="1826">
        <row r="9">
          <cell r="A9" t="str">
            <v>A</v>
          </cell>
        </row>
      </sheetData>
      <sheetData sheetId="1827">
        <row r="9">
          <cell r="A9" t="str">
            <v>A</v>
          </cell>
        </row>
      </sheetData>
      <sheetData sheetId="1828">
        <row r="9">
          <cell r="A9" t="str">
            <v>A</v>
          </cell>
        </row>
      </sheetData>
      <sheetData sheetId="1829">
        <row r="9">
          <cell r="A9" t="str">
            <v>A</v>
          </cell>
        </row>
      </sheetData>
      <sheetData sheetId="1830">
        <row r="9">
          <cell r="A9" t="str">
            <v>A</v>
          </cell>
        </row>
      </sheetData>
      <sheetData sheetId="1831">
        <row r="9">
          <cell r="A9" t="str">
            <v>A</v>
          </cell>
        </row>
      </sheetData>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ow r="9">
          <cell r="A9" t="str">
            <v>A</v>
          </cell>
        </row>
      </sheetData>
      <sheetData sheetId="1839">
        <row r="9">
          <cell r="A9" t="str">
            <v>A</v>
          </cell>
        </row>
      </sheetData>
      <sheetData sheetId="1840">
        <row r="9">
          <cell r="A9" t="str">
            <v>A</v>
          </cell>
        </row>
      </sheetData>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ow r="9">
          <cell r="A9" t="str">
            <v>A</v>
          </cell>
        </row>
      </sheetData>
      <sheetData sheetId="1850">
        <row r="9">
          <cell r="A9" t="str">
            <v>A</v>
          </cell>
        </row>
      </sheetData>
      <sheetData sheetId="1851">
        <row r="9">
          <cell r="A9" t="str">
            <v>A</v>
          </cell>
        </row>
      </sheetData>
      <sheetData sheetId="1852">
        <row r="9">
          <cell r="A9" t="str">
            <v>A</v>
          </cell>
        </row>
      </sheetData>
      <sheetData sheetId="1853">
        <row r="9">
          <cell r="A9" t="str">
            <v>A</v>
          </cell>
        </row>
      </sheetData>
      <sheetData sheetId="1854">
        <row r="9">
          <cell r="A9" t="str">
            <v>A</v>
          </cell>
        </row>
      </sheetData>
      <sheetData sheetId="1855">
        <row r="9">
          <cell r="A9" t="str">
            <v>A</v>
          </cell>
        </row>
      </sheetData>
      <sheetData sheetId="1856">
        <row r="9">
          <cell r="A9" t="str">
            <v>A</v>
          </cell>
        </row>
      </sheetData>
      <sheetData sheetId="1857">
        <row r="9">
          <cell r="A9" t="str">
            <v>A</v>
          </cell>
        </row>
      </sheetData>
      <sheetData sheetId="1858">
        <row r="9">
          <cell r="A9" t="str">
            <v>A</v>
          </cell>
        </row>
      </sheetData>
      <sheetData sheetId="1859">
        <row r="9">
          <cell r="A9" t="str">
            <v>A</v>
          </cell>
        </row>
      </sheetData>
      <sheetData sheetId="1860">
        <row r="9">
          <cell r="A9" t="str">
            <v>A</v>
          </cell>
        </row>
      </sheetData>
      <sheetData sheetId="1861">
        <row r="9">
          <cell r="A9" t="str">
            <v>A</v>
          </cell>
        </row>
      </sheetData>
      <sheetData sheetId="1862">
        <row r="9">
          <cell r="A9" t="str">
            <v>A</v>
          </cell>
        </row>
      </sheetData>
      <sheetData sheetId="1863">
        <row r="9">
          <cell r="A9" t="str">
            <v>A</v>
          </cell>
        </row>
      </sheetData>
      <sheetData sheetId="1864">
        <row r="9">
          <cell r="A9" t="str">
            <v>A</v>
          </cell>
        </row>
      </sheetData>
      <sheetData sheetId="1865">
        <row r="9">
          <cell r="A9" t="str">
            <v>A</v>
          </cell>
        </row>
      </sheetData>
      <sheetData sheetId="1866">
        <row r="9">
          <cell r="A9" t="str">
            <v>A</v>
          </cell>
        </row>
      </sheetData>
      <sheetData sheetId="1867">
        <row r="9">
          <cell r="A9" t="str">
            <v>A</v>
          </cell>
        </row>
      </sheetData>
      <sheetData sheetId="1868">
        <row r="9">
          <cell r="A9" t="str">
            <v>A</v>
          </cell>
        </row>
      </sheetData>
      <sheetData sheetId="1869">
        <row r="9">
          <cell r="A9" t="str">
            <v>A</v>
          </cell>
        </row>
      </sheetData>
      <sheetData sheetId="1870">
        <row r="9">
          <cell r="A9" t="str">
            <v>A</v>
          </cell>
        </row>
      </sheetData>
      <sheetData sheetId="1871">
        <row r="9">
          <cell r="A9" t="str">
            <v>A</v>
          </cell>
        </row>
      </sheetData>
      <sheetData sheetId="1872">
        <row r="9">
          <cell r="A9" t="str">
            <v>A</v>
          </cell>
        </row>
      </sheetData>
      <sheetData sheetId="1873">
        <row r="9">
          <cell r="A9" t="str">
            <v>A</v>
          </cell>
        </row>
      </sheetData>
      <sheetData sheetId="1874">
        <row r="9">
          <cell r="A9" t="str">
            <v>A</v>
          </cell>
        </row>
      </sheetData>
      <sheetData sheetId="1875">
        <row r="9">
          <cell r="A9" t="str">
            <v>A</v>
          </cell>
        </row>
      </sheetData>
      <sheetData sheetId="1876">
        <row r="9">
          <cell r="A9" t="str">
            <v>A</v>
          </cell>
        </row>
      </sheetData>
      <sheetData sheetId="1877">
        <row r="9">
          <cell r="A9" t="str">
            <v>A</v>
          </cell>
        </row>
      </sheetData>
      <sheetData sheetId="1878">
        <row r="9">
          <cell r="A9" t="str">
            <v>A</v>
          </cell>
        </row>
      </sheetData>
      <sheetData sheetId="1879">
        <row r="9">
          <cell r="A9" t="str">
            <v>A</v>
          </cell>
        </row>
      </sheetData>
      <sheetData sheetId="1880">
        <row r="9">
          <cell r="A9" t="str">
            <v>A</v>
          </cell>
        </row>
      </sheetData>
      <sheetData sheetId="1881">
        <row r="9">
          <cell r="A9" t="str">
            <v>A</v>
          </cell>
        </row>
      </sheetData>
      <sheetData sheetId="1882">
        <row r="9">
          <cell r="A9" t="str">
            <v>A</v>
          </cell>
        </row>
      </sheetData>
      <sheetData sheetId="1883">
        <row r="9">
          <cell r="A9" t="str">
            <v>A</v>
          </cell>
        </row>
      </sheetData>
      <sheetData sheetId="1884">
        <row r="9">
          <cell r="A9" t="str">
            <v>A</v>
          </cell>
        </row>
      </sheetData>
      <sheetData sheetId="1885">
        <row r="9">
          <cell r="A9" t="str">
            <v>A</v>
          </cell>
        </row>
      </sheetData>
      <sheetData sheetId="1886">
        <row r="9">
          <cell r="A9" t="str">
            <v>A</v>
          </cell>
        </row>
      </sheetData>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ow r="9">
          <cell r="A9" t="str">
            <v>A</v>
          </cell>
        </row>
      </sheetData>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ow r="9">
          <cell r="A9" t="str">
            <v>A</v>
          </cell>
        </row>
      </sheetData>
      <sheetData sheetId="1929">
        <row r="9">
          <cell r="A9" t="str">
            <v>A</v>
          </cell>
        </row>
      </sheetData>
      <sheetData sheetId="1930">
        <row r="9">
          <cell r="A9" t="str">
            <v>A</v>
          </cell>
        </row>
      </sheetData>
      <sheetData sheetId="1931">
        <row r="9">
          <cell r="A9" t="str">
            <v>A</v>
          </cell>
        </row>
      </sheetData>
      <sheetData sheetId="1932">
        <row r="9">
          <cell r="A9" t="str">
            <v>A</v>
          </cell>
        </row>
      </sheetData>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ow r="9">
          <cell r="A9" t="str">
            <v>A</v>
          </cell>
        </row>
      </sheetData>
      <sheetData sheetId="1957">
        <row r="9">
          <cell r="A9" t="str">
            <v>A</v>
          </cell>
        </row>
      </sheetData>
      <sheetData sheetId="1958">
        <row r="9">
          <cell r="A9" t="str">
            <v>A</v>
          </cell>
        </row>
      </sheetData>
      <sheetData sheetId="1959">
        <row r="9">
          <cell r="A9" t="str">
            <v>A</v>
          </cell>
        </row>
      </sheetData>
      <sheetData sheetId="1960">
        <row r="9">
          <cell r="A9" t="str">
            <v>A</v>
          </cell>
        </row>
      </sheetData>
      <sheetData sheetId="1961">
        <row r="9">
          <cell r="A9" t="str">
            <v>A</v>
          </cell>
        </row>
      </sheetData>
      <sheetData sheetId="1962">
        <row r="9">
          <cell r="A9" t="str">
            <v>A</v>
          </cell>
        </row>
      </sheetData>
      <sheetData sheetId="1963">
        <row r="9">
          <cell r="A9" t="str">
            <v>A</v>
          </cell>
        </row>
      </sheetData>
      <sheetData sheetId="1964">
        <row r="9">
          <cell r="A9" t="str">
            <v>A</v>
          </cell>
        </row>
      </sheetData>
      <sheetData sheetId="1965">
        <row r="9">
          <cell r="A9" t="str">
            <v>A</v>
          </cell>
        </row>
      </sheetData>
      <sheetData sheetId="1966">
        <row r="9">
          <cell r="A9" t="str">
            <v>A</v>
          </cell>
        </row>
      </sheetData>
      <sheetData sheetId="1967">
        <row r="9">
          <cell r="A9" t="str">
            <v>A</v>
          </cell>
        </row>
      </sheetData>
      <sheetData sheetId="1968">
        <row r="9">
          <cell r="A9" t="str">
            <v>A</v>
          </cell>
        </row>
      </sheetData>
      <sheetData sheetId="1969">
        <row r="9">
          <cell r="A9" t="str">
            <v>A</v>
          </cell>
        </row>
      </sheetData>
      <sheetData sheetId="1970">
        <row r="9">
          <cell r="A9" t="str">
            <v>A</v>
          </cell>
        </row>
      </sheetData>
      <sheetData sheetId="1971">
        <row r="9">
          <cell r="A9" t="str">
            <v>A</v>
          </cell>
        </row>
      </sheetData>
      <sheetData sheetId="1972">
        <row r="9">
          <cell r="A9" t="str">
            <v>A</v>
          </cell>
        </row>
      </sheetData>
      <sheetData sheetId="1973">
        <row r="9">
          <cell r="A9" t="str">
            <v>A</v>
          </cell>
        </row>
      </sheetData>
      <sheetData sheetId="1974">
        <row r="9">
          <cell r="A9" t="str">
            <v>A</v>
          </cell>
        </row>
      </sheetData>
      <sheetData sheetId="1975">
        <row r="9">
          <cell r="A9" t="str">
            <v>A</v>
          </cell>
        </row>
      </sheetData>
      <sheetData sheetId="1976">
        <row r="9">
          <cell r="A9" t="str">
            <v>A</v>
          </cell>
        </row>
      </sheetData>
      <sheetData sheetId="1977">
        <row r="9">
          <cell r="A9" t="str">
            <v>A</v>
          </cell>
        </row>
      </sheetData>
      <sheetData sheetId="1978">
        <row r="9">
          <cell r="A9" t="str">
            <v>A</v>
          </cell>
        </row>
      </sheetData>
      <sheetData sheetId="1979">
        <row r="9">
          <cell r="A9" t="str">
            <v>A</v>
          </cell>
        </row>
      </sheetData>
      <sheetData sheetId="1980">
        <row r="9">
          <cell r="A9" t="str">
            <v>A</v>
          </cell>
        </row>
      </sheetData>
      <sheetData sheetId="1981">
        <row r="9">
          <cell r="A9" t="str">
            <v>A</v>
          </cell>
        </row>
      </sheetData>
      <sheetData sheetId="1982">
        <row r="9">
          <cell r="A9" t="str">
            <v>A</v>
          </cell>
        </row>
      </sheetData>
      <sheetData sheetId="1983">
        <row r="9">
          <cell r="A9" t="str">
            <v>A</v>
          </cell>
        </row>
      </sheetData>
      <sheetData sheetId="1984">
        <row r="9">
          <cell r="A9" t="str">
            <v>A</v>
          </cell>
        </row>
      </sheetData>
      <sheetData sheetId="1985">
        <row r="9">
          <cell r="A9" t="str">
            <v>A</v>
          </cell>
        </row>
      </sheetData>
      <sheetData sheetId="1986">
        <row r="9">
          <cell r="A9" t="str">
            <v>A</v>
          </cell>
        </row>
      </sheetData>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ow r="9">
          <cell r="A9" t="str">
            <v>A</v>
          </cell>
        </row>
      </sheetData>
      <sheetData sheetId="1993">
        <row r="9">
          <cell r="A9" t="str">
            <v>A</v>
          </cell>
        </row>
      </sheetData>
      <sheetData sheetId="1994">
        <row r="9">
          <cell r="A9" t="str">
            <v>A</v>
          </cell>
        </row>
      </sheetData>
      <sheetData sheetId="1995">
        <row r="9">
          <cell r="A9" t="str">
            <v>A</v>
          </cell>
        </row>
      </sheetData>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ow r="9">
          <cell r="A9" t="str">
            <v>A</v>
          </cell>
        </row>
      </sheetData>
      <sheetData sheetId="2068" refreshError="1"/>
      <sheetData sheetId="2069" refreshError="1"/>
      <sheetData sheetId="2070" refreshError="1"/>
      <sheetData sheetId="2071" refreshError="1"/>
      <sheetData sheetId="2072" refreshError="1"/>
      <sheetData sheetId="2073" refreshError="1"/>
      <sheetData sheetId="2074" refreshError="1"/>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4">
          <cell r="A4" t="str">
            <v>BẢNG TÍNH TOÁN, ĐO BÓC KHỐI LƯỢNG HOÀN THÀNH ĐƯA VÀO QUYẾT TOÁN</v>
          </cell>
        </row>
      </sheetData>
      <sheetData sheetId="2129">
        <row r="9">
          <cell r="A9" t="str">
            <v>A</v>
          </cell>
        </row>
      </sheetData>
      <sheetData sheetId="2130">
        <row r="4">
          <cell r="A4" t="str">
            <v>BẢNG TÍNH TOÁN, ĐO BÓC KHỐI LƯỢNG HOÀN THÀNH ĐƯA VÀO QUYẾT TOÁN</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4">
          <cell r="A4" t="str">
            <v>BẢNG TÍNH TOÁN, ĐO BÓC KHỐI LƯỢNG HOÀN THÀNH ĐƯA VÀO QUYẾT TOÁN</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ow r="9">
          <cell r="A9" t="str">
            <v>A</v>
          </cell>
        </row>
      </sheetData>
      <sheetData sheetId="2147">
        <row r="9">
          <cell r="A9" t="str">
            <v>A</v>
          </cell>
        </row>
      </sheetData>
      <sheetData sheetId="2148">
        <row r="9">
          <cell r="A9" t="str">
            <v>A</v>
          </cell>
        </row>
      </sheetData>
      <sheetData sheetId="2149">
        <row r="9">
          <cell r="A9" t="str">
            <v>A</v>
          </cell>
        </row>
      </sheetData>
      <sheetData sheetId="2150">
        <row r="9">
          <cell r="A9" t="str">
            <v>A</v>
          </cell>
        </row>
      </sheetData>
      <sheetData sheetId="2151">
        <row r="9">
          <cell r="A9" t="str">
            <v>A</v>
          </cell>
        </row>
      </sheetData>
      <sheetData sheetId="2152">
        <row r="9">
          <cell r="A9" t="str">
            <v>A</v>
          </cell>
        </row>
      </sheetData>
      <sheetData sheetId="2153">
        <row r="9">
          <cell r="A9" t="str">
            <v>A</v>
          </cell>
        </row>
      </sheetData>
      <sheetData sheetId="2154">
        <row r="9">
          <cell r="A9" t="str">
            <v>A</v>
          </cell>
        </row>
      </sheetData>
      <sheetData sheetId="2155">
        <row r="9">
          <cell r="A9" t="str">
            <v>A</v>
          </cell>
        </row>
      </sheetData>
      <sheetData sheetId="2156">
        <row r="9">
          <cell r="A9" t="str">
            <v>A</v>
          </cell>
        </row>
      </sheetData>
      <sheetData sheetId="2157">
        <row r="9">
          <cell r="A9" t="str">
            <v>A</v>
          </cell>
        </row>
      </sheetData>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4">
          <cell r="A4" t="str">
            <v>BẢNG TÍNH TOÁN, ĐO BÓC KHỐI LƯỢNG HOÀN THÀNH ĐƯA VÀO QUYẾT TOÁN</v>
          </cell>
        </row>
      </sheetData>
      <sheetData sheetId="2168">
        <row r="9">
          <cell r="A9" t="str">
            <v>A</v>
          </cell>
        </row>
      </sheetData>
      <sheetData sheetId="2169">
        <row r="4">
          <cell r="A4" t="str">
            <v>BẢNG TÍNH TOÁN, ĐO BÓC KHỐI LƯỢNG HOÀN THÀNH ĐƯA VÀO QUYẾT TOÁN</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ow r="9">
          <cell r="A9" t="str">
            <v>A</v>
          </cell>
        </row>
      </sheetData>
      <sheetData sheetId="2175">
        <row r="9">
          <cell r="A9" t="str">
            <v>A</v>
          </cell>
        </row>
      </sheetData>
      <sheetData sheetId="2176">
        <row r="9">
          <cell r="A9" t="str">
            <v>A</v>
          </cell>
        </row>
      </sheetData>
      <sheetData sheetId="2177">
        <row r="9">
          <cell r="A9" t="str">
            <v>A</v>
          </cell>
        </row>
      </sheetData>
      <sheetData sheetId="2178">
        <row r="9">
          <cell r="A9" t="str">
            <v>A</v>
          </cell>
        </row>
      </sheetData>
      <sheetData sheetId="2179">
        <row r="9">
          <cell r="A9" t="str">
            <v>A</v>
          </cell>
        </row>
      </sheetData>
      <sheetData sheetId="2180">
        <row r="9">
          <cell r="A9" t="str">
            <v>A</v>
          </cell>
        </row>
      </sheetData>
      <sheetData sheetId="2181">
        <row r="9">
          <cell r="A9" t="str">
            <v>A</v>
          </cell>
        </row>
      </sheetData>
      <sheetData sheetId="2182">
        <row r="9">
          <cell r="A9" t="str">
            <v>A</v>
          </cell>
        </row>
      </sheetData>
      <sheetData sheetId="2183">
        <row r="9">
          <cell r="A9" t="str">
            <v>A</v>
          </cell>
        </row>
      </sheetData>
      <sheetData sheetId="2184">
        <row r="9">
          <cell r="A9" t="str">
            <v>A</v>
          </cell>
        </row>
      </sheetData>
      <sheetData sheetId="2185">
        <row r="9">
          <cell r="A9" t="str">
            <v>A</v>
          </cell>
        </row>
      </sheetData>
      <sheetData sheetId="2186">
        <row r="9">
          <cell r="A9" t="str">
            <v>A</v>
          </cell>
        </row>
      </sheetData>
      <sheetData sheetId="2187">
        <row r="9">
          <cell r="A9" t="str">
            <v>A</v>
          </cell>
        </row>
      </sheetData>
      <sheetData sheetId="2188">
        <row r="9">
          <cell r="A9" t="str">
            <v>A</v>
          </cell>
        </row>
      </sheetData>
      <sheetData sheetId="2189">
        <row r="9">
          <cell r="A9" t="str">
            <v>A</v>
          </cell>
        </row>
      </sheetData>
      <sheetData sheetId="2190">
        <row r="9">
          <cell r="A9" t="str">
            <v>A</v>
          </cell>
        </row>
      </sheetData>
      <sheetData sheetId="2191">
        <row r="9">
          <cell r="A9" t="str">
            <v>A</v>
          </cell>
        </row>
      </sheetData>
      <sheetData sheetId="2192">
        <row r="9">
          <cell r="A9" t="str">
            <v>A</v>
          </cell>
        </row>
      </sheetData>
      <sheetData sheetId="2193">
        <row r="9">
          <cell r="A9" t="str">
            <v>A</v>
          </cell>
        </row>
      </sheetData>
      <sheetData sheetId="2194">
        <row r="9">
          <cell r="A9" t="str">
            <v>A</v>
          </cell>
        </row>
      </sheetData>
      <sheetData sheetId="2195">
        <row r="9">
          <cell r="A9" t="str">
            <v>A</v>
          </cell>
        </row>
      </sheetData>
      <sheetData sheetId="2196">
        <row r="9">
          <cell r="A9" t="str">
            <v>A</v>
          </cell>
        </row>
      </sheetData>
      <sheetData sheetId="2197">
        <row r="9">
          <cell r="A9" t="str">
            <v>A</v>
          </cell>
        </row>
      </sheetData>
      <sheetData sheetId="2198">
        <row r="9">
          <cell r="A9" t="str">
            <v>A</v>
          </cell>
        </row>
      </sheetData>
      <sheetData sheetId="2199">
        <row r="9">
          <cell r="A9" t="str">
            <v>A</v>
          </cell>
        </row>
      </sheetData>
      <sheetData sheetId="2200">
        <row r="9">
          <cell r="A9" t="str">
            <v>A</v>
          </cell>
        </row>
      </sheetData>
      <sheetData sheetId="2201">
        <row r="9">
          <cell r="A9" t="str">
            <v>A</v>
          </cell>
        </row>
      </sheetData>
      <sheetData sheetId="2202">
        <row r="9">
          <cell r="A9" t="str">
            <v>A</v>
          </cell>
        </row>
      </sheetData>
      <sheetData sheetId="2203">
        <row r="9">
          <cell r="A9" t="str">
            <v>A</v>
          </cell>
        </row>
      </sheetData>
      <sheetData sheetId="2204">
        <row r="9">
          <cell r="A9" t="str">
            <v>A</v>
          </cell>
        </row>
      </sheetData>
      <sheetData sheetId="2205">
        <row r="9">
          <cell r="A9" t="str">
            <v>A</v>
          </cell>
        </row>
      </sheetData>
      <sheetData sheetId="2206">
        <row r="9">
          <cell r="A9" t="str">
            <v>A</v>
          </cell>
        </row>
      </sheetData>
      <sheetData sheetId="2207">
        <row r="9">
          <cell r="A9" t="str">
            <v>A</v>
          </cell>
        </row>
      </sheetData>
      <sheetData sheetId="2208">
        <row r="9">
          <cell r="A9" t="str">
            <v>A</v>
          </cell>
        </row>
      </sheetData>
      <sheetData sheetId="2209">
        <row r="9">
          <cell r="A9" t="str">
            <v>A</v>
          </cell>
        </row>
      </sheetData>
      <sheetData sheetId="2210">
        <row r="9">
          <cell r="A9" t="str">
            <v>A</v>
          </cell>
        </row>
      </sheetData>
      <sheetData sheetId="2211">
        <row r="9">
          <cell r="A9" t="str">
            <v>A</v>
          </cell>
        </row>
      </sheetData>
      <sheetData sheetId="2212">
        <row r="9">
          <cell r="A9" t="str">
            <v>A</v>
          </cell>
        </row>
      </sheetData>
      <sheetData sheetId="2213">
        <row r="9">
          <cell r="A9" t="str">
            <v>A</v>
          </cell>
        </row>
      </sheetData>
      <sheetData sheetId="2214">
        <row r="9">
          <cell r="A9" t="str">
            <v>A</v>
          </cell>
        </row>
      </sheetData>
      <sheetData sheetId="2215">
        <row r="9">
          <cell r="A9" t="str">
            <v>A</v>
          </cell>
        </row>
      </sheetData>
      <sheetData sheetId="2216">
        <row r="9">
          <cell r="A9" t="str">
            <v>A</v>
          </cell>
        </row>
      </sheetData>
      <sheetData sheetId="2217">
        <row r="9">
          <cell r="A9" t="str">
            <v>A</v>
          </cell>
        </row>
      </sheetData>
      <sheetData sheetId="2218">
        <row r="9">
          <cell r="A9" t="str">
            <v>A</v>
          </cell>
        </row>
      </sheetData>
      <sheetData sheetId="2219">
        <row r="9">
          <cell r="A9" t="str">
            <v>A</v>
          </cell>
        </row>
      </sheetData>
      <sheetData sheetId="2220">
        <row r="9">
          <cell r="A9" t="str">
            <v>A</v>
          </cell>
        </row>
      </sheetData>
      <sheetData sheetId="2221">
        <row r="9">
          <cell r="A9" t="str">
            <v>A</v>
          </cell>
        </row>
      </sheetData>
      <sheetData sheetId="2222">
        <row r="9">
          <cell r="A9" t="str">
            <v>A</v>
          </cell>
        </row>
      </sheetData>
      <sheetData sheetId="2223">
        <row r="9">
          <cell r="A9" t="str">
            <v>A</v>
          </cell>
        </row>
      </sheetData>
      <sheetData sheetId="2224">
        <row r="9">
          <cell r="A9" t="str">
            <v>A</v>
          </cell>
        </row>
      </sheetData>
      <sheetData sheetId="2225">
        <row r="9">
          <cell r="A9" t="str">
            <v>A</v>
          </cell>
        </row>
      </sheetData>
      <sheetData sheetId="2226">
        <row r="9">
          <cell r="A9" t="str">
            <v>A</v>
          </cell>
        </row>
      </sheetData>
      <sheetData sheetId="2227">
        <row r="9">
          <cell r="A9" t="str">
            <v>A</v>
          </cell>
        </row>
      </sheetData>
      <sheetData sheetId="2228">
        <row r="9">
          <cell r="A9" t="str">
            <v>A</v>
          </cell>
        </row>
      </sheetData>
      <sheetData sheetId="2229">
        <row r="9">
          <cell r="A9" t="str">
            <v>A</v>
          </cell>
        </row>
      </sheetData>
      <sheetData sheetId="2230">
        <row r="9">
          <cell r="A9" t="str">
            <v>A</v>
          </cell>
        </row>
      </sheetData>
      <sheetData sheetId="2231">
        <row r="9">
          <cell r="A9" t="str">
            <v>A</v>
          </cell>
        </row>
      </sheetData>
      <sheetData sheetId="2232">
        <row r="9">
          <cell r="A9" t="str">
            <v>A</v>
          </cell>
        </row>
      </sheetData>
      <sheetData sheetId="2233">
        <row r="9">
          <cell r="A9" t="str">
            <v>A</v>
          </cell>
        </row>
      </sheetData>
      <sheetData sheetId="2234">
        <row r="9">
          <cell r="A9" t="str">
            <v>A</v>
          </cell>
        </row>
      </sheetData>
      <sheetData sheetId="2235">
        <row r="9">
          <cell r="A9" t="str">
            <v>A</v>
          </cell>
        </row>
      </sheetData>
      <sheetData sheetId="2236">
        <row r="9">
          <cell r="A9" t="str">
            <v>A</v>
          </cell>
        </row>
      </sheetData>
      <sheetData sheetId="2237">
        <row r="9">
          <cell r="A9" t="str">
            <v>A</v>
          </cell>
        </row>
      </sheetData>
      <sheetData sheetId="2238">
        <row r="9">
          <cell r="A9" t="str">
            <v>A</v>
          </cell>
        </row>
      </sheetData>
      <sheetData sheetId="2239">
        <row r="9">
          <cell r="A9" t="str">
            <v>A</v>
          </cell>
        </row>
      </sheetData>
      <sheetData sheetId="2240">
        <row r="9">
          <cell r="A9" t="str">
            <v>A</v>
          </cell>
        </row>
      </sheetData>
      <sheetData sheetId="2241">
        <row r="9">
          <cell r="A9" t="str">
            <v>A</v>
          </cell>
        </row>
      </sheetData>
      <sheetData sheetId="2242">
        <row r="9">
          <cell r="A9" t="str">
            <v>A</v>
          </cell>
        </row>
      </sheetData>
      <sheetData sheetId="2243">
        <row r="9">
          <cell r="A9" t="str">
            <v>A</v>
          </cell>
        </row>
      </sheetData>
      <sheetData sheetId="2244">
        <row r="9">
          <cell r="A9" t="str">
            <v>A</v>
          </cell>
        </row>
      </sheetData>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ow r="9">
          <cell r="A9" t="str">
            <v>A</v>
          </cell>
        </row>
      </sheetData>
      <sheetData sheetId="2500">
        <row r="9">
          <cell r="A9" t="str">
            <v>A</v>
          </cell>
        </row>
      </sheetData>
      <sheetData sheetId="2501">
        <row r="9">
          <cell r="A9" t="str">
            <v>A</v>
          </cell>
        </row>
      </sheetData>
      <sheetData sheetId="2502">
        <row r="9">
          <cell r="A9" t="str">
            <v>A</v>
          </cell>
        </row>
      </sheetData>
      <sheetData sheetId="2503">
        <row r="9">
          <cell r="A9" t="str">
            <v>A</v>
          </cell>
        </row>
      </sheetData>
      <sheetData sheetId="2504">
        <row r="9">
          <cell r="A9" t="str">
            <v>A</v>
          </cell>
        </row>
      </sheetData>
      <sheetData sheetId="2505">
        <row r="9">
          <cell r="A9" t="str">
            <v>A</v>
          </cell>
        </row>
      </sheetData>
      <sheetData sheetId="2506">
        <row r="9">
          <cell r="A9" t="str">
            <v>A</v>
          </cell>
        </row>
      </sheetData>
      <sheetData sheetId="2507">
        <row r="9">
          <cell r="A9" t="str">
            <v>A</v>
          </cell>
        </row>
      </sheetData>
      <sheetData sheetId="2508">
        <row r="9">
          <cell r="A9" t="str">
            <v>A</v>
          </cell>
        </row>
      </sheetData>
      <sheetData sheetId="2509">
        <row r="9">
          <cell r="A9" t="str">
            <v>A</v>
          </cell>
        </row>
      </sheetData>
      <sheetData sheetId="2510">
        <row r="9">
          <cell r="A9" t="str">
            <v>A</v>
          </cell>
        </row>
      </sheetData>
      <sheetData sheetId="2511">
        <row r="9">
          <cell r="A9" t="str">
            <v>A</v>
          </cell>
        </row>
      </sheetData>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ow r="9">
          <cell r="A9" t="str">
            <v>A</v>
          </cell>
        </row>
      </sheetData>
      <sheetData sheetId="2540" refreshError="1"/>
      <sheetData sheetId="2541" refreshError="1"/>
      <sheetData sheetId="2542" refreshError="1"/>
      <sheetData sheetId="2543" refreshError="1"/>
      <sheetData sheetId="2544" refreshError="1"/>
      <sheetData sheetId="2545">
        <row r="9">
          <cell r="A9" t="str">
            <v>A</v>
          </cell>
        </row>
      </sheetData>
      <sheetData sheetId="2546">
        <row r="9">
          <cell r="A9" t="str">
            <v>A</v>
          </cell>
        </row>
      </sheetData>
      <sheetData sheetId="2547">
        <row r="9">
          <cell r="A9" t="str">
            <v>A</v>
          </cell>
        </row>
      </sheetData>
      <sheetData sheetId="2548">
        <row r="9">
          <cell r="A9" t="str">
            <v>A</v>
          </cell>
        </row>
      </sheetData>
      <sheetData sheetId="2549">
        <row r="9">
          <cell r="A9" t="str">
            <v>A</v>
          </cell>
        </row>
      </sheetData>
      <sheetData sheetId="2550">
        <row r="9">
          <cell r="A9" t="str">
            <v>A</v>
          </cell>
        </row>
      </sheetData>
      <sheetData sheetId="2551">
        <row r="9">
          <cell r="A9" t="str">
            <v>A</v>
          </cell>
        </row>
      </sheetData>
      <sheetData sheetId="2552">
        <row r="9">
          <cell r="A9" t="str">
            <v>A</v>
          </cell>
        </row>
      </sheetData>
      <sheetData sheetId="2553">
        <row r="9">
          <cell r="A9" t="str">
            <v>A</v>
          </cell>
        </row>
      </sheetData>
      <sheetData sheetId="2554">
        <row r="9">
          <cell r="A9" t="str">
            <v>A</v>
          </cell>
        </row>
      </sheetData>
      <sheetData sheetId="2555">
        <row r="9">
          <cell r="A9" t="str">
            <v>A</v>
          </cell>
        </row>
      </sheetData>
      <sheetData sheetId="2556">
        <row r="9">
          <cell r="A9" t="str">
            <v>A</v>
          </cell>
        </row>
      </sheetData>
      <sheetData sheetId="2557">
        <row r="9">
          <cell r="A9" t="str">
            <v>A</v>
          </cell>
        </row>
      </sheetData>
      <sheetData sheetId="2558">
        <row r="9">
          <cell r="A9" t="str">
            <v>A</v>
          </cell>
        </row>
      </sheetData>
      <sheetData sheetId="2559">
        <row r="9">
          <cell r="A9" t="str">
            <v>A</v>
          </cell>
        </row>
      </sheetData>
      <sheetData sheetId="2560">
        <row r="9">
          <cell r="A9" t="str">
            <v>A</v>
          </cell>
        </row>
      </sheetData>
      <sheetData sheetId="2561">
        <row r="9">
          <cell r="A9" t="str">
            <v>A</v>
          </cell>
        </row>
      </sheetData>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ow r="9">
          <cell r="A9" t="str">
            <v>A</v>
          </cell>
        </row>
      </sheetData>
      <sheetData sheetId="2572">
        <row r="9">
          <cell r="A9" t="str">
            <v>A</v>
          </cell>
        </row>
      </sheetData>
      <sheetData sheetId="2573">
        <row r="9">
          <cell r="A9" t="str">
            <v>A</v>
          </cell>
        </row>
      </sheetData>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ow r="9">
          <cell r="A9" t="str">
            <v>A</v>
          </cell>
        </row>
      </sheetData>
      <sheetData sheetId="2583">
        <row r="9">
          <cell r="A9" t="str">
            <v>A</v>
          </cell>
        </row>
      </sheetData>
      <sheetData sheetId="2584">
        <row r="9">
          <cell r="A9" t="str">
            <v>A</v>
          </cell>
        </row>
      </sheetData>
      <sheetData sheetId="2585">
        <row r="9">
          <cell r="A9" t="str">
            <v>A</v>
          </cell>
        </row>
      </sheetData>
      <sheetData sheetId="2586">
        <row r="9">
          <cell r="A9" t="str">
            <v>A</v>
          </cell>
        </row>
      </sheetData>
      <sheetData sheetId="2587">
        <row r="9">
          <cell r="A9" t="str">
            <v>A</v>
          </cell>
        </row>
      </sheetData>
      <sheetData sheetId="2588">
        <row r="9">
          <cell r="A9" t="str">
            <v>A</v>
          </cell>
        </row>
      </sheetData>
      <sheetData sheetId="2589">
        <row r="9">
          <cell r="A9" t="str">
            <v>A</v>
          </cell>
        </row>
      </sheetData>
      <sheetData sheetId="2590">
        <row r="9">
          <cell r="A9" t="str">
            <v>A</v>
          </cell>
        </row>
      </sheetData>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ow r="9">
          <cell r="A9" t="str">
            <v>A</v>
          </cell>
        </row>
      </sheetData>
      <sheetData sheetId="2772">
        <row r="9">
          <cell r="A9" t="str">
            <v>A</v>
          </cell>
        </row>
      </sheetData>
      <sheetData sheetId="2773">
        <row r="9">
          <cell r="A9" t="str">
            <v>A</v>
          </cell>
        </row>
      </sheetData>
      <sheetData sheetId="2774">
        <row r="9">
          <cell r="A9" t="str">
            <v>A</v>
          </cell>
        </row>
      </sheetData>
      <sheetData sheetId="2775">
        <row r="9">
          <cell r="A9" t="str">
            <v>A</v>
          </cell>
        </row>
      </sheetData>
      <sheetData sheetId="2776">
        <row r="9">
          <cell r="A9" t="str">
            <v>A</v>
          </cell>
        </row>
      </sheetData>
      <sheetData sheetId="2777">
        <row r="9">
          <cell r="A9" t="str">
            <v>A</v>
          </cell>
        </row>
      </sheetData>
      <sheetData sheetId="2778">
        <row r="9">
          <cell r="A9" t="str">
            <v>A</v>
          </cell>
        </row>
      </sheetData>
      <sheetData sheetId="2779">
        <row r="9">
          <cell r="A9" t="str">
            <v>A</v>
          </cell>
        </row>
      </sheetData>
      <sheetData sheetId="2780">
        <row r="9">
          <cell r="A9" t="str">
            <v>A</v>
          </cell>
        </row>
      </sheetData>
      <sheetData sheetId="2781">
        <row r="9">
          <cell r="A9" t="str">
            <v>A</v>
          </cell>
        </row>
      </sheetData>
      <sheetData sheetId="2782">
        <row r="9">
          <cell r="A9" t="str">
            <v>A</v>
          </cell>
        </row>
      </sheetData>
      <sheetData sheetId="2783">
        <row r="9">
          <cell r="A9" t="str">
            <v>A</v>
          </cell>
        </row>
      </sheetData>
      <sheetData sheetId="2784">
        <row r="9">
          <cell r="A9" t="str">
            <v>A</v>
          </cell>
        </row>
      </sheetData>
      <sheetData sheetId="2785">
        <row r="9">
          <cell r="A9" t="str">
            <v>A</v>
          </cell>
        </row>
      </sheetData>
      <sheetData sheetId="2786">
        <row r="9">
          <cell r="A9" t="str">
            <v>A</v>
          </cell>
        </row>
      </sheetData>
      <sheetData sheetId="2787">
        <row r="9">
          <cell r="A9" t="str">
            <v>A</v>
          </cell>
        </row>
      </sheetData>
      <sheetData sheetId="2788">
        <row r="9">
          <cell r="A9" t="str">
            <v>A</v>
          </cell>
        </row>
      </sheetData>
      <sheetData sheetId="2789">
        <row r="9">
          <cell r="A9" t="str">
            <v>A</v>
          </cell>
        </row>
      </sheetData>
      <sheetData sheetId="2790">
        <row r="9">
          <cell r="A9" t="str">
            <v>A</v>
          </cell>
        </row>
      </sheetData>
      <sheetData sheetId="2791">
        <row r="9">
          <cell r="A9" t="str">
            <v>A</v>
          </cell>
        </row>
      </sheetData>
      <sheetData sheetId="2792">
        <row r="9">
          <cell r="A9" t="str">
            <v>A</v>
          </cell>
        </row>
      </sheetData>
      <sheetData sheetId="2793">
        <row r="9">
          <cell r="A9" t="str">
            <v>A</v>
          </cell>
        </row>
      </sheetData>
      <sheetData sheetId="2794">
        <row r="9">
          <cell r="A9" t="str">
            <v>A</v>
          </cell>
        </row>
      </sheetData>
      <sheetData sheetId="2795">
        <row r="9">
          <cell r="A9" t="str">
            <v>A</v>
          </cell>
        </row>
      </sheetData>
      <sheetData sheetId="2796">
        <row r="9">
          <cell r="A9" t="str">
            <v>A</v>
          </cell>
        </row>
      </sheetData>
      <sheetData sheetId="2797">
        <row r="9">
          <cell r="A9" t="str">
            <v>A</v>
          </cell>
        </row>
      </sheetData>
      <sheetData sheetId="2798">
        <row r="9">
          <cell r="A9" t="str">
            <v>A</v>
          </cell>
        </row>
      </sheetData>
      <sheetData sheetId="2799">
        <row r="9">
          <cell r="A9" t="str">
            <v>A</v>
          </cell>
        </row>
      </sheetData>
      <sheetData sheetId="2800">
        <row r="9">
          <cell r="A9" t="str">
            <v>A</v>
          </cell>
        </row>
      </sheetData>
      <sheetData sheetId="2801">
        <row r="9">
          <cell r="A9" t="str">
            <v>A</v>
          </cell>
        </row>
      </sheetData>
      <sheetData sheetId="2802">
        <row r="9">
          <cell r="A9" t="str">
            <v>A</v>
          </cell>
        </row>
      </sheetData>
      <sheetData sheetId="2803">
        <row r="9">
          <cell r="A9" t="str">
            <v>A</v>
          </cell>
        </row>
      </sheetData>
      <sheetData sheetId="2804">
        <row r="9">
          <cell r="A9" t="str">
            <v>A</v>
          </cell>
        </row>
      </sheetData>
      <sheetData sheetId="2805">
        <row r="9">
          <cell r="A9" t="str">
            <v>A</v>
          </cell>
        </row>
      </sheetData>
      <sheetData sheetId="2806">
        <row r="9">
          <cell r="A9" t="str">
            <v>A</v>
          </cell>
        </row>
      </sheetData>
      <sheetData sheetId="2807">
        <row r="9">
          <cell r="A9" t="str">
            <v>A</v>
          </cell>
        </row>
      </sheetData>
      <sheetData sheetId="2808">
        <row r="9">
          <cell r="A9" t="str">
            <v>A</v>
          </cell>
        </row>
      </sheetData>
      <sheetData sheetId="2809">
        <row r="9">
          <cell r="A9" t="str">
            <v>A</v>
          </cell>
        </row>
      </sheetData>
      <sheetData sheetId="2810">
        <row r="9">
          <cell r="A9" t="str">
            <v>A</v>
          </cell>
        </row>
      </sheetData>
      <sheetData sheetId="2811">
        <row r="9">
          <cell r="A9" t="str">
            <v>A</v>
          </cell>
        </row>
      </sheetData>
      <sheetData sheetId="2812">
        <row r="9">
          <cell r="A9" t="str">
            <v>A</v>
          </cell>
        </row>
      </sheetData>
      <sheetData sheetId="2813">
        <row r="9">
          <cell r="A9" t="str">
            <v>A</v>
          </cell>
        </row>
      </sheetData>
      <sheetData sheetId="2814">
        <row r="9">
          <cell r="A9" t="str">
            <v>A</v>
          </cell>
        </row>
      </sheetData>
      <sheetData sheetId="2815">
        <row r="9">
          <cell r="A9" t="str">
            <v>A</v>
          </cell>
        </row>
      </sheetData>
      <sheetData sheetId="2816">
        <row r="9">
          <cell r="A9" t="str">
            <v>A</v>
          </cell>
        </row>
      </sheetData>
      <sheetData sheetId="2817">
        <row r="9">
          <cell r="A9" t="str">
            <v>A</v>
          </cell>
        </row>
      </sheetData>
      <sheetData sheetId="2818">
        <row r="9">
          <cell r="A9" t="str">
            <v>A</v>
          </cell>
        </row>
      </sheetData>
      <sheetData sheetId="2819">
        <row r="9">
          <cell r="A9" t="str">
            <v>A</v>
          </cell>
        </row>
      </sheetData>
      <sheetData sheetId="2820">
        <row r="9">
          <cell r="A9" t="str">
            <v>A</v>
          </cell>
        </row>
      </sheetData>
      <sheetData sheetId="2821">
        <row r="9">
          <cell r="A9" t="str">
            <v>A</v>
          </cell>
        </row>
      </sheetData>
      <sheetData sheetId="2822">
        <row r="9">
          <cell r="A9" t="str">
            <v>A</v>
          </cell>
        </row>
      </sheetData>
      <sheetData sheetId="2823">
        <row r="9">
          <cell r="A9" t="str">
            <v>A</v>
          </cell>
        </row>
      </sheetData>
      <sheetData sheetId="2824">
        <row r="9">
          <cell r="A9" t="str">
            <v>A</v>
          </cell>
        </row>
      </sheetData>
      <sheetData sheetId="2825">
        <row r="9">
          <cell r="A9" t="str">
            <v>A</v>
          </cell>
        </row>
      </sheetData>
      <sheetData sheetId="2826">
        <row r="9">
          <cell r="A9" t="str">
            <v>A</v>
          </cell>
        </row>
      </sheetData>
      <sheetData sheetId="2827">
        <row r="9">
          <cell r="A9" t="str">
            <v>A</v>
          </cell>
        </row>
      </sheetData>
      <sheetData sheetId="2828">
        <row r="9">
          <cell r="A9" t="str">
            <v>A</v>
          </cell>
        </row>
      </sheetData>
      <sheetData sheetId="2829">
        <row r="9">
          <cell r="A9" t="str">
            <v>A</v>
          </cell>
        </row>
      </sheetData>
      <sheetData sheetId="2830">
        <row r="9">
          <cell r="A9" t="str">
            <v>A</v>
          </cell>
        </row>
      </sheetData>
      <sheetData sheetId="2831">
        <row r="9">
          <cell r="A9" t="str">
            <v>A</v>
          </cell>
        </row>
      </sheetData>
      <sheetData sheetId="2832">
        <row r="9">
          <cell r="A9" t="str">
            <v>A</v>
          </cell>
        </row>
      </sheetData>
      <sheetData sheetId="2833">
        <row r="9">
          <cell r="A9" t="str">
            <v>A</v>
          </cell>
        </row>
      </sheetData>
      <sheetData sheetId="2834">
        <row r="9">
          <cell r="A9" t="str">
            <v>A</v>
          </cell>
        </row>
      </sheetData>
      <sheetData sheetId="2835">
        <row r="9">
          <cell r="A9" t="str">
            <v>A</v>
          </cell>
        </row>
      </sheetData>
      <sheetData sheetId="2836">
        <row r="9">
          <cell r="A9" t="str">
            <v>A</v>
          </cell>
        </row>
      </sheetData>
      <sheetData sheetId="2837">
        <row r="9">
          <cell r="A9" t="str">
            <v>A</v>
          </cell>
        </row>
      </sheetData>
      <sheetData sheetId="2838">
        <row r="9">
          <cell r="A9" t="str">
            <v>A</v>
          </cell>
        </row>
      </sheetData>
      <sheetData sheetId="2839">
        <row r="9">
          <cell r="A9" t="str">
            <v>A</v>
          </cell>
        </row>
      </sheetData>
      <sheetData sheetId="2840">
        <row r="9">
          <cell r="A9" t="str">
            <v>A</v>
          </cell>
        </row>
      </sheetData>
      <sheetData sheetId="2841">
        <row r="9">
          <cell r="A9" t="str">
            <v>A</v>
          </cell>
        </row>
      </sheetData>
      <sheetData sheetId="2842">
        <row r="9">
          <cell r="A9" t="str">
            <v>A</v>
          </cell>
        </row>
      </sheetData>
      <sheetData sheetId="2843">
        <row r="9">
          <cell r="A9" t="str">
            <v>A</v>
          </cell>
        </row>
      </sheetData>
      <sheetData sheetId="2844">
        <row r="9">
          <cell r="A9" t="str">
            <v>A</v>
          </cell>
        </row>
      </sheetData>
      <sheetData sheetId="2845">
        <row r="9">
          <cell r="A9" t="str">
            <v>A</v>
          </cell>
        </row>
      </sheetData>
      <sheetData sheetId="2846">
        <row r="9">
          <cell r="A9" t="str">
            <v>A</v>
          </cell>
        </row>
      </sheetData>
      <sheetData sheetId="2847">
        <row r="9">
          <cell r="A9" t="str">
            <v>A</v>
          </cell>
        </row>
      </sheetData>
      <sheetData sheetId="2848">
        <row r="9">
          <cell r="A9" t="str">
            <v>A</v>
          </cell>
        </row>
      </sheetData>
      <sheetData sheetId="2849">
        <row r="9">
          <cell r="A9" t="str">
            <v>A</v>
          </cell>
        </row>
      </sheetData>
      <sheetData sheetId="2850">
        <row r="9">
          <cell r="A9" t="str">
            <v>A</v>
          </cell>
        </row>
      </sheetData>
      <sheetData sheetId="2851">
        <row r="9">
          <cell r="A9" t="str">
            <v>A</v>
          </cell>
        </row>
      </sheetData>
      <sheetData sheetId="2852">
        <row r="9">
          <cell r="A9" t="str">
            <v>A</v>
          </cell>
        </row>
      </sheetData>
      <sheetData sheetId="2853">
        <row r="9">
          <cell r="A9" t="str">
            <v>A</v>
          </cell>
        </row>
      </sheetData>
      <sheetData sheetId="2854">
        <row r="9">
          <cell r="A9" t="str">
            <v>A</v>
          </cell>
        </row>
      </sheetData>
      <sheetData sheetId="2855">
        <row r="9">
          <cell r="A9" t="str">
            <v>A</v>
          </cell>
        </row>
      </sheetData>
      <sheetData sheetId="2856">
        <row r="9">
          <cell r="A9" t="str">
            <v>A</v>
          </cell>
        </row>
      </sheetData>
      <sheetData sheetId="2857">
        <row r="9">
          <cell r="A9" t="str">
            <v>A</v>
          </cell>
        </row>
      </sheetData>
      <sheetData sheetId="2858">
        <row r="9">
          <cell r="A9" t="str">
            <v>A</v>
          </cell>
        </row>
      </sheetData>
      <sheetData sheetId="2859">
        <row r="9">
          <cell r="A9" t="str">
            <v>A</v>
          </cell>
        </row>
      </sheetData>
      <sheetData sheetId="2860">
        <row r="9">
          <cell r="A9" t="str">
            <v>A</v>
          </cell>
        </row>
      </sheetData>
      <sheetData sheetId="2861">
        <row r="9">
          <cell r="A9" t="str">
            <v>A</v>
          </cell>
        </row>
      </sheetData>
      <sheetData sheetId="2862">
        <row r="9">
          <cell r="A9" t="str">
            <v>A</v>
          </cell>
        </row>
      </sheetData>
      <sheetData sheetId="2863">
        <row r="9">
          <cell r="A9" t="str">
            <v>A</v>
          </cell>
        </row>
      </sheetData>
      <sheetData sheetId="2864">
        <row r="9">
          <cell r="A9" t="str">
            <v>A</v>
          </cell>
        </row>
      </sheetData>
      <sheetData sheetId="2865">
        <row r="9">
          <cell r="A9" t="str">
            <v>A</v>
          </cell>
        </row>
      </sheetData>
      <sheetData sheetId="2866">
        <row r="9">
          <cell r="A9" t="str">
            <v>A</v>
          </cell>
        </row>
      </sheetData>
      <sheetData sheetId="2867">
        <row r="9">
          <cell r="A9" t="str">
            <v>A</v>
          </cell>
        </row>
      </sheetData>
      <sheetData sheetId="2868">
        <row r="9">
          <cell r="A9" t="str">
            <v>A</v>
          </cell>
        </row>
      </sheetData>
      <sheetData sheetId="2869">
        <row r="9">
          <cell r="A9" t="str">
            <v>A</v>
          </cell>
        </row>
      </sheetData>
      <sheetData sheetId="2870">
        <row r="9">
          <cell r="A9" t="str">
            <v>A</v>
          </cell>
        </row>
      </sheetData>
      <sheetData sheetId="2871">
        <row r="9">
          <cell r="A9" t="str">
            <v>A</v>
          </cell>
        </row>
      </sheetData>
      <sheetData sheetId="2872">
        <row r="9">
          <cell r="A9" t="str">
            <v>A</v>
          </cell>
        </row>
      </sheetData>
      <sheetData sheetId="2873">
        <row r="9">
          <cell r="A9" t="str">
            <v>A</v>
          </cell>
        </row>
      </sheetData>
      <sheetData sheetId="2874">
        <row r="9">
          <cell r="A9" t="str">
            <v>A</v>
          </cell>
        </row>
      </sheetData>
      <sheetData sheetId="2875">
        <row r="9">
          <cell r="A9" t="str">
            <v>A</v>
          </cell>
        </row>
      </sheetData>
      <sheetData sheetId="2876">
        <row r="9">
          <cell r="A9" t="str">
            <v>A</v>
          </cell>
        </row>
      </sheetData>
      <sheetData sheetId="2877">
        <row r="9">
          <cell r="A9" t="str">
            <v>A</v>
          </cell>
        </row>
      </sheetData>
      <sheetData sheetId="2878">
        <row r="9">
          <cell r="A9" t="str">
            <v>A</v>
          </cell>
        </row>
      </sheetData>
      <sheetData sheetId="2879">
        <row r="9">
          <cell r="A9" t="str">
            <v>A</v>
          </cell>
        </row>
      </sheetData>
      <sheetData sheetId="2880">
        <row r="9">
          <cell r="A9" t="str">
            <v>A</v>
          </cell>
        </row>
      </sheetData>
      <sheetData sheetId="2881">
        <row r="9">
          <cell r="A9" t="str">
            <v>A</v>
          </cell>
        </row>
      </sheetData>
      <sheetData sheetId="2882">
        <row r="9">
          <cell r="A9" t="str">
            <v>A</v>
          </cell>
        </row>
      </sheetData>
      <sheetData sheetId="2883">
        <row r="9">
          <cell r="A9" t="str">
            <v>A</v>
          </cell>
        </row>
      </sheetData>
      <sheetData sheetId="2884">
        <row r="9">
          <cell r="A9" t="str">
            <v>A</v>
          </cell>
        </row>
      </sheetData>
      <sheetData sheetId="2885">
        <row r="9">
          <cell r="A9" t="str">
            <v>A</v>
          </cell>
        </row>
      </sheetData>
      <sheetData sheetId="2886">
        <row r="9">
          <cell r="A9" t="str">
            <v>A</v>
          </cell>
        </row>
      </sheetData>
      <sheetData sheetId="2887">
        <row r="9">
          <cell r="A9" t="str">
            <v>A</v>
          </cell>
        </row>
      </sheetData>
      <sheetData sheetId="2888">
        <row r="9">
          <cell r="A9" t="str">
            <v>A</v>
          </cell>
        </row>
      </sheetData>
      <sheetData sheetId="2889">
        <row r="9">
          <cell r="A9" t="str">
            <v>A</v>
          </cell>
        </row>
      </sheetData>
      <sheetData sheetId="2890">
        <row r="9">
          <cell r="A9" t="str">
            <v>A</v>
          </cell>
        </row>
      </sheetData>
      <sheetData sheetId="2891">
        <row r="9">
          <cell r="A9" t="str">
            <v>A</v>
          </cell>
        </row>
      </sheetData>
      <sheetData sheetId="2892">
        <row r="9">
          <cell r="A9" t="str">
            <v>A</v>
          </cell>
        </row>
      </sheetData>
      <sheetData sheetId="2893">
        <row r="9">
          <cell r="A9" t="str">
            <v>A</v>
          </cell>
        </row>
      </sheetData>
      <sheetData sheetId="2894">
        <row r="9">
          <cell r="A9" t="str">
            <v>A</v>
          </cell>
        </row>
      </sheetData>
      <sheetData sheetId="2895">
        <row r="9">
          <cell r="A9" t="str">
            <v>A</v>
          </cell>
        </row>
      </sheetData>
      <sheetData sheetId="2896">
        <row r="9">
          <cell r="A9" t="str">
            <v>A</v>
          </cell>
        </row>
      </sheetData>
      <sheetData sheetId="2897">
        <row r="9">
          <cell r="A9" t="str">
            <v>A</v>
          </cell>
        </row>
      </sheetData>
      <sheetData sheetId="2898">
        <row r="9">
          <cell r="A9" t="str">
            <v>A</v>
          </cell>
        </row>
      </sheetData>
      <sheetData sheetId="2899">
        <row r="9">
          <cell r="A9" t="str">
            <v>A</v>
          </cell>
        </row>
      </sheetData>
      <sheetData sheetId="2900">
        <row r="9">
          <cell r="A9" t="str">
            <v>A</v>
          </cell>
        </row>
      </sheetData>
      <sheetData sheetId="2901">
        <row r="9">
          <cell r="A9" t="str">
            <v>A</v>
          </cell>
        </row>
      </sheetData>
      <sheetData sheetId="2902">
        <row r="9">
          <cell r="A9" t="str">
            <v>A</v>
          </cell>
        </row>
      </sheetData>
      <sheetData sheetId="2903">
        <row r="9">
          <cell r="A9" t="str">
            <v>A</v>
          </cell>
        </row>
      </sheetData>
      <sheetData sheetId="2904">
        <row r="9">
          <cell r="A9" t="str">
            <v>A</v>
          </cell>
        </row>
      </sheetData>
      <sheetData sheetId="2905">
        <row r="9">
          <cell r="A9" t="str">
            <v>A</v>
          </cell>
        </row>
      </sheetData>
      <sheetData sheetId="2906">
        <row r="9">
          <cell r="A9" t="str">
            <v>A</v>
          </cell>
        </row>
      </sheetData>
      <sheetData sheetId="2907">
        <row r="9">
          <cell r="A9" t="str">
            <v>A</v>
          </cell>
        </row>
      </sheetData>
      <sheetData sheetId="2908">
        <row r="9">
          <cell r="A9" t="str">
            <v>A</v>
          </cell>
        </row>
      </sheetData>
      <sheetData sheetId="2909">
        <row r="9">
          <cell r="A9" t="str">
            <v>A</v>
          </cell>
        </row>
      </sheetData>
      <sheetData sheetId="2910">
        <row r="9">
          <cell r="A9" t="str">
            <v>A</v>
          </cell>
        </row>
      </sheetData>
      <sheetData sheetId="2911">
        <row r="9">
          <cell r="A9" t="str">
            <v>A</v>
          </cell>
        </row>
      </sheetData>
      <sheetData sheetId="2912">
        <row r="9">
          <cell r="A9" t="str">
            <v>A</v>
          </cell>
        </row>
      </sheetData>
      <sheetData sheetId="2913">
        <row r="9">
          <cell r="A9" t="str">
            <v>A</v>
          </cell>
        </row>
      </sheetData>
      <sheetData sheetId="2914">
        <row r="9">
          <cell r="A9" t="str">
            <v>A</v>
          </cell>
        </row>
      </sheetData>
      <sheetData sheetId="2915">
        <row r="9">
          <cell r="A9" t="str">
            <v>A</v>
          </cell>
        </row>
      </sheetData>
      <sheetData sheetId="2916">
        <row r="9">
          <cell r="A9" t="str">
            <v>A</v>
          </cell>
        </row>
      </sheetData>
      <sheetData sheetId="2917">
        <row r="9">
          <cell r="A9" t="str">
            <v>A</v>
          </cell>
        </row>
      </sheetData>
      <sheetData sheetId="2918">
        <row r="9">
          <cell r="A9" t="str">
            <v>A</v>
          </cell>
        </row>
      </sheetData>
      <sheetData sheetId="2919">
        <row r="9">
          <cell r="A9" t="str">
            <v>A</v>
          </cell>
        </row>
      </sheetData>
      <sheetData sheetId="2920">
        <row r="9">
          <cell r="A9" t="str">
            <v>A</v>
          </cell>
        </row>
      </sheetData>
      <sheetData sheetId="2921">
        <row r="9">
          <cell r="A9" t="str">
            <v>A</v>
          </cell>
        </row>
      </sheetData>
      <sheetData sheetId="2922">
        <row r="9">
          <cell r="A9" t="str">
            <v>A</v>
          </cell>
        </row>
      </sheetData>
      <sheetData sheetId="2923">
        <row r="9">
          <cell r="A9" t="str">
            <v>A</v>
          </cell>
        </row>
      </sheetData>
      <sheetData sheetId="2924">
        <row r="9">
          <cell r="A9" t="str">
            <v>A</v>
          </cell>
        </row>
      </sheetData>
      <sheetData sheetId="2925">
        <row r="9">
          <cell r="A9" t="str">
            <v>A</v>
          </cell>
        </row>
      </sheetData>
      <sheetData sheetId="2926">
        <row r="9">
          <cell r="A9" t="str">
            <v>A</v>
          </cell>
        </row>
      </sheetData>
      <sheetData sheetId="2927">
        <row r="9">
          <cell r="A9" t="str">
            <v>A</v>
          </cell>
        </row>
      </sheetData>
      <sheetData sheetId="2928">
        <row r="9">
          <cell r="A9" t="str">
            <v>A</v>
          </cell>
        </row>
      </sheetData>
      <sheetData sheetId="2929">
        <row r="9">
          <cell r="A9" t="str">
            <v>A</v>
          </cell>
        </row>
      </sheetData>
      <sheetData sheetId="2930">
        <row r="9">
          <cell r="A9" t="str">
            <v>A</v>
          </cell>
        </row>
      </sheetData>
      <sheetData sheetId="2931">
        <row r="9">
          <cell r="A9" t="str">
            <v>A</v>
          </cell>
        </row>
      </sheetData>
      <sheetData sheetId="2932">
        <row r="9">
          <cell r="A9" t="str">
            <v>A</v>
          </cell>
        </row>
      </sheetData>
      <sheetData sheetId="2933">
        <row r="9">
          <cell r="A9" t="str">
            <v>A</v>
          </cell>
        </row>
      </sheetData>
      <sheetData sheetId="2934">
        <row r="9">
          <cell r="A9" t="str">
            <v>A</v>
          </cell>
        </row>
      </sheetData>
      <sheetData sheetId="2935">
        <row r="9">
          <cell r="A9" t="str">
            <v>A</v>
          </cell>
        </row>
      </sheetData>
      <sheetData sheetId="2936">
        <row r="9">
          <cell r="A9" t="str">
            <v>A</v>
          </cell>
        </row>
      </sheetData>
      <sheetData sheetId="2937">
        <row r="9">
          <cell r="A9" t="str">
            <v>A</v>
          </cell>
        </row>
      </sheetData>
      <sheetData sheetId="2938">
        <row r="9">
          <cell r="A9" t="str">
            <v>A</v>
          </cell>
        </row>
      </sheetData>
      <sheetData sheetId="2939">
        <row r="9">
          <cell r="A9" t="str">
            <v>A</v>
          </cell>
        </row>
      </sheetData>
      <sheetData sheetId="2940">
        <row r="9">
          <cell r="A9" t="str">
            <v>A</v>
          </cell>
        </row>
      </sheetData>
      <sheetData sheetId="2941">
        <row r="9">
          <cell r="A9" t="str">
            <v>A</v>
          </cell>
        </row>
      </sheetData>
      <sheetData sheetId="2942">
        <row r="9">
          <cell r="A9" t="str">
            <v>A</v>
          </cell>
        </row>
      </sheetData>
      <sheetData sheetId="2943">
        <row r="9">
          <cell r="A9" t="str">
            <v>A</v>
          </cell>
        </row>
      </sheetData>
      <sheetData sheetId="2944">
        <row r="9">
          <cell r="A9" t="str">
            <v>A</v>
          </cell>
        </row>
      </sheetData>
      <sheetData sheetId="2945">
        <row r="9">
          <cell r="A9" t="str">
            <v>A</v>
          </cell>
        </row>
      </sheetData>
      <sheetData sheetId="2946">
        <row r="9">
          <cell r="A9" t="str">
            <v>A</v>
          </cell>
        </row>
      </sheetData>
      <sheetData sheetId="2947">
        <row r="9">
          <cell r="A9" t="str">
            <v>A</v>
          </cell>
        </row>
      </sheetData>
      <sheetData sheetId="2948">
        <row r="9">
          <cell r="A9" t="str">
            <v>A</v>
          </cell>
        </row>
      </sheetData>
      <sheetData sheetId="2949">
        <row r="9">
          <cell r="A9" t="str">
            <v>A</v>
          </cell>
        </row>
      </sheetData>
      <sheetData sheetId="2950">
        <row r="9">
          <cell r="A9" t="str">
            <v>A</v>
          </cell>
        </row>
      </sheetData>
      <sheetData sheetId="2951">
        <row r="9">
          <cell r="A9" t="str">
            <v>A</v>
          </cell>
        </row>
      </sheetData>
      <sheetData sheetId="2952">
        <row r="9">
          <cell r="A9" t="str">
            <v>A</v>
          </cell>
        </row>
      </sheetData>
      <sheetData sheetId="2953">
        <row r="9">
          <cell r="A9" t="str">
            <v>A</v>
          </cell>
        </row>
      </sheetData>
      <sheetData sheetId="2954">
        <row r="9">
          <cell r="A9" t="str">
            <v>A</v>
          </cell>
        </row>
      </sheetData>
      <sheetData sheetId="2955">
        <row r="9">
          <cell r="A9" t="str">
            <v>A</v>
          </cell>
        </row>
      </sheetData>
      <sheetData sheetId="2956">
        <row r="9">
          <cell r="A9" t="str">
            <v>A</v>
          </cell>
        </row>
      </sheetData>
      <sheetData sheetId="2957">
        <row r="9">
          <cell r="A9" t="str">
            <v>A</v>
          </cell>
        </row>
      </sheetData>
      <sheetData sheetId="2958">
        <row r="9">
          <cell r="A9" t="str">
            <v>A</v>
          </cell>
        </row>
      </sheetData>
      <sheetData sheetId="2959">
        <row r="9">
          <cell r="A9" t="str">
            <v>A</v>
          </cell>
        </row>
      </sheetData>
      <sheetData sheetId="2960">
        <row r="9">
          <cell r="A9" t="str">
            <v>A</v>
          </cell>
        </row>
      </sheetData>
      <sheetData sheetId="2961">
        <row r="9">
          <cell r="A9" t="str">
            <v>A</v>
          </cell>
        </row>
      </sheetData>
      <sheetData sheetId="2962">
        <row r="9">
          <cell r="A9" t="str">
            <v>A</v>
          </cell>
        </row>
      </sheetData>
      <sheetData sheetId="2963">
        <row r="9">
          <cell r="A9" t="str">
            <v>A</v>
          </cell>
        </row>
      </sheetData>
      <sheetData sheetId="2964">
        <row r="9">
          <cell r="A9" t="str">
            <v>A</v>
          </cell>
        </row>
      </sheetData>
      <sheetData sheetId="2965">
        <row r="9">
          <cell r="A9" t="str">
            <v>A</v>
          </cell>
        </row>
      </sheetData>
      <sheetData sheetId="2966">
        <row r="9">
          <cell r="A9" t="str">
            <v>A</v>
          </cell>
        </row>
      </sheetData>
      <sheetData sheetId="2967">
        <row r="9">
          <cell r="A9" t="str">
            <v>A</v>
          </cell>
        </row>
      </sheetData>
      <sheetData sheetId="2968">
        <row r="9">
          <cell r="A9" t="str">
            <v>A</v>
          </cell>
        </row>
      </sheetData>
      <sheetData sheetId="2969">
        <row r="9">
          <cell r="A9" t="str">
            <v>A</v>
          </cell>
        </row>
      </sheetData>
      <sheetData sheetId="2970">
        <row r="9">
          <cell r="A9" t="str">
            <v>A</v>
          </cell>
        </row>
      </sheetData>
      <sheetData sheetId="2971">
        <row r="9">
          <cell r="A9" t="str">
            <v>A</v>
          </cell>
        </row>
      </sheetData>
      <sheetData sheetId="2972">
        <row r="9">
          <cell r="A9" t="str">
            <v>A</v>
          </cell>
        </row>
      </sheetData>
      <sheetData sheetId="2973">
        <row r="9">
          <cell r="A9" t="str">
            <v>A</v>
          </cell>
        </row>
      </sheetData>
      <sheetData sheetId="2974">
        <row r="9">
          <cell r="A9" t="str">
            <v>A</v>
          </cell>
        </row>
      </sheetData>
      <sheetData sheetId="2975">
        <row r="9">
          <cell r="A9" t="str">
            <v>A</v>
          </cell>
        </row>
      </sheetData>
      <sheetData sheetId="2976">
        <row r="9">
          <cell r="A9" t="str">
            <v>A</v>
          </cell>
        </row>
      </sheetData>
      <sheetData sheetId="2977">
        <row r="9">
          <cell r="A9" t="str">
            <v>A</v>
          </cell>
        </row>
      </sheetData>
      <sheetData sheetId="2978">
        <row r="9">
          <cell r="A9" t="str">
            <v>A</v>
          </cell>
        </row>
      </sheetData>
      <sheetData sheetId="2979">
        <row r="9">
          <cell r="A9" t="str">
            <v>A</v>
          </cell>
        </row>
      </sheetData>
      <sheetData sheetId="2980">
        <row r="9">
          <cell r="A9" t="str">
            <v>A</v>
          </cell>
        </row>
      </sheetData>
      <sheetData sheetId="2981">
        <row r="9">
          <cell r="A9" t="str">
            <v>A</v>
          </cell>
        </row>
      </sheetData>
      <sheetData sheetId="2982">
        <row r="9">
          <cell r="A9" t="str">
            <v>A</v>
          </cell>
        </row>
      </sheetData>
      <sheetData sheetId="2983">
        <row r="9">
          <cell r="A9" t="str">
            <v>A</v>
          </cell>
        </row>
      </sheetData>
      <sheetData sheetId="2984">
        <row r="9">
          <cell r="A9" t="str">
            <v>A</v>
          </cell>
        </row>
      </sheetData>
      <sheetData sheetId="2985">
        <row r="9">
          <cell r="A9" t="str">
            <v>A</v>
          </cell>
        </row>
      </sheetData>
      <sheetData sheetId="2986">
        <row r="9">
          <cell r="A9" t="str">
            <v>A</v>
          </cell>
        </row>
      </sheetData>
      <sheetData sheetId="2987">
        <row r="9">
          <cell r="A9" t="str">
            <v>A</v>
          </cell>
        </row>
      </sheetData>
      <sheetData sheetId="2988">
        <row r="9">
          <cell r="A9" t="str">
            <v>A</v>
          </cell>
        </row>
      </sheetData>
      <sheetData sheetId="2989">
        <row r="9">
          <cell r="A9" t="str">
            <v>A</v>
          </cell>
        </row>
      </sheetData>
      <sheetData sheetId="2990">
        <row r="9">
          <cell r="A9" t="str">
            <v>A</v>
          </cell>
        </row>
      </sheetData>
      <sheetData sheetId="2991">
        <row r="9">
          <cell r="A9" t="str">
            <v>A</v>
          </cell>
        </row>
      </sheetData>
      <sheetData sheetId="2992">
        <row r="9">
          <cell r="A9" t="str">
            <v>A</v>
          </cell>
        </row>
      </sheetData>
      <sheetData sheetId="2993">
        <row r="9">
          <cell r="A9" t="str">
            <v>A</v>
          </cell>
        </row>
      </sheetData>
      <sheetData sheetId="2994">
        <row r="9">
          <cell r="A9" t="str">
            <v>A</v>
          </cell>
        </row>
      </sheetData>
      <sheetData sheetId="2995">
        <row r="9">
          <cell r="A9" t="str">
            <v>A</v>
          </cell>
        </row>
      </sheetData>
      <sheetData sheetId="2996">
        <row r="9">
          <cell r="A9" t="str">
            <v>A</v>
          </cell>
        </row>
      </sheetData>
      <sheetData sheetId="2997">
        <row r="9">
          <cell r="A9" t="str">
            <v>A</v>
          </cell>
        </row>
      </sheetData>
      <sheetData sheetId="2998">
        <row r="9">
          <cell r="A9" t="str">
            <v>A</v>
          </cell>
        </row>
      </sheetData>
      <sheetData sheetId="2999">
        <row r="9">
          <cell r="A9" t="str">
            <v>A</v>
          </cell>
        </row>
      </sheetData>
      <sheetData sheetId="3000">
        <row r="9">
          <cell r="A9" t="str">
            <v>A</v>
          </cell>
        </row>
      </sheetData>
      <sheetData sheetId="3001">
        <row r="9">
          <cell r="A9" t="str">
            <v>A</v>
          </cell>
        </row>
      </sheetData>
      <sheetData sheetId="3002">
        <row r="9">
          <cell r="A9" t="str">
            <v>A</v>
          </cell>
        </row>
      </sheetData>
      <sheetData sheetId="3003">
        <row r="9">
          <cell r="A9" t="str">
            <v>A</v>
          </cell>
        </row>
      </sheetData>
      <sheetData sheetId="3004">
        <row r="9">
          <cell r="A9" t="str">
            <v>A</v>
          </cell>
        </row>
      </sheetData>
      <sheetData sheetId="3005">
        <row r="9">
          <cell r="A9" t="str">
            <v>A</v>
          </cell>
        </row>
      </sheetData>
      <sheetData sheetId="3006">
        <row r="9">
          <cell r="A9" t="str">
            <v>A</v>
          </cell>
        </row>
      </sheetData>
      <sheetData sheetId="3007">
        <row r="9">
          <cell r="A9" t="str">
            <v>A</v>
          </cell>
        </row>
      </sheetData>
      <sheetData sheetId="3008">
        <row r="9">
          <cell r="A9" t="str">
            <v>A</v>
          </cell>
        </row>
      </sheetData>
      <sheetData sheetId="3009">
        <row r="9">
          <cell r="A9" t="str">
            <v>A</v>
          </cell>
        </row>
      </sheetData>
      <sheetData sheetId="3010">
        <row r="9">
          <cell r="A9" t="str">
            <v>A</v>
          </cell>
        </row>
      </sheetData>
      <sheetData sheetId="3011">
        <row r="9">
          <cell r="A9" t="str">
            <v>A</v>
          </cell>
        </row>
      </sheetData>
      <sheetData sheetId="3012">
        <row r="9">
          <cell r="A9" t="str">
            <v>A</v>
          </cell>
        </row>
      </sheetData>
      <sheetData sheetId="3013">
        <row r="9">
          <cell r="A9" t="str">
            <v>A</v>
          </cell>
        </row>
      </sheetData>
      <sheetData sheetId="3014">
        <row r="9">
          <cell r="A9" t="str">
            <v>A</v>
          </cell>
        </row>
      </sheetData>
      <sheetData sheetId="3015">
        <row r="9">
          <cell r="A9" t="str">
            <v>A</v>
          </cell>
        </row>
      </sheetData>
      <sheetData sheetId="3016">
        <row r="9">
          <cell r="A9" t="str">
            <v>A</v>
          </cell>
        </row>
      </sheetData>
      <sheetData sheetId="3017">
        <row r="9">
          <cell r="A9" t="str">
            <v>A</v>
          </cell>
        </row>
      </sheetData>
      <sheetData sheetId="3018">
        <row r="9">
          <cell r="A9" t="str">
            <v>A</v>
          </cell>
        </row>
      </sheetData>
      <sheetData sheetId="3019">
        <row r="9">
          <cell r="A9" t="str">
            <v>A</v>
          </cell>
        </row>
      </sheetData>
      <sheetData sheetId="3020">
        <row r="9">
          <cell r="A9" t="str">
            <v>A</v>
          </cell>
        </row>
      </sheetData>
      <sheetData sheetId="3021">
        <row r="9">
          <cell r="A9" t="str">
            <v>A</v>
          </cell>
        </row>
      </sheetData>
      <sheetData sheetId="3022">
        <row r="9">
          <cell r="A9" t="str">
            <v>A</v>
          </cell>
        </row>
      </sheetData>
      <sheetData sheetId="3023">
        <row r="9">
          <cell r="A9" t="str">
            <v>A</v>
          </cell>
        </row>
      </sheetData>
      <sheetData sheetId="3024">
        <row r="9">
          <cell r="A9" t="str">
            <v>A</v>
          </cell>
        </row>
      </sheetData>
      <sheetData sheetId="3025">
        <row r="9">
          <cell r="A9" t="str">
            <v>A</v>
          </cell>
        </row>
      </sheetData>
      <sheetData sheetId="3026">
        <row r="9">
          <cell r="A9" t="str">
            <v>A</v>
          </cell>
        </row>
      </sheetData>
      <sheetData sheetId="3027">
        <row r="9">
          <cell r="A9" t="str">
            <v>A</v>
          </cell>
        </row>
      </sheetData>
      <sheetData sheetId="3028">
        <row r="9">
          <cell r="A9" t="str">
            <v>A</v>
          </cell>
        </row>
      </sheetData>
      <sheetData sheetId="3029">
        <row r="9">
          <cell r="A9" t="str">
            <v>A</v>
          </cell>
        </row>
      </sheetData>
      <sheetData sheetId="3030">
        <row r="9">
          <cell r="A9" t="str">
            <v>A</v>
          </cell>
        </row>
      </sheetData>
      <sheetData sheetId="3031">
        <row r="9">
          <cell r="A9" t="str">
            <v>A</v>
          </cell>
        </row>
      </sheetData>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ow r="9">
          <cell r="A9" t="str">
            <v>A</v>
          </cell>
        </row>
      </sheetData>
      <sheetData sheetId="3046">
        <row r="9">
          <cell r="A9" t="str">
            <v>A</v>
          </cell>
        </row>
      </sheetData>
      <sheetData sheetId="3047">
        <row r="9">
          <cell r="A9" t="str">
            <v>A</v>
          </cell>
        </row>
      </sheetData>
      <sheetData sheetId="3048">
        <row r="9">
          <cell r="A9" t="str">
            <v>A</v>
          </cell>
        </row>
      </sheetData>
      <sheetData sheetId="3049">
        <row r="4">
          <cell r="A4" t="str">
            <v>BẢNG TÍNH TOÁN, ĐO BÓC KHỐI LƯỢNG HOÀN THÀNH ĐƯA VÀO QUYẾT TOÁN</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4">
          <cell r="A4" t="str">
            <v>BẢNG TÍNH TOÁN, ĐO BÓC KHỐI LƯỢNG HOÀN THÀNH ĐƯA VÀO QUYẾT TOÁN</v>
          </cell>
        </row>
      </sheetData>
      <sheetData sheetId="3065">
        <row r="9">
          <cell r="A9" t="str">
            <v>A</v>
          </cell>
        </row>
      </sheetData>
      <sheetData sheetId="3066">
        <row r="4">
          <cell r="A4" t="str">
            <v>BẢNG TÍNH TOÁN, ĐO BÓC KHỐI LƯỢNG HOÀN THÀNH ĐƯA VÀO QUYẾT TOÁN</v>
          </cell>
        </row>
      </sheetData>
      <sheetData sheetId="3067">
        <row r="9">
          <cell r="A9" t="str">
            <v>A</v>
          </cell>
        </row>
      </sheetData>
      <sheetData sheetId="3068">
        <row r="4">
          <cell r="A4" t="str">
            <v>BẢNG TÍNH TOÁN, ĐO BÓC KHỐI LƯỢNG HOÀN THÀNH ĐƯA VÀO QUYẾT TOÁN</v>
          </cell>
        </row>
      </sheetData>
      <sheetData sheetId="3069">
        <row r="4">
          <cell r="A4" t="str">
            <v>BẢNG TÍNH TOÁN, ĐO BÓC KHỐI LƯỢNG HOÀN THÀNH ĐƯA VÀO QUYẾT TOÁN</v>
          </cell>
        </row>
      </sheetData>
      <sheetData sheetId="3070">
        <row r="4">
          <cell r="A4" t="str">
            <v>BẢNG TÍNH TOÁN, ĐO BÓC KHỐI LƯỢNG HOÀN THÀNH ĐƯA VÀO QUYẾT TOÁN</v>
          </cell>
        </row>
      </sheetData>
      <sheetData sheetId="3071">
        <row r="4">
          <cell r="A4" t="str">
            <v>BẢNG TÍNH TOÁN, ĐO BÓC KHỐI LƯỢNG HOÀN THÀNH ĐƯA VÀO QUYẾT TOÁN</v>
          </cell>
        </row>
      </sheetData>
      <sheetData sheetId="3072">
        <row r="4">
          <cell r="A4" t="str">
            <v>BẢNG TÍNH TOÁN, ĐO BÓC KHỐI LƯỢNG HOÀN THÀNH ĐƯA VÀO QUYẾT TOÁN</v>
          </cell>
        </row>
      </sheetData>
      <sheetData sheetId="3073">
        <row r="4">
          <cell r="A4" t="str">
            <v>BẢNG TÍNH TOÁN, ĐO BÓC KHỐI LƯỢNG HOÀN THÀNH ĐƯA VÀO QUYẾT TOÁN</v>
          </cell>
        </row>
      </sheetData>
      <sheetData sheetId="3074">
        <row r="4">
          <cell r="A4" t="str">
            <v>BẢNG TÍNH TOÁN, ĐO BÓC KHỐI LƯỢNG HOÀN THÀNH ĐƯA VÀO QUYẾT TOÁN</v>
          </cell>
        </row>
      </sheetData>
      <sheetData sheetId="3075">
        <row r="4">
          <cell r="A4" t="str">
            <v>BẢNG TÍNH TOÁN, ĐO BÓC KHỐI LƯỢNG HOÀN THÀNH ĐƯA VÀO QUYẾT TOÁN</v>
          </cell>
        </row>
      </sheetData>
      <sheetData sheetId="3076">
        <row r="4">
          <cell r="A4" t="str">
            <v>BẢNG TÍNH TOÁN, ĐO BÓC KHỐI LƯỢNG HOÀN THÀNH ĐƯA VÀO QUYẾT TOÁN</v>
          </cell>
        </row>
      </sheetData>
      <sheetData sheetId="3077">
        <row r="4">
          <cell r="A4" t="str">
            <v>BẢNG TÍNH TOÁN, ĐO BÓC KHỐI LƯỢNG HOÀN THÀNH ĐƯA VÀO QUYẾT TOÁN</v>
          </cell>
        </row>
      </sheetData>
      <sheetData sheetId="3078">
        <row r="9">
          <cell r="A9" t="str">
            <v>A</v>
          </cell>
        </row>
      </sheetData>
      <sheetData sheetId="3079">
        <row r="9">
          <cell r="A9" t="str">
            <v>A</v>
          </cell>
        </row>
      </sheetData>
      <sheetData sheetId="3080">
        <row r="9">
          <cell r="A9" t="str">
            <v>A</v>
          </cell>
        </row>
      </sheetData>
      <sheetData sheetId="3081">
        <row r="9">
          <cell r="A9" t="str">
            <v>A</v>
          </cell>
        </row>
      </sheetData>
      <sheetData sheetId="3082">
        <row r="4">
          <cell r="A4" t="str">
            <v>BẢNG TÍNH TOÁN, ĐO BÓC KHỐI LƯỢNG HOÀN THÀNH ĐƯA VÀO QUYẾT TOÁN</v>
          </cell>
        </row>
      </sheetData>
      <sheetData sheetId="3083">
        <row r="4">
          <cell r="A4" t="str">
            <v>BẢNG TÍNH TOÁN, ĐO BÓC KHỐI LƯỢNG HOÀN THÀNH ĐƯA VÀO QUYẾT TOÁN</v>
          </cell>
        </row>
      </sheetData>
      <sheetData sheetId="3084">
        <row r="4">
          <cell r="A4" t="str">
            <v>BẢNG TÍNH TOÁN, ĐO BÓC KHỐI LƯỢNG HOÀN THÀNH ĐƯA VÀO QUYẾT TOÁN</v>
          </cell>
        </row>
      </sheetData>
      <sheetData sheetId="3085">
        <row r="4">
          <cell r="A4" t="str">
            <v>BẢNG TÍNH TOÁN, ĐO BÓC KHỐI LƯỢNG HOÀN THÀNH ĐƯA VÀO QUYẾT TOÁN</v>
          </cell>
        </row>
      </sheetData>
      <sheetData sheetId="3086">
        <row r="4">
          <cell r="A4" t="str">
            <v>BẢNG TÍNH TOÁN, ĐO BÓC KHỐI LƯỢNG HOÀN THÀNH ĐƯA VÀO QUYẾT TOÁN</v>
          </cell>
        </row>
      </sheetData>
      <sheetData sheetId="3087">
        <row r="4">
          <cell r="A4" t="str">
            <v>BẢNG TÍNH TOÁN, ĐO BÓC KHỐI LƯỢNG HOÀN THÀNH ĐƯA VÀO QUYẾT TOÁN</v>
          </cell>
        </row>
      </sheetData>
      <sheetData sheetId="3088">
        <row r="4">
          <cell r="A4" t="str">
            <v>BẢNG TÍNH TOÁN, ĐO BÓC KHỐI LƯỢNG HOÀN THÀNH ĐƯA VÀO QUYẾT TOÁN</v>
          </cell>
        </row>
      </sheetData>
      <sheetData sheetId="3089">
        <row r="4">
          <cell r="A4" t="str">
            <v>BẢNG TÍNH TOÁN, ĐO BÓC KHỐI LƯỢNG HOÀN THÀNH ĐƯA VÀO QUYẾT TOÁN</v>
          </cell>
        </row>
      </sheetData>
      <sheetData sheetId="3090">
        <row r="4">
          <cell r="A4" t="str">
            <v>BẢNG TÍNH TOÁN, ĐO BÓC KHỐI LƯỢNG HOÀN THÀNH ĐƯA VÀO QUYẾT TOÁN</v>
          </cell>
        </row>
      </sheetData>
      <sheetData sheetId="3091">
        <row r="4">
          <cell r="A4" t="str">
            <v>BẢNG TÍNH TOÁN, ĐO BÓC KHỐI LƯỢNG HOÀN THÀNH ĐƯA VÀO QUYẾT TOÁN</v>
          </cell>
        </row>
      </sheetData>
      <sheetData sheetId="3092">
        <row r="4">
          <cell r="A4" t="str">
            <v>BẢNG TÍNH TOÁN, ĐO BÓC KHỐI LƯỢNG HOÀN THÀNH ĐƯA VÀO QUYẾT TOÁN</v>
          </cell>
        </row>
      </sheetData>
      <sheetData sheetId="3093">
        <row r="4">
          <cell r="A4" t="str">
            <v>BẢNG TÍNH TOÁN, ĐO BÓC KHỐI LƯỢNG HOÀN THÀNH ĐƯA VÀO QUYẾT TOÁN</v>
          </cell>
        </row>
      </sheetData>
      <sheetData sheetId="3094">
        <row r="4">
          <cell r="A4" t="str">
            <v>BẢNG TÍNH TOÁN, ĐO BÓC KHỐI LƯỢNG HOÀN THÀNH ĐƯA VÀO QUYẾT TOÁN</v>
          </cell>
        </row>
      </sheetData>
      <sheetData sheetId="3095">
        <row r="4">
          <cell r="A4" t="str">
            <v>BẢNG TÍNH TOÁN, ĐO BÓC KHỐI LƯỢNG HOÀN THÀNH ĐƯA VÀO QUYẾT TOÁN</v>
          </cell>
        </row>
      </sheetData>
      <sheetData sheetId="3096">
        <row r="4">
          <cell r="A4" t="str">
            <v>BẢNG TÍNH TOÁN, ĐO BÓC KHỐI LƯỢNG HOÀN THÀNH ĐƯA VÀO QUYẾT TOÁN</v>
          </cell>
        </row>
      </sheetData>
      <sheetData sheetId="3097">
        <row r="4">
          <cell r="A4" t="str">
            <v>BẢNG TÍNH TOÁN, ĐO BÓC KHỐI LƯỢNG HOÀN THÀNH ĐƯA VÀO QUYẾT TOÁN</v>
          </cell>
        </row>
      </sheetData>
      <sheetData sheetId="3098">
        <row r="4">
          <cell r="A4" t="str">
            <v>BẢNG TÍNH TOÁN, ĐO BÓC KHỐI LƯỢNG HOÀN THÀNH ĐƯA VÀO QUYẾT TOÁN</v>
          </cell>
        </row>
      </sheetData>
      <sheetData sheetId="3099">
        <row r="4">
          <cell r="A4" t="str">
            <v>BẢNG TÍNH TOÁN, ĐO BÓC KHỐI LƯỢNG HOÀN THÀNH ĐƯA VÀO QUYẾT TOÁN</v>
          </cell>
        </row>
      </sheetData>
      <sheetData sheetId="3100">
        <row r="4">
          <cell r="A4" t="str">
            <v>BẢNG TÍNH TOÁN, ĐO BÓC KHỐI LƯỢNG HOÀN THÀNH ĐƯA VÀO QUYẾT TOÁN</v>
          </cell>
        </row>
      </sheetData>
      <sheetData sheetId="3101">
        <row r="4">
          <cell r="A4" t="str">
            <v>BẢNG TÍNH TOÁN, ĐO BÓC KHỐI LƯỢNG HOÀN THÀNH ĐƯA VÀO QUYẾT TOÁN</v>
          </cell>
        </row>
      </sheetData>
      <sheetData sheetId="3102">
        <row r="4">
          <cell r="A4" t="str">
            <v>BẢNG TÍNH TOÁN, ĐO BÓC KHỐI LƯỢNG HOÀN THÀNH ĐƯA VÀO QUYẾT TOÁN</v>
          </cell>
        </row>
      </sheetData>
      <sheetData sheetId="3103">
        <row r="4">
          <cell r="A4" t="str">
            <v>BẢNG TÍNH TOÁN, ĐO BÓC KHỐI LƯỢNG HOÀN THÀNH ĐƯA VÀO QUYẾT TOÁN</v>
          </cell>
        </row>
      </sheetData>
      <sheetData sheetId="3104">
        <row r="4">
          <cell r="A4" t="str">
            <v>BẢNG TÍNH TOÁN, ĐO BÓC KHỐI LƯỢNG HOÀN THÀNH ĐƯA VÀO QUYẾT TOÁN</v>
          </cell>
        </row>
      </sheetData>
      <sheetData sheetId="3105">
        <row r="4">
          <cell r="A4" t="str">
            <v>BẢNG TÍNH TOÁN, ĐO BÓC KHỐI LƯỢNG HOÀN THÀNH ĐƯA VÀO QUYẾT TOÁN</v>
          </cell>
        </row>
      </sheetData>
      <sheetData sheetId="3106">
        <row r="4">
          <cell r="A4" t="str">
            <v>BẢNG TÍNH TOÁN, ĐO BÓC KHỐI LƯỢNG HOÀN THÀNH ĐƯA VÀO QUYẾT TOÁN</v>
          </cell>
        </row>
      </sheetData>
      <sheetData sheetId="3107">
        <row r="4">
          <cell r="A4" t="str">
            <v>BẢNG TÍNH TOÁN, ĐO BÓC KHỐI LƯỢNG HOÀN THÀNH ĐƯA VÀO QUYẾT TOÁN</v>
          </cell>
        </row>
      </sheetData>
      <sheetData sheetId="3108">
        <row r="4">
          <cell r="A4" t="str">
            <v>BẢNG TÍNH TOÁN, ĐO BÓC KHỐI LƯỢNG HOÀN THÀNH ĐƯA VÀO QUYẾT TOÁN</v>
          </cell>
        </row>
      </sheetData>
      <sheetData sheetId="3109">
        <row r="4">
          <cell r="A4" t="str">
            <v>BẢNG TÍNH TOÁN, ĐO BÓC KHỐI LƯỢNG HOÀN THÀNH ĐƯA VÀO QUYẾT TOÁN</v>
          </cell>
        </row>
      </sheetData>
      <sheetData sheetId="3110">
        <row r="4">
          <cell r="A4" t="str">
            <v>BẢNG TÍNH TOÁN, ĐO BÓC KHỐI LƯỢNG HOÀN THÀNH ĐƯA VÀO QUYẾT TOÁN</v>
          </cell>
        </row>
      </sheetData>
      <sheetData sheetId="3111">
        <row r="4">
          <cell r="A4" t="str">
            <v>BẢNG TÍNH TOÁN, ĐO BÓC KHỐI LƯỢNG HOÀN THÀNH ĐƯA VÀO QUYẾT TOÁN</v>
          </cell>
        </row>
      </sheetData>
      <sheetData sheetId="3112">
        <row r="4">
          <cell r="A4" t="str">
            <v>BẢNG TÍNH TOÁN, ĐO BÓC KHỐI LƯỢNG HOÀN THÀNH ĐƯA VÀO QUYẾT TOÁN</v>
          </cell>
        </row>
      </sheetData>
      <sheetData sheetId="3113">
        <row r="4">
          <cell r="A4" t="str">
            <v>BẢNG TÍNH TOÁN, ĐO BÓC KHỐI LƯỢNG HOÀN THÀNH ĐƯA VÀO QUYẾT TOÁN</v>
          </cell>
        </row>
      </sheetData>
      <sheetData sheetId="3114">
        <row r="4">
          <cell r="A4" t="str">
            <v>BẢNG TÍNH TOÁN, ĐO BÓC KHỐI LƯỢNG HOÀN THÀNH ĐƯA VÀO QUYẾT TOÁN</v>
          </cell>
        </row>
      </sheetData>
      <sheetData sheetId="3115">
        <row r="4">
          <cell r="A4" t="str">
            <v>BẢNG TÍNH TOÁN, ĐO BÓC KHỐI LƯỢNG HOÀN THÀNH ĐƯA VÀO QUYẾT TOÁN</v>
          </cell>
        </row>
      </sheetData>
      <sheetData sheetId="3116">
        <row r="4">
          <cell r="A4" t="str">
            <v>BẢNG TÍNH TOÁN, ĐO BÓC KHỐI LƯỢNG HOÀN THÀNH ĐƯA VÀO QUYẾT TOÁN</v>
          </cell>
        </row>
      </sheetData>
      <sheetData sheetId="3117">
        <row r="4">
          <cell r="A4" t="str">
            <v>BẢNG TÍNH TOÁN, ĐO BÓC KHỐI LƯỢNG HOÀN THÀNH ĐƯA VÀO QUYẾT TOÁN</v>
          </cell>
        </row>
      </sheetData>
      <sheetData sheetId="3118">
        <row r="4">
          <cell r="A4" t="str">
            <v>BẢNG TÍNH TOÁN, ĐO BÓC KHỐI LƯỢNG HOÀN THÀNH ĐƯA VÀO QUYẾT TOÁN</v>
          </cell>
        </row>
      </sheetData>
      <sheetData sheetId="3119">
        <row r="4">
          <cell r="A4" t="str">
            <v>BẢNG TÍNH TOÁN, ĐO BÓC KHỐI LƯỢNG HOÀN THÀNH ĐƯA VÀO QUYẾT TOÁN</v>
          </cell>
        </row>
      </sheetData>
      <sheetData sheetId="3120">
        <row r="4">
          <cell r="A4" t="str">
            <v>BẢNG TÍNH TOÁN, ĐO BÓC KHỐI LƯỢNG HOÀN THÀNH ĐƯA VÀO QUYẾT TOÁN</v>
          </cell>
        </row>
      </sheetData>
      <sheetData sheetId="3121">
        <row r="4">
          <cell r="A4" t="str">
            <v>BẢNG TÍNH TOÁN, ĐO BÓC KHỐI LƯỢNG HOÀN THÀNH ĐƯA VÀO QUYẾT TOÁN</v>
          </cell>
        </row>
      </sheetData>
      <sheetData sheetId="3122">
        <row r="4">
          <cell r="A4" t="str">
            <v>BẢNG TÍNH TOÁN, ĐO BÓC KHỐI LƯỢNG HOÀN THÀNH ĐƯA VÀO QUYẾT TOÁN</v>
          </cell>
        </row>
      </sheetData>
      <sheetData sheetId="3123">
        <row r="4">
          <cell r="A4" t="str">
            <v>BẢNG TÍNH TOÁN, ĐO BÓC KHỐI LƯỢNG HOÀN THÀNH ĐƯA VÀO QUYẾT TOÁN</v>
          </cell>
        </row>
      </sheetData>
      <sheetData sheetId="3124">
        <row r="4">
          <cell r="A4" t="str">
            <v>BẢNG TÍNH TOÁN, ĐO BÓC KHỐI LƯỢNG HOÀN THÀNH ĐƯA VÀO QUYẾT TOÁN</v>
          </cell>
        </row>
      </sheetData>
      <sheetData sheetId="3125">
        <row r="4">
          <cell r="A4" t="str">
            <v>BẢNG TÍNH TOÁN, ĐO BÓC KHỐI LƯỢNG HOÀN THÀNH ĐƯA VÀO QUYẾT TOÁN</v>
          </cell>
        </row>
      </sheetData>
      <sheetData sheetId="3126">
        <row r="4">
          <cell r="A4" t="str">
            <v>BẢNG TÍNH TOÁN, ĐO BÓC KHỐI LƯỢNG HOÀN THÀNH ĐƯA VÀO QUYẾT TOÁN</v>
          </cell>
        </row>
      </sheetData>
      <sheetData sheetId="3127">
        <row r="4">
          <cell r="A4" t="str">
            <v>BẢNG TÍNH TOÁN, ĐO BÓC KHỐI LƯỢNG HOÀN THÀNH ĐƯA VÀO QUYẾT TOÁN</v>
          </cell>
        </row>
      </sheetData>
      <sheetData sheetId="3128">
        <row r="4">
          <cell r="A4" t="str">
            <v>BẢNG TÍNH TOÁN, ĐO BÓC KHỐI LƯỢNG HOÀN THÀNH ĐƯA VÀO QUYẾT TOÁN</v>
          </cell>
        </row>
      </sheetData>
      <sheetData sheetId="3129">
        <row r="4">
          <cell r="A4" t="str">
            <v>BẢNG TÍNH TOÁN, ĐO BÓC KHỐI LƯỢNG HOÀN THÀNH ĐƯA VÀO QUYẾT TOÁN</v>
          </cell>
        </row>
      </sheetData>
      <sheetData sheetId="3130">
        <row r="4">
          <cell r="A4" t="str">
            <v>BẢNG TÍNH TOÁN, ĐO BÓC KHỐI LƯỢNG HOÀN THÀNH ĐƯA VÀO QUYẾT TOÁN</v>
          </cell>
        </row>
      </sheetData>
      <sheetData sheetId="3131">
        <row r="4">
          <cell r="A4" t="str">
            <v>BẢNG TÍNH TOÁN, ĐO BÓC KHỐI LƯỢNG HOÀN THÀNH ĐƯA VÀO QUYẾT TOÁN</v>
          </cell>
        </row>
      </sheetData>
      <sheetData sheetId="3132">
        <row r="4">
          <cell r="A4" t="str">
            <v>BẢNG TÍNH TOÁN, ĐO BÓC KHỐI LƯỢNG HOÀN THÀNH ĐƯA VÀO QUYẾT TOÁN</v>
          </cell>
        </row>
      </sheetData>
      <sheetData sheetId="3133">
        <row r="4">
          <cell r="A4" t="str">
            <v>BẢNG TÍNH TOÁN, ĐO BÓC KHỐI LƯỢNG HOÀN THÀNH ĐƯA VÀO QUYẾT TOÁN</v>
          </cell>
        </row>
      </sheetData>
      <sheetData sheetId="3134">
        <row r="4">
          <cell r="A4" t="str">
            <v>BẢNG TÍNH TOÁN, ĐO BÓC KHỐI LƯỢNG HOÀN THÀNH ĐƯA VÀO QUYẾT TOÁN</v>
          </cell>
        </row>
      </sheetData>
      <sheetData sheetId="3135">
        <row r="4">
          <cell r="A4" t="str">
            <v>BẢNG TÍNH TOÁN, ĐO BÓC KHỐI LƯỢNG HOÀN THÀNH ĐƯA VÀO QUYẾT TOÁN</v>
          </cell>
        </row>
      </sheetData>
      <sheetData sheetId="3136">
        <row r="4">
          <cell r="A4" t="str">
            <v>BẢNG TÍNH TOÁN, ĐO BÓC KHỐI LƯỢNG HOÀN THÀNH ĐƯA VÀO QUYẾT TOÁN</v>
          </cell>
        </row>
      </sheetData>
      <sheetData sheetId="3137">
        <row r="4">
          <cell r="A4" t="str">
            <v>BẢNG TÍNH TOÁN, ĐO BÓC KHỐI LƯỢNG HOÀN THÀNH ĐƯA VÀO QUYẾT TOÁN</v>
          </cell>
        </row>
      </sheetData>
      <sheetData sheetId="3138">
        <row r="4">
          <cell r="A4" t="str">
            <v>BẢNG TÍNH TOÁN, ĐO BÓC KHỐI LƯỢNG HOÀN THÀNH ĐƯA VÀO QUYẾT TOÁN</v>
          </cell>
        </row>
      </sheetData>
      <sheetData sheetId="3139">
        <row r="4">
          <cell r="A4" t="str">
            <v>BẢNG TÍNH TOÁN, ĐO BÓC KHỐI LƯỢNG HOÀN THÀNH ĐƯA VÀO QUYẾT TOÁN</v>
          </cell>
        </row>
      </sheetData>
      <sheetData sheetId="3140">
        <row r="4">
          <cell r="A4" t="str">
            <v>BẢNG TÍNH TOÁN, ĐO BÓC KHỐI LƯỢNG HOÀN THÀNH ĐƯA VÀO QUYẾT TOÁN</v>
          </cell>
        </row>
      </sheetData>
      <sheetData sheetId="3141">
        <row r="4">
          <cell r="A4" t="str">
            <v>BẢNG TÍNH TOÁN, ĐO BÓC KHỐI LƯỢNG HOÀN THÀNH ĐƯA VÀO QUYẾT TOÁN</v>
          </cell>
        </row>
      </sheetData>
      <sheetData sheetId="3142">
        <row r="4">
          <cell r="A4" t="str">
            <v>BẢNG TÍNH TOÁN, ĐO BÓC KHỐI LƯỢNG HOÀN THÀNH ĐƯA VÀO QUYẾT TOÁN</v>
          </cell>
        </row>
      </sheetData>
      <sheetData sheetId="3143">
        <row r="4">
          <cell r="A4" t="str">
            <v>BẢNG TÍNH TOÁN, ĐO BÓC KHỐI LƯỢNG HOÀN THÀNH ĐƯA VÀO QUYẾT TOÁN</v>
          </cell>
        </row>
      </sheetData>
      <sheetData sheetId="3144">
        <row r="4">
          <cell r="A4" t="str">
            <v>BẢNG TÍNH TOÁN, ĐO BÓC KHỐI LƯỢNG HOÀN THÀNH ĐƯA VÀO QUYẾT TOÁN</v>
          </cell>
        </row>
      </sheetData>
      <sheetData sheetId="3145">
        <row r="4">
          <cell r="A4" t="str">
            <v>BẢNG TÍNH TOÁN, ĐO BÓC KHỐI LƯỢNG HOÀN THÀNH ĐƯA VÀO QUYẾT TOÁN</v>
          </cell>
        </row>
      </sheetData>
      <sheetData sheetId="3146">
        <row r="4">
          <cell r="A4" t="str">
            <v>BẢNG TÍNH TOÁN, ĐO BÓC KHỐI LƯỢNG HOÀN THÀNH ĐƯA VÀO QUYẾT TOÁN</v>
          </cell>
        </row>
      </sheetData>
      <sheetData sheetId="3147">
        <row r="4">
          <cell r="A4" t="str">
            <v>BẢNG TÍNH TOÁN, ĐO BÓC KHỐI LƯỢNG HOÀN THÀNH ĐƯA VÀO QUYẾT TOÁN</v>
          </cell>
        </row>
      </sheetData>
      <sheetData sheetId="3148">
        <row r="4">
          <cell r="A4" t="str">
            <v>BẢNG TÍNH TOÁN, ĐO BÓC KHỐI LƯỢNG HOÀN THÀNH ĐƯA VÀO QUYẾT TOÁN</v>
          </cell>
        </row>
      </sheetData>
      <sheetData sheetId="3149">
        <row r="4">
          <cell r="A4" t="str">
            <v>BẢNG TÍNH TOÁN, ĐO BÓC KHỐI LƯỢNG HOÀN THÀNH ĐƯA VÀO QUYẾT TOÁN</v>
          </cell>
        </row>
      </sheetData>
      <sheetData sheetId="3150">
        <row r="4">
          <cell r="A4" t="str">
            <v>BẢNG TÍNH TOÁN, ĐO BÓC KHỐI LƯỢNG HOÀN THÀNH ĐƯA VÀO QUYẾT TOÁN</v>
          </cell>
        </row>
      </sheetData>
      <sheetData sheetId="3151">
        <row r="4">
          <cell r="A4" t="str">
            <v>BẢNG TÍNH TOÁN, ĐO BÓC KHỐI LƯỢNG HOÀN THÀNH ĐƯA VÀO QUYẾT TOÁN</v>
          </cell>
        </row>
      </sheetData>
      <sheetData sheetId="3152">
        <row r="4">
          <cell r="A4" t="str">
            <v>BẢNG TÍNH TOÁN, ĐO BÓC KHỐI LƯỢNG HOÀN THÀNH ĐƯA VÀO QUYẾT TOÁN</v>
          </cell>
        </row>
      </sheetData>
      <sheetData sheetId="3153">
        <row r="4">
          <cell r="A4" t="str">
            <v>BẢNG TÍNH TOÁN, ĐO BÓC KHỐI LƯỢNG HOÀN THÀNH ĐƯA VÀO QUYẾT TOÁN</v>
          </cell>
        </row>
      </sheetData>
      <sheetData sheetId="3154">
        <row r="4">
          <cell r="A4" t="str">
            <v>BẢNG TÍNH TOÁN, ĐO BÓC KHỐI LƯỢNG HOÀN THÀNH ĐƯA VÀO QUYẾT TOÁN</v>
          </cell>
        </row>
      </sheetData>
      <sheetData sheetId="3155">
        <row r="4">
          <cell r="A4" t="str">
            <v>BẢNG TÍNH TOÁN, ĐO BÓC KHỐI LƯỢNG HOÀN THÀNH ĐƯA VÀO QUYẾT TOÁN</v>
          </cell>
        </row>
      </sheetData>
      <sheetData sheetId="3156">
        <row r="4">
          <cell r="A4" t="str">
            <v>BẢNG TÍNH TOÁN, ĐO BÓC KHỐI LƯỢNG HOÀN THÀNH ĐƯA VÀO QUYẾT TOÁN</v>
          </cell>
        </row>
      </sheetData>
      <sheetData sheetId="3157">
        <row r="9">
          <cell r="A9" t="str">
            <v>A</v>
          </cell>
        </row>
      </sheetData>
      <sheetData sheetId="3158">
        <row r="9">
          <cell r="A9" t="str">
            <v>A</v>
          </cell>
        </row>
      </sheetData>
      <sheetData sheetId="3159">
        <row r="9">
          <cell r="A9" t="str">
            <v>A</v>
          </cell>
        </row>
      </sheetData>
      <sheetData sheetId="3160">
        <row r="9">
          <cell r="A9" t="str">
            <v>A</v>
          </cell>
        </row>
      </sheetData>
      <sheetData sheetId="3161">
        <row r="9">
          <cell r="A9" t="str">
            <v>A</v>
          </cell>
        </row>
      </sheetData>
      <sheetData sheetId="3162">
        <row r="4">
          <cell r="A4" t="str">
            <v>BẢNG TÍNH TOÁN, ĐO BÓC KHỐI LƯỢNG HOÀN THÀNH ĐƯA VÀO QUYẾT TOÁN</v>
          </cell>
        </row>
      </sheetData>
      <sheetData sheetId="3163">
        <row r="4">
          <cell r="A4" t="str">
            <v>BẢNG TÍNH TOÁN, ĐO BÓC KHỐI LƯỢNG HOÀN THÀNH ĐƯA VÀO QUYẾT TOÁN</v>
          </cell>
        </row>
      </sheetData>
      <sheetData sheetId="3164">
        <row r="4">
          <cell r="A4" t="str">
            <v>BẢNG TÍNH TOÁN, ĐO BÓC KHỐI LƯỢNG HOÀN THÀNH ĐƯA VÀO QUYẾT TOÁN</v>
          </cell>
        </row>
      </sheetData>
      <sheetData sheetId="3165">
        <row r="4">
          <cell r="A4" t="str">
            <v>BẢNG TÍNH TOÁN, ĐO BÓC KHỐI LƯỢNG HOÀN THÀNH ĐƯA VÀO QUYẾT TOÁN</v>
          </cell>
        </row>
      </sheetData>
      <sheetData sheetId="3166">
        <row r="4">
          <cell r="A4" t="str">
            <v>BẢNG TÍNH TOÁN, ĐO BÓC KHỐI LƯỢNG HOÀN THÀNH ĐƯA VÀO QUYẾT TOÁN</v>
          </cell>
        </row>
      </sheetData>
      <sheetData sheetId="3167">
        <row r="4">
          <cell r="A4" t="str">
            <v>BẢNG TÍNH TOÁN, ĐO BÓC KHỐI LƯỢNG HOÀN THÀNH ĐƯA VÀO QUYẾT TOÁN</v>
          </cell>
        </row>
      </sheetData>
      <sheetData sheetId="3168">
        <row r="9">
          <cell r="A9" t="str">
            <v>A</v>
          </cell>
        </row>
      </sheetData>
      <sheetData sheetId="3169" refreshError="1"/>
      <sheetData sheetId="3170">
        <row r="9">
          <cell r="A9" t="str">
            <v>A</v>
          </cell>
        </row>
      </sheetData>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ow r="9">
          <cell r="A9" t="str">
            <v>A</v>
          </cell>
        </row>
      </sheetData>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ow r="9">
          <cell r="A9" t="str">
            <v>A</v>
          </cell>
        </row>
      </sheetData>
      <sheetData sheetId="3243">
        <row r="9">
          <cell r="A9" t="str">
            <v>A</v>
          </cell>
        </row>
      </sheetData>
      <sheetData sheetId="3244">
        <row r="9">
          <cell r="A9" t="str">
            <v>A</v>
          </cell>
        </row>
      </sheetData>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ow r="9">
          <cell r="A9" t="str">
            <v>A</v>
          </cell>
        </row>
      </sheetData>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ow r="9">
          <cell r="A9" t="str">
            <v>A</v>
          </cell>
        </row>
      </sheetData>
      <sheetData sheetId="3338">
        <row r="9">
          <cell r="A9" t="str">
            <v>A</v>
          </cell>
        </row>
      </sheetData>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ow r="9">
          <cell r="A9" t="str">
            <v>A</v>
          </cell>
        </row>
      </sheetData>
      <sheetData sheetId="3371" refreshError="1"/>
      <sheetData sheetId="3372">
        <row r="9">
          <cell r="A9" t="str">
            <v>A</v>
          </cell>
        </row>
      </sheetData>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ow r="4">
          <cell r="A4" t="str">
            <v>BẢNG TÍNH TOÁN, ĐO BÓC KHỐI LƯỢNG HOÀN THÀNH ĐƯA VÀO QUYẾT TOÁN</v>
          </cell>
        </row>
      </sheetData>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ow r="4">
          <cell r="A4" t="str">
            <v>BẢNG TÍNH TOÁN, ĐO BÓC KHỐI LƯỢNG HOÀN THÀNH ĐƯA VÀO QUYẾT TOÁN</v>
          </cell>
        </row>
      </sheetData>
      <sheetData sheetId="3427" refreshError="1"/>
      <sheetData sheetId="3428">
        <row r="4">
          <cell r="A4" t="str">
            <v>BẢNG TÍNH TOÁN, ĐO BÓC KHỐI LƯỢNG HOÀN THÀNH ĐƯA VÀO QUYẾT TOÁN</v>
          </cell>
        </row>
      </sheetData>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ow r="4">
          <cell r="A4" t="str">
            <v>BẢNG TÍNH TOÁN, ĐO BÓC KHỐI LƯỢNG HOÀN THÀNH ĐƯA VÀO QUYẾT TOÁN</v>
          </cell>
        </row>
      </sheetData>
      <sheetData sheetId="3439" refreshError="1"/>
      <sheetData sheetId="3440" refreshError="1"/>
      <sheetData sheetId="3441" refreshError="1"/>
      <sheetData sheetId="3442">
        <row r="4">
          <cell r="A4" t="str">
            <v>BẢNG TÍNH TOÁN, ĐO BÓC KHỐI LƯỢNG HOÀN THÀNH ĐƯA VÀO QUYẾT TOÁN</v>
          </cell>
        </row>
      </sheetData>
      <sheetData sheetId="3443">
        <row r="4">
          <cell r="A4" t="str">
            <v>BẢNG TÍNH TOÁN, ĐO BÓC KHỐI LƯỢNG HOÀN THÀNH ĐƯA VÀO QUYẾT TOÁN</v>
          </cell>
        </row>
      </sheetData>
      <sheetData sheetId="3444">
        <row r="4">
          <cell r="A4" t="str">
            <v>BẢNG TÍNH TOÁN, ĐO BÓC KHỐI LƯỢNG HOÀN THÀNH ĐƯA VÀO QUYẾT TOÁN</v>
          </cell>
        </row>
      </sheetData>
      <sheetData sheetId="3445">
        <row r="4">
          <cell r="A4" t="str">
            <v>BẢNG TÍNH TOÁN, ĐO BÓC KHỐI LƯỢNG HOÀN THÀNH ĐƯA VÀO QUYẾT TOÁN</v>
          </cell>
        </row>
      </sheetData>
      <sheetData sheetId="3446">
        <row r="4">
          <cell r="A4" t="str">
            <v>BẢNG TÍNH TOÁN, ĐO BÓC KHỐI LƯỢNG HOÀN THÀNH ĐƯA VÀO QUYẾT TOÁN</v>
          </cell>
        </row>
      </sheetData>
      <sheetData sheetId="3447">
        <row r="4">
          <cell r="A4" t="str">
            <v>BẢNG TÍNH TOÁN, ĐO BÓC KHỐI LƯỢNG HOÀN THÀNH ĐƯA VÀO QUYẾT TOÁN</v>
          </cell>
        </row>
      </sheetData>
      <sheetData sheetId="3448">
        <row r="4">
          <cell r="A4" t="str">
            <v>BẢNG TÍNH TOÁN, ĐO BÓC KHỐI LƯỢNG HOÀN THÀNH ĐƯA VÀO QUYẾT TOÁN</v>
          </cell>
        </row>
      </sheetData>
      <sheetData sheetId="3449">
        <row r="4">
          <cell r="A4" t="str">
            <v>BẢNG TÍNH TOÁN, ĐO BÓC KHỐI LƯỢNG HOÀN THÀNH ĐƯA VÀO QUYẾT TOÁN</v>
          </cell>
        </row>
      </sheetData>
      <sheetData sheetId="3450">
        <row r="4">
          <cell r="A4" t="str">
            <v>BẢNG TÍNH TOÁN, ĐO BÓC KHỐI LƯỢNG HOÀN THÀNH ĐƯA VÀO QUYẾT TOÁN</v>
          </cell>
        </row>
      </sheetData>
      <sheetData sheetId="3451">
        <row r="4">
          <cell r="A4" t="str">
            <v>BẢNG TÍNH TOÁN, ĐO BÓC KHỐI LƯỢNG HOÀN THÀNH ĐƯA VÀO QUYẾT TOÁN</v>
          </cell>
        </row>
      </sheetData>
      <sheetData sheetId="3452">
        <row r="4">
          <cell r="A4" t="str">
            <v>BẢNG TÍNH TOÁN, ĐO BÓC KHỐI LƯỢNG HOÀN THÀNH ĐƯA VÀO QUYẾT TOÁN</v>
          </cell>
        </row>
      </sheetData>
      <sheetData sheetId="3453">
        <row r="4">
          <cell r="A4" t="str">
            <v>BẢNG TÍNH TOÁN, ĐO BÓC KHỐI LƯỢNG HOÀN THÀNH ĐƯA VÀO QUYẾT TOÁN</v>
          </cell>
        </row>
      </sheetData>
      <sheetData sheetId="3454">
        <row r="4">
          <cell r="A4" t="str">
            <v>BẢNG TÍNH TOÁN, ĐO BÓC KHỐI LƯỢNG HOÀN THÀNH ĐƯA VÀO QUYẾT TOÁN</v>
          </cell>
        </row>
      </sheetData>
      <sheetData sheetId="3455">
        <row r="4">
          <cell r="A4" t="str">
            <v>BẢNG TÍNH TOÁN, ĐO BÓC KHỐI LƯỢNG HOÀN THÀNH ĐƯA VÀO QUYẾT TOÁN</v>
          </cell>
        </row>
      </sheetData>
      <sheetData sheetId="3456">
        <row r="4">
          <cell r="A4" t="str">
            <v>BẢNG TÍNH TOÁN, ĐO BÓC KHỐI LƯỢNG HOÀN THÀNH ĐƯA VÀO QUYẾT TOÁN</v>
          </cell>
        </row>
      </sheetData>
      <sheetData sheetId="3457">
        <row r="4">
          <cell r="A4" t="str">
            <v>BẢNG TÍNH TOÁN, ĐO BÓC KHỐI LƯỢNG HOÀN THÀNH ĐƯA VÀO QUYẾT TOÁN</v>
          </cell>
        </row>
      </sheetData>
      <sheetData sheetId="3458">
        <row r="4">
          <cell r="A4" t="str">
            <v>BẢNG TÍNH TOÁN, ĐO BÓC KHỐI LƯỢNG HOÀN THÀNH ĐƯA VÀO QUYẾT TOÁN</v>
          </cell>
        </row>
      </sheetData>
      <sheetData sheetId="3459">
        <row r="4">
          <cell r="A4" t="str">
            <v>BẢNG TÍNH TOÁN, ĐO BÓC KHỐI LƯỢNG HOÀN THÀNH ĐƯA VÀO QUYẾT TOÁN</v>
          </cell>
        </row>
      </sheetData>
      <sheetData sheetId="3460">
        <row r="4">
          <cell r="A4" t="str">
            <v>BẢNG TÍNH TOÁN, ĐO BÓC KHỐI LƯỢNG HOÀN THÀNH ĐƯA VÀO QUYẾT TOÁN</v>
          </cell>
        </row>
      </sheetData>
      <sheetData sheetId="3461">
        <row r="4">
          <cell r="A4" t="str">
            <v>BẢNG TÍNH TOÁN, ĐO BÓC KHỐI LƯỢNG HOÀN THÀNH ĐƯA VÀO QUYẾT TOÁN</v>
          </cell>
        </row>
      </sheetData>
      <sheetData sheetId="3462">
        <row r="4">
          <cell r="A4" t="str">
            <v>BẢNG TÍNH TOÁN, ĐO BÓC KHỐI LƯỢNG HOÀN THÀNH ĐƯA VÀO QUYẾT TOÁN</v>
          </cell>
        </row>
      </sheetData>
      <sheetData sheetId="3463">
        <row r="4">
          <cell r="A4" t="str">
            <v>BẢNG TÍNH TOÁN, ĐO BÓC KHỐI LƯỢNG HOÀN THÀNH ĐƯA VÀO QUYẾT TOÁN</v>
          </cell>
        </row>
      </sheetData>
      <sheetData sheetId="3464">
        <row r="4">
          <cell r="A4" t="str">
            <v>BẢNG TÍNH TOÁN, ĐO BÓC KHỐI LƯỢNG HOÀN THÀNH ĐƯA VÀO QUYẾT TOÁN</v>
          </cell>
        </row>
      </sheetData>
      <sheetData sheetId="3465">
        <row r="4">
          <cell r="A4" t="str">
            <v>BẢNG TÍNH TOÁN, ĐO BÓC KHỐI LƯỢNG HOÀN THÀNH ĐƯA VÀO QUYẾT TOÁN</v>
          </cell>
        </row>
      </sheetData>
      <sheetData sheetId="3466">
        <row r="4">
          <cell r="A4" t="str">
            <v>BẢNG TÍNH TOÁN, ĐO BÓC KHỐI LƯỢNG HOÀN THÀNH ĐƯA VÀO QUYẾT TOÁN</v>
          </cell>
        </row>
      </sheetData>
      <sheetData sheetId="3467">
        <row r="4">
          <cell r="A4" t="str">
            <v>BẢNG TÍNH TOÁN, ĐO BÓC KHỐI LƯỢNG HOÀN THÀNH ĐƯA VÀO QUYẾT TOÁN</v>
          </cell>
        </row>
      </sheetData>
      <sheetData sheetId="3468">
        <row r="4">
          <cell r="A4" t="str">
            <v>BẢNG TÍNH TOÁN, ĐO BÓC KHỐI LƯỢNG HOÀN THÀNH ĐƯA VÀO QUYẾT TOÁN</v>
          </cell>
        </row>
      </sheetData>
      <sheetData sheetId="3469">
        <row r="4">
          <cell r="A4" t="str">
            <v>BẢNG TÍNH TOÁN, ĐO BÓC KHỐI LƯỢNG HOÀN THÀNH ĐƯA VÀO QUYẾT TOÁN</v>
          </cell>
        </row>
      </sheetData>
      <sheetData sheetId="3470">
        <row r="4">
          <cell r="A4" t="str">
            <v>BẢNG TÍNH TOÁN, ĐO BÓC KHỐI LƯỢNG HOÀN THÀNH ĐƯA VÀO QUYẾT TOÁN</v>
          </cell>
        </row>
      </sheetData>
      <sheetData sheetId="3471">
        <row r="4">
          <cell r="A4" t="str">
            <v>BẢNG TÍNH TOÁN, ĐO BÓC KHỐI LƯỢNG HOÀN THÀNH ĐƯA VÀO QUYẾT TOÁN</v>
          </cell>
        </row>
      </sheetData>
      <sheetData sheetId="3472">
        <row r="4">
          <cell r="A4" t="str">
            <v>BẢNG TÍNH TOÁN, ĐO BÓC KHỐI LƯỢNG HOÀN THÀNH ĐƯA VÀO QUYẾT TOÁN</v>
          </cell>
        </row>
      </sheetData>
      <sheetData sheetId="3473">
        <row r="4">
          <cell r="A4" t="str">
            <v>BẢNG TÍNH TOÁN, ĐO BÓC KHỐI LƯỢNG HOÀN THÀNH ĐƯA VÀO QUYẾT TOÁN</v>
          </cell>
        </row>
      </sheetData>
      <sheetData sheetId="3474">
        <row r="4">
          <cell r="A4" t="str">
            <v>BẢNG TÍNH TOÁN, ĐO BÓC KHỐI LƯỢNG HOÀN THÀNH ĐƯA VÀO QUYẾT TOÁN</v>
          </cell>
        </row>
      </sheetData>
      <sheetData sheetId="3475">
        <row r="4">
          <cell r="A4" t="str">
            <v>BẢNG TÍNH TOÁN, ĐO BÓC KHỐI LƯỢNG HOÀN THÀNH ĐƯA VÀO QUYẾT TOÁN</v>
          </cell>
        </row>
      </sheetData>
      <sheetData sheetId="3476">
        <row r="4">
          <cell r="A4" t="str">
            <v>BẢNG TÍNH TOÁN, ĐO BÓC KHỐI LƯỢNG HOÀN THÀNH ĐƯA VÀO QUYẾT TOÁN</v>
          </cell>
        </row>
      </sheetData>
      <sheetData sheetId="3477">
        <row r="4">
          <cell r="A4" t="str">
            <v>BẢNG TÍNH TOÁN, ĐO BÓC KHỐI LƯỢNG HOÀN THÀNH ĐƯA VÀO QUYẾT TOÁN</v>
          </cell>
        </row>
      </sheetData>
      <sheetData sheetId="3478">
        <row r="4">
          <cell r="A4" t="str">
            <v>BẢNG TÍNH TOÁN, ĐO BÓC KHỐI LƯỢNG HOÀN THÀNH ĐƯA VÀO QUYẾT TOÁN</v>
          </cell>
        </row>
      </sheetData>
      <sheetData sheetId="3479">
        <row r="4">
          <cell r="A4" t="str">
            <v>BẢNG TÍNH TOÁN, ĐO BÓC KHỐI LƯỢNG HOÀN THÀNH ĐƯA VÀO QUYẾT TOÁN</v>
          </cell>
        </row>
      </sheetData>
      <sheetData sheetId="3480">
        <row r="4">
          <cell r="A4" t="str">
            <v>BẢNG TÍNH TOÁN, ĐO BÓC KHỐI LƯỢNG HOÀN THÀNH ĐƯA VÀO QUYẾT TOÁN</v>
          </cell>
        </row>
      </sheetData>
      <sheetData sheetId="3481">
        <row r="4">
          <cell r="A4" t="str">
            <v>BẢNG TÍNH TOÁN, ĐO BÓC KHỐI LƯỢNG HOÀN THÀNH ĐƯA VÀO QUYẾT TOÁN</v>
          </cell>
        </row>
      </sheetData>
      <sheetData sheetId="3482">
        <row r="4">
          <cell r="A4" t="str">
            <v>BẢNG TÍNH TOÁN, ĐO BÓC KHỐI LƯỢNG HOÀN THÀNH ĐƯA VÀO QUYẾT TOÁN</v>
          </cell>
        </row>
      </sheetData>
      <sheetData sheetId="3483">
        <row r="4">
          <cell r="A4" t="str">
            <v>BẢNG TÍNH TOÁN, ĐO BÓC KHỐI LƯỢNG HOÀN THÀNH ĐƯA VÀO QUYẾT TOÁN</v>
          </cell>
        </row>
      </sheetData>
      <sheetData sheetId="3484">
        <row r="4">
          <cell r="A4" t="str">
            <v>BẢNG TÍNH TOÁN, ĐO BÓC KHỐI LƯỢNG HOÀN THÀNH ĐƯA VÀO QUYẾT TOÁN</v>
          </cell>
        </row>
      </sheetData>
      <sheetData sheetId="3485">
        <row r="4">
          <cell r="A4" t="str">
            <v>BẢNG TÍNH TOÁN, ĐO BÓC KHỐI LƯỢNG HOÀN THÀNH ĐƯA VÀO QUYẾT TOÁN</v>
          </cell>
        </row>
      </sheetData>
      <sheetData sheetId="3486">
        <row r="4">
          <cell r="A4" t="str">
            <v>BẢNG TÍNH TOÁN, ĐO BÓC KHỐI LƯỢNG HOÀN THÀNH ĐƯA VÀO QUYẾT TOÁN</v>
          </cell>
        </row>
      </sheetData>
      <sheetData sheetId="3487">
        <row r="4">
          <cell r="A4" t="str">
            <v>BẢNG TÍNH TOÁN, ĐO BÓC KHỐI LƯỢNG HOÀN THÀNH ĐƯA VÀO QUYẾT TOÁN</v>
          </cell>
        </row>
      </sheetData>
      <sheetData sheetId="3488">
        <row r="4">
          <cell r="A4" t="str">
            <v>BẢNG TÍNH TOÁN, ĐO BÓC KHỐI LƯỢNG HOÀN THÀNH ĐƯA VÀO QUYẾT TOÁN</v>
          </cell>
        </row>
      </sheetData>
      <sheetData sheetId="3489">
        <row r="4">
          <cell r="A4" t="str">
            <v>BẢNG TÍNH TOÁN, ĐO BÓC KHỐI LƯỢNG HOÀN THÀNH ĐƯA VÀO QUYẾT TOÁN</v>
          </cell>
        </row>
      </sheetData>
      <sheetData sheetId="3490">
        <row r="4">
          <cell r="A4" t="str">
            <v>BẢNG TÍNH TOÁN, ĐO BÓC KHỐI LƯỢNG HOÀN THÀNH ĐƯA VÀO QUYẾT TOÁN</v>
          </cell>
        </row>
      </sheetData>
      <sheetData sheetId="3491">
        <row r="4">
          <cell r="A4" t="str">
            <v>BẢNG TÍNH TOÁN, ĐO BÓC KHỐI LƯỢNG HOÀN THÀNH ĐƯA VÀO QUYẾT TOÁN</v>
          </cell>
        </row>
      </sheetData>
      <sheetData sheetId="3492">
        <row r="4">
          <cell r="A4" t="str">
            <v>BẢNG TÍNH TOÁN, ĐO BÓC KHỐI LƯỢNG HOÀN THÀNH ĐƯA VÀO QUYẾT TOÁN</v>
          </cell>
        </row>
      </sheetData>
      <sheetData sheetId="3493">
        <row r="4">
          <cell r="A4" t="str">
            <v>BẢNG TÍNH TOÁN, ĐO BÓC KHỐI LƯỢNG HOÀN THÀNH ĐƯA VÀO QUYẾT TOÁN</v>
          </cell>
        </row>
      </sheetData>
      <sheetData sheetId="3494">
        <row r="4">
          <cell r="A4" t="str">
            <v>BẢNG TÍNH TOÁN, ĐO BÓC KHỐI LƯỢNG HOÀN THÀNH ĐƯA VÀO QUYẾT TOÁN</v>
          </cell>
        </row>
      </sheetData>
      <sheetData sheetId="3495">
        <row r="4">
          <cell r="A4" t="str">
            <v>BẢNG TÍNH TOÁN, ĐO BÓC KHỐI LƯỢNG HOÀN THÀNH ĐƯA VÀO QUYẾT TOÁN</v>
          </cell>
        </row>
      </sheetData>
      <sheetData sheetId="3496">
        <row r="4">
          <cell r="A4" t="str">
            <v>BẢNG TÍNH TOÁN, ĐO BÓC KHỐI LƯỢNG HOÀN THÀNH ĐƯA VÀO QUYẾT TOÁN</v>
          </cell>
        </row>
      </sheetData>
      <sheetData sheetId="3497">
        <row r="4">
          <cell r="A4" t="str">
            <v>BẢNG TÍNH TOÁN, ĐO BÓC KHỐI LƯỢNG HOÀN THÀNH ĐƯA VÀO QUYẾT TOÁN</v>
          </cell>
        </row>
      </sheetData>
      <sheetData sheetId="3498">
        <row r="4">
          <cell r="A4" t="str">
            <v>BẢNG TÍNH TOÁN, ĐO BÓC KHỐI LƯỢNG HOÀN THÀNH ĐƯA VÀO QUYẾT TOÁN</v>
          </cell>
        </row>
      </sheetData>
      <sheetData sheetId="3499">
        <row r="4">
          <cell r="A4" t="str">
            <v>BẢNG TÍNH TOÁN, ĐO BÓC KHỐI LƯỢNG HOÀN THÀNH ĐƯA VÀO QUYẾT TOÁN</v>
          </cell>
        </row>
      </sheetData>
      <sheetData sheetId="3500">
        <row r="4">
          <cell r="A4" t="str">
            <v>BẢNG TÍNH TOÁN, ĐO BÓC KHỐI LƯỢNG HOÀN THÀNH ĐƯA VÀO QUYẾT TOÁN</v>
          </cell>
        </row>
      </sheetData>
      <sheetData sheetId="3501">
        <row r="4">
          <cell r="A4" t="str">
            <v>BẢNG TÍNH TOÁN, ĐO BÓC KHỐI LƯỢNG HOÀN THÀNH ĐƯA VÀO QUYẾT TOÁN</v>
          </cell>
        </row>
      </sheetData>
      <sheetData sheetId="3502">
        <row r="4">
          <cell r="A4" t="str">
            <v>BẢNG TÍNH TOÁN, ĐO BÓC KHỐI LƯỢNG HOÀN THÀNH ĐƯA VÀO QUYẾT TOÁN</v>
          </cell>
        </row>
      </sheetData>
      <sheetData sheetId="3503">
        <row r="4">
          <cell r="A4" t="str">
            <v>BẢNG TÍNH TOÁN, ĐO BÓC KHỐI LƯỢNG HOÀN THÀNH ĐƯA VÀO QUYẾT TOÁN</v>
          </cell>
        </row>
      </sheetData>
      <sheetData sheetId="3504">
        <row r="4">
          <cell r="A4" t="str">
            <v>BẢNG TÍNH TOÁN, ĐO BÓC KHỐI LƯỢNG HOÀN THÀNH ĐƯA VÀO QUYẾT TOÁN</v>
          </cell>
        </row>
      </sheetData>
      <sheetData sheetId="3505">
        <row r="4">
          <cell r="A4" t="str">
            <v>BẢNG TÍNH TOÁN, ĐO BÓC KHỐI LƯỢNG HOÀN THÀNH ĐƯA VÀO QUYẾT TOÁN</v>
          </cell>
        </row>
      </sheetData>
      <sheetData sheetId="3506">
        <row r="4">
          <cell r="A4" t="str">
            <v>BẢNG TÍNH TOÁN, ĐO BÓC KHỐI LƯỢNG HOÀN THÀNH ĐƯA VÀO QUYẾT TOÁN</v>
          </cell>
        </row>
      </sheetData>
      <sheetData sheetId="3507">
        <row r="4">
          <cell r="A4" t="str">
            <v>BẢNG TÍNH TOÁN, ĐO BÓC KHỐI LƯỢNG HOÀN THÀNH ĐƯA VÀO QUYẾT TOÁN</v>
          </cell>
        </row>
      </sheetData>
      <sheetData sheetId="3508">
        <row r="4">
          <cell r="A4" t="str">
            <v>BẢNG TÍNH TOÁN, ĐO BÓC KHỐI LƯỢNG HOÀN THÀNH ĐƯA VÀO QUYẾT TOÁN</v>
          </cell>
        </row>
      </sheetData>
      <sheetData sheetId="3509">
        <row r="4">
          <cell r="A4" t="str">
            <v>BẢNG TÍNH TOÁN, ĐO BÓC KHỐI LƯỢNG HOÀN THÀNH ĐƯA VÀO QUYẾT TOÁN</v>
          </cell>
        </row>
      </sheetData>
      <sheetData sheetId="3510">
        <row r="4">
          <cell r="A4" t="str">
            <v>BẢNG TÍNH TOÁN, ĐO BÓC KHỐI LƯỢNG HOÀN THÀNH ĐƯA VÀO QUYẾT TOÁN</v>
          </cell>
        </row>
      </sheetData>
      <sheetData sheetId="3511">
        <row r="4">
          <cell r="A4" t="str">
            <v>BẢNG TÍNH TOÁN, ĐO BÓC KHỐI LƯỢNG HOÀN THÀNH ĐƯA VÀO QUYẾT TOÁN</v>
          </cell>
        </row>
      </sheetData>
      <sheetData sheetId="3512">
        <row r="4">
          <cell r="A4" t="str">
            <v>BẢNG TÍNH TOÁN, ĐO BÓC KHỐI LƯỢNG HOÀN THÀNH ĐƯA VÀO QUYẾT TOÁN</v>
          </cell>
        </row>
      </sheetData>
      <sheetData sheetId="3513">
        <row r="4">
          <cell r="A4" t="str">
            <v>BẢNG TÍNH TOÁN, ĐO BÓC KHỐI LƯỢNG HOÀN THÀNH ĐƯA VÀO QUYẾT TOÁN</v>
          </cell>
        </row>
      </sheetData>
      <sheetData sheetId="3514">
        <row r="4">
          <cell r="A4" t="str">
            <v>BẢNG TÍNH TOÁN, ĐO BÓC KHỐI LƯỢNG HOÀN THÀNH ĐƯA VÀO QUYẾT TOÁN</v>
          </cell>
        </row>
      </sheetData>
      <sheetData sheetId="3515">
        <row r="4">
          <cell r="A4" t="str">
            <v>BẢNG TÍNH TOÁN, ĐO BÓC KHỐI LƯỢNG HOÀN THÀNH ĐƯA VÀO QUYẾT TOÁN</v>
          </cell>
        </row>
      </sheetData>
      <sheetData sheetId="3516">
        <row r="4">
          <cell r="A4" t="str">
            <v>BẢNG TÍNH TOÁN, ĐO BÓC KHỐI LƯỢNG HOÀN THÀNH ĐƯA VÀO QUYẾT TOÁN</v>
          </cell>
        </row>
      </sheetData>
      <sheetData sheetId="3517">
        <row r="4">
          <cell r="A4" t="str">
            <v>BẢNG TÍNH TOÁN, ĐO BÓC KHỐI LƯỢNG HOÀN THÀNH ĐƯA VÀO QUYẾT TOÁN</v>
          </cell>
        </row>
      </sheetData>
      <sheetData sheetId="3518">
        <row r="4">
          <cell r="A4" t="str">
            <v>BẢNG TÍNH TOÁN, ĐO BÓC KHỐI LƯỢNG HOÀN THÀNH ĐƯA VÀO QUYẾT TOÁN</v>
          </cell>
        </row>
      </sheetData>
      <sheetData sheetId="3519">
        <row r="4">
          <cell r="A4" t="str">
            <v>BẢNG TÍNH TOÁN, ĐO BÓC KHỐI LƯỢNG HOÀN THÀNH ĐƯA VÀO QUYẾT TOÁN</v>
          </cell>
        </row>
      </sheetData>
      <sheetData sheetId="3520">
        <row r="4">
          <cell r="A4" t="str">
            <v>BẢNG TÍNH TOÁN, ĐO BÓC KHỐI LƯỢNG HOÀN THÀNH ĐƯA VÀO QUYẾT TOÁN</v>
          </cell>
        </row>
      </sheetData>
      <sheetData sheetId="3521">
        <row r="4">
          <cell r="A4" t="str">
            <v>BẢNG TÍNH TOÁN, ĐO BÓC KHỐI LƯỢNG HOÀN THÀNH ĐƯA VÀO QUYẾT TOÁN</v>
          </cell>
        </row>
      </sheetData>
      <sheetData sheetId="3522">
        <row r="4">
          <cell r="A4" t="str">
            <v>BẢNG TÍNH TOÁN, ĐO BÓC KHỐI LƯỢNG HOÀN THÀNH ĐƯA VÀO QUYẾT TOÁN</v>
          </cell>
        </row>
      </sheetData>
      <sheetData sheetId="3523">
        <row r="4">
          <cell r="A4" t="str">
            <v>BẢNG TÍNH TOÁN, ĐO BÓC KHỐI LƯỢNG HOÀN THÀNH ĐƯA VÀO QUYẾT TOÁN</v>
          </cell>
        </row>
      </sheetData>
      <sheetData sheetId="3524">
        <row r="4">
          <cell r="A4" t="str">
            <v>BẢNG TÍNH TOÁN, ĐO BÓC KHỐI LƯỢNG HOÀN THÀNH ĐƯA VÀO QUYẾT TOÁN</v>
          </cell>
        </row>
      </sheetData>
      <sheetData sheetId="3525">
        <row r="4">
          <cell r="A4" t="str">
            <v>BẢNG TÍNH TOÁN, ĐO BÓC KHỐI LƯỢNG HOÀN THÀNH ĐƯA VÀO QUYẾT TOÁN</v>
          </cell>
        </row>
      </sheetData>
      <sheetData sheetId="3526">
        <row r="4">
          <cell r="A4" t="str">
            <v>BẢNG TÍNH TOÁN, ĐO BÓC KHỐI LƯỢNG HOÀN THÀNH ĐƯA VÀO QUYẾT TOÁN</v>
          </cell>
        </row>
      </sheetData>
      <sheetData sheetId="3527">
        <row r="4">
          <cell r="A4" t="str">
            <v>BẢNG TÍNH TOÁN, ĐO BÓC KHỐI LƯỢNG HOÀN THÀNH ĐƯA VÀO QUYẾT TOÁN</v>
          </cell>
        </row>
      </sheetData>
      <sheetData sheetId="3528">
        <row r="4">
          <cell r="A4" t="str">
            <v>BẢNG TÍNH TOÁN, ĐO BÓC KHỐI LƯỢNG HOÀN THÀNH ĐƯA VÀO QUYẾT TOÁN</v>
          </cell>
        </row>
      </sheetData>
      <sheetData sheetId="3529">
        <row r="4">
          <cell r="A4" t="str">
            <v>BẢNG TÍNH TOÁN, ĐO BÓC KHỐI LƯỢNG HOÀN THÀNH ĐƯA VÀO QUYẾT TOÁN</v>
          </cell>
        </row>
      </sheetData>
      <sheetData sheetId="3530">
        <row r="4">
          <cell r="A4" t="str">
            <v>BẢNG TÍNH TOÁN, ĐO BÓC KHỐI LƯỢNG HOÀN THÀNH ĐƯA VÀO QUYẾT TOÁN</v>
          </cell>
        </row>
      </sheetData>
      <sheetData sheetId="3531">
        <row r="4">
          <cell r="A4" t="str">
            <v>BẢNG TÍNH TOÁN, ĐO BÓC KHỐI LƯỢNG HOÀN THÀNH ĐƯA VÀO QUYẾT TOÁN</v>
          </cell>
        </row>
      </sheetData>
      <sheetData sheetId="3532">
        <row r="4">
          <cell r="A4" t="str">
            <v>BẢNG TÍNH TOÁN, ĐO BÓC KHỐI LƯỢNG HOÀN THÀNH ĐƯA VÀO QUYẾT TOÁN</v>
          </cell>
        </row>
      </sheetData>
      <sheetData sheetId="3533">
        <row r="4">
          <cell r="A4" t="str">
            <v>BẢNG TÍNH TOÁN, ĐO BÓC KHỐI LƯỢNG HOÀN THÀNH ĐƯA VÀO QUYẾT TOÁN</v>
          </cell>
        </row>
      </sheetData>
      <sheetData sheetId="3534">
        <row r="4">
          <cell r="A4" t="str">
            <v>BẢNG TÍNH TOÁN, ĐO BÓC KHỐI LƯỢNG HOÀN THÀNH ĐƯA VÀO QUYẾT TOÁN</v>
          </cell>
        </row>
      </sheetData>
      <sheetData sheetId="3535">
        <row r="4">
          <cell r="A4" t="str">
            <v>BẢNG TÍNH TOÁN, ĐO BÓC KHỐI LƯỢNG HOÀN THÀNH ĐƯA VÀO QUYẾT TOÁN</v>
          </cell>
        </row>
      </sheetData>
      <sheetData sheetId="3536">
        <row r="4">
          <cell r="A4" t="str">
            <v>BẢNG TÍNH TOÁN, ĐO BÓC KHỐI LƯỢNG HOÀN THÀNH ĐƯA VÀO QUYẾT TOÁN</v>
          </cell>
        </row>
      </sheetData>
      <sheetData sheetId="3537">
        <row r="4">
          <cell r="A4" t="str">
            <v>BẢNG TÍNH TOÁN, ĐO BÓC KHỐI LƯỢNG HOÀN THÀNH ĐƯA VÀO QUYẾT TOÁN</v>
          </cell>
        </row>
      </sheetData>
      <sheetData sheetId="3538">
        <row r="4">
          <cell r="A4" t="str">
            <v>BẢNG TÍNH TOÁN, ĐO BÓC KHỐI LƯỢNG HOÀN THÀNH ĐƯA VÀO QUYẾT TOÁN</v>
          </cell>
        </row>
      </sheetData>
      <sheetData sheetId="3539">
        <row r="4">
          <cell r="A4" t="str">
            <v>BẢNG TÍNH TOÁN, ĐO BÓC KHỐI LƯỢNG HOÀN THÀNH ĐƯA VÀO QUYẾT TOÁN</v>
          </cell>
        </row>
      </sheetData>
      <sheetData sheetId="3540">
        <row r="4">
          <cell r="A4" t="str">
            <v>BẢNG TÍNH TOÁN, ĐO BÓC KHỐI LƯỢNG HOÀN THÀNH ĐƯA VÀO QUYẾT TOÁN</v>
          </cell>
        </row>
      </sheetData>
      <sheetData sheetId="3541">
        <row r="4">
          <cell r="A4" t="str">
            <v>BẢNG TÍNH TOÁN, ĐO BÓC KHỐI LƯỢNG HOÀN THÀNH ĐƯA VÀO QUYẾT TOÁN</v>
          </cell>
        </row>
      </sheetData>
      <sheetData sheetId="3542">
        <row r="4">
          <cell r="A4" t="str">
            <v>BẢNG TÍNH TOÁN, ĐO BÓC KHỐI LƯỢNG HOÀN THÀNH ĐƯA VÀO QUYẾT TOÁN</v>
          </cell>
        </row>
      </sheetData>
      <sheetData sheetId="3543">
        <row r="4">
          <cell r="A4" t="str">
            <v>BẢNG TÍNH TOÁN, ĐO BÓC KHỐI LƯỢNG HOÀN THÀNH ĐƯA VÀO QUYẾT TOÁN</v>
          </cell>
        </row>
      </sheetData>
      <sheetData sheetId="3544">
        <row r="4">
          <cell r="A4" t="str">
            <v>BẢNG TÍNH TOÁN, ĐO BÓC KHỐI LƯỢNG HOÀN THÀNH ĐƯA VÀO QUYẾT TOÁN</v>
          </cell>
        </row>
      </sheetData>
      <sheetData sheetId="3545">
        <row r="4">
          <cell r="A4" t="str">
            <v>BẢNG TÍNH TOÁN, ĐO BÓC KHỐI LƯỢNG HOÀN THÀNH ĐƯA VÀO QUYẾT TOÁN</v>
          </cell>
        </row>
      </sheetData>
      <sheetData sheetId="3546">
        <row r="4">
          <cell r="A4" t="str">
            <v>BẢNG TÍNH TOÁN, ĐO BÓC KHỐI LƯỢNG HOÀN THÀNH ĐƯA VÀO QUYẾT TOÁN</v>
          </cell>
        </row>
      </sheetData>
      <sheetData sheetId="3547">
        <row r="4">
          <cell r="A4" t="str">
            <v>BẢNG TÍNH TOÁN, ĐO BÓC KHỐI LƯỢNG HOÀN THÀNH ĐƯA VÀO QUYẾT TOÁN</v>
          </cell>
        </row>
      </sheetData>
      <sheetData sheetId="3548">
        <row r="4">
          <cell r="A4" t="str">
            <v>BẢNG TÍNH TOÁN, ĐO BÓC KHỐI LƯỢNG HOÀN THÀNH ĐƯA VÀO QUYẾT TOÁN</v>
          </cell>
        </row>
      </sheetData>
      <sheetData sheetId="3549">
        <row r="4">
          <cell r="A4" t="str">
            <v>BẢNG TÍNH TOÁN, ĐO BÓC KHỐI LƯỢNG HOÀN THÀNH ĐƯA VÀO QUYẾT TOÁN</v>
          </cell>
        </row>
      </sheetData>
      <sheetData sheetId="3550">
        <row r="4">
          <cell r="A4" t="str">
            <v>BẢNG TÍNH TOÁN, ĐO BÓC KHỐI LƯỢNG HOÀN THÀNH ĐƯA VÀO QUYẾT TOÁN</v>
          </cell>
        </row>
      </sheetData>
      <sheetData sheetId="3551">
        <row r="4">
          <cell r="A4" t="str">
            <v>BẢNG TÍNH TOÁN, ĐO BÓC KHỐI LƯỢNG HOÀN THÀNH ĐƯA VÀO QUYẾT TOÁN</v>
          </cell>
        </row>
      </sheetData>
      <sheetData sheetId="3552">
        <row r="4">
          <cell r="A4" t="str">
            <v>BẢNG TÍNH TOÁN, ĐO BÓC KHỐI LƯỢNG HOÀN THÀNH ĐƯA VÀO QUYẾT TOÁN</v>
          </cell>
        </row>
      </sheetData>
      <sheetData sheetId="3553">
        <row r="4">
          <cell r="A4" t="str">
            <v>BẢNG TÍNH TOÁN, ĐO BÓC KHỐI LƯỢNG HOÀN THÀNH ĐƯA VÀO QUYẾT TOÁN</v>
          </cell>
        </row>
      </sheetData>
      <sheetData sheetId="3554">
        <row r="4">
          <cell r="A4" t="str">
            <v>BẢNG TÍNH TOÁN, ĐO BÓC KHỐI LƯỢNG HOÀN THÀNH ĐƯA VÀO QUYẾT TOÁN</v>
          </cell>
        </row>
      </sheetData>
      <sheetData sheetId="3555">
        <row r="4">
          <cell r="A4" t="str">
            <v>BẢNG TÍNH TOÁN, ĐO BÓC KHỐI LƯỢNG HOÀN THÀNH ĐƯA VÀO QUYẾT TOÁN</v>
          </cell>
        </row>
      </sheetData>
      <sheetData sheetId="3556">
        <row r="4">
          <cell r="A4" t="str">
            <v>BẢNG TÍNH TOÁN, ĐO BÓC KHỐI LƯỢNG HOÀN THÀNH ĐƯA VÀO QUYẾT TOÁN</v>
          </cell>
        </row>
      </sheetData>
      <sheetData sheetId="3557">
        <row r="4">
          <cell r="A4" t="str">
            <v>BẢNG TÍNH TOÁN, ĐO BÓC KHỐI LƯỢNG HOÀN THÀNH ĐƯA VÀO QUYẾT TOÁN</v>
          </cell>
        </row>
      </sheetData>
      <sheetData sheetId="3558">
        <row r="4">
          <cell r="A4" t="str">
            <v>BẢNG TÍNH TOÁN, ĐO BÓC KHỐI LƯỢNG HOÀN THÀNH ĐƯA VÀO QUYẾT TOÁN</v>
          </cell>
        </row>
      </sheetData>
      <sheetData sheetId="3559">
        <row r="4">
          <cell r="A4" t="str">
            <v>BẢNG TÍNH TOÁN, ĐO BÓC KHỐI LƯỢNG HOÀN THÀNH ĐƯA VÀO QUYẾT TOÁN</v>
          </cell>
        </row>
      </sheetData>
      <sheetData sheetId="3560">
        <row r="4">
          <cell r="A4" t="str">
            <v>BẢNG TÍNH TOÁN, ĐO BÓC KHỐI LƯỢNG HOÀN THÀNH ĐƯA VÀO QUYẾT TOÁN</v>
          </cell>
        </row>
      </sheetData>
      <sheetData sheetId="3561">
        <row r="4">
          <cell r="A4" t="str">
            <v>BẢNG TÍNH TOÁN, ĐO BÓC KHỐI LƯỢNG HOÀN THÀNH ĐƯA VÀO QUYẾT TOÁN</v>
          </cell>
        </row>
      </sheetData>
      <sheetData sheetId="3562">
        <row r="4">
          <cell r="A4" t="str">
            <v>BẢNG TÍNH TOÁN, ĐO BÓC KHỐI LƯỢNG HOÀN THÀNH ĐƯA VÀO QUYẾT TOÁN</v>
          </cell>
        </row>
      </sheetData>
      <sheetData sheetId="3563">
        <row r="4">
          <cell r="A4" t="str">
            <v>BẢNG TÍNH TOÁN, ĐO BÓC KHỐI LƯỢNG HOÀN THÀNH ĐƯA VÀO QUYẾT TOÁN</v>
          </cell>
        </row>
      </sheetData>
      <sheetData sheetId="3564">
        <row r="4">
          <cell r="A4" t="str">
            <v>BẢNG TÍNH TOÁN, ĐO BÓC KHỐI LƯỢNG HOÀN THÀNH ĐƯA VÀO QUYẾT TOÁN</v>
          </cell>
        </row>
      </sheetData>
      <sheetData sheetId="3565">
        <row r="4">
          <cell r="A4" t="str">
            <v>BẢNG TÍNH TOÁN, ĐO BÓC KHỐI LƯỢNG HOÀN THÀNH ĐƯA VÀO QUYẾT TOÁN</v>
          </cell>
        </row>
      </sheetData>
      <sheetData sheetId="3566">
        <row r="4">
          <cell r="A4" t="str">
            <v>BẢNG TÍNH TOÁN, ĐO BÓC KHỐI LƯỢNG HOÀN THÀNH ĐƯA VÀO QUYẾT TOÁN</v>
          </cell>
        </row>
      </sheetData>
      <sheetData sheetId="3567">
        <row r="4">
          <cell r="A4" t="str">
            <v>BẢNG TÍNH TOÁN, ĐO BÓC KHỐI LƯỢNG HOÀN THÀNH ĐƯA VÀO QUYẾT TOÁN</v>
          </cell>
        </row>
      </sheetData>
      <sheetData sheetId="3568">
        <row r="4">
          <cell r="A4" t="str">
            <v>BẢNG TÍNH TOÁN, ĐO BÓC KHỐI LƯỢNG HOÀN THÀNH ĐƯA VÀO QUYẾT TOÁN</v>
          </cell>
        </row>
      </sheetData>
      <sheetData sheetId="3569">
        <row r="4">
          <cell r="A4" t="str">
            <v>BẢNG TÍNH TOÁN, ĐO BÓC KHỐI LƯỢNG HOÀN THÀNH ĐƯA VÀO QUYẾT TOÁN</v>
          </cell>
        </row>
      </sheetData>
      <sheetData sheetId="3570">
        <row r="4">
          <cell r="A4" t="str">
            <v>BẢNG TÍNH TOÁN, ĐO BÓC KHỐI LƯỢNG HOÀN THÀNH ĐƯA VÀO QUYẾT TOÁN</v>
          </cell>
        </row>
      </sheetData>
      <sheetData sheetId="3571">
        <row r="4">
          <cell r="A4" t="str">
            <v>BẢNG TÍNH TOÁN, ĐO BÓC KHỐI LƯỢNG HOÀN THÀNH ĐƯA VÀO QUYẾT TOÁN</v>
          </cell>
        </row>
      </sheetData>
      <sheetData sheetId="3572">
        <row r="4">
          <cell r="A4" t="str">
            <v>BẢNG TÍNH TOÁN, ĐO BÓC KHỐI LƯỢNG HOÀN THÀNH ĐƯA VÀO QUYẾT TOÁN</v>
          </cell>
        </row>
      </sheetData>
      <sheetData sheetId="3573">
        <row r="4">
          <cell r="A4" t="str">
            <v>BẢNG TÍNH TOÁN, ĐO BÓC KHỐI LƯỢNG HOÀN THÀNH ĐƯA VÀO QUYẾT TOÁN</v>
          </cell>
        </row>
      </sheetData>
      <sheetData sheetId="3574">
        <row r="4">
          <cell r="A4" t="str">
            <v>BẢNG TÍNH TOÁN, ĐO BÓC KHỐI LƯỢNG HOÀN THÀNH ĐƯA VÀO QUYẾT TOÁN</v>
          </cell>
        </row>
      </sheetData>
      <sheetData sheetId="3575">
        <row r="4">
          <cell r="A4" t="str">
            <v>BẢNG TÍNH TOÁN, ĐO BÓC KHỐI LƯỢNG HOÀN THÀNH ĐƯA VÀO QUYẾT TOÁN</v>
          </cell>
        </row>
      </sheetData>
      <sheetData sheetId="3576">
        <row r="4">
          <cell r="A4" t="str">
            <v>BẢNG TÍNH TOÁN, ĐO BÓC KHỐI LƯỢNG HOÀN THÀNH ĐƯA VÀO QUYẾT TOÁN</v>
          </cell>
        </row>
      </sheetData>
      <sheetData sheetId="3577">
        <row r="4">
          <cell r="A4" t="str">
            <v>BẢNG TÍNH TOÁN, ĐO BÓC KHỐI LƯỢNG HOÀN THÀNH ĐƯA VÀO QUYẾT TOÁN</v>
          </cell>
        </row>
      </sheetData>
      <sheetData sheetId="3578">
        <row r="4">
          <cell r="A4" t="str">
            <v>BẢNG TÍNH TOÁN, ĐO BÓC KHỐI LƯỢNG HOÀN THÀNH ĐƯA VÀO QUYẾT TOÁN</v>
          </cell>
        </row>
      </sheetData>
      <sheetData sheetId="3579">
        <row r="4">
          <cell r="A4" t="str">
            <v>BẢNG TÍNH TOÁN, ĐO BÓC KHỐI LƯỢNG HOÀN THÀNH ĐƯA VÀO QUYẾT TOÁN</v>
          </cell>
        </row>
      </sheetData>
      <sheetData sheetId="3580">
        <row r="4">
          <cell r="A4" t="str">
            <v>BẢNG TÍNH TOÁN, ĐO BÓC KHỐI LƯỢNG HOÀN THÀNH ĐƯA VÀO QUYẾT TOÁN</v>
          </cell>
        </row>
      </sheetData>
      <sheetData sheetId="3581">
        <row r="4">
          <cell r="A4" t="str">
            <v>BẢNG TÍNH TOÁN, ĐO BÓC KHỐI LƯỢNG HOÀN THÀNH ĐƯA VÀO QUYẾT TOÁN</v>
          </cell>
        </row>
      </sheetData>
      <sheetData sheetId="3582">
        <row r="4">
          <cell r="A4" t="str">
            <v>BẢNG TÍNH TOÁN, ĐO BÓC KHỐI LƯỢNG HOÀN THÀNH ĐƯA VÀO QUYẾT TOÁN</v>
          </cell>
        </row>
      </sheetData>
      <sheetData sheetId="3583">
        <row r="4">
          <cell r="A4" t="str">
            <v>BẢNG TÍNH TOÁN, ĐO BÓC KHỐI LƯỢNG HOÀN THÀNH ĐƯA VÀO QUYẾT TOÁN</v>
          </cell>
        </row>
      </sheetData>
      <sheetData sheetId="3584">
        <row r="4">
          <cell r="A4" t="str">
            <v>BẢNG TÍNH TOÁN, ĐO BÓC KHỐI LƯỢNG HOÀN THÀNH ĐƯA VÀO QUYẾT TOÁN</v>
          </cell>
        </row>
      </sheetData>
      <sheetData sheetId="3585">
        <row r="4">
          <cell r="A4" t="str">
            <v>BẢNG TÍNH TOÁN, ĐO BÓC KHỐI LƯỢNG HOÀN THÀNH ĐƯA VÀO QUYẾT TOÁN</v>
          </cell>
        </row>
      </sheetData>
      <sheetData sheetId="3586">
        <row r="4">
          <cell r="A4" t="str">
            <v>BẢNG TÍNH TOÁN, ĐO BÓC KHỐI LƯỢNG HOÀN THÀNH ĐƯA VÀO QUYẾT TOÁN</v>
          </cell>
        </row>
      </sheetData>
      <sheetData sheetId="3587">
        <row r="4">
          <cell r="A4" t="str">
            <v>BẢNG TÍNH TOÁN, ĐO BÓC KHỐI LƯỢNG HOÀN THÀNH ĐƯA VÀO QUYẾT TOÁN</v>
          </cell>
        </row>
      </sheetData>
      <sheetData sheetId="3588">
        <row r="4">
          <cell r="A4" t="str">
            <v>BẢNG TÍNH TOÁN, ĐO BÓC KHỐI LƯỢNG HOÀN THÀNH ĐƯA VÀO QUYẾT TOÁN</v>
          </cell>
        </row>
      </sheetData>
      <sheetData sheetId="3589">
        <row r="4">
          <cell r="A4" t="str">
            <v>BẢNG TÍNH TOÁN, ĐO BÓC KHỐI LƯỢNG HOÀN THÀNH ĐƯA VÀO QUYẾT TOÁN</v>
          </cell>
        </row>
      </sheetData>
      <sheetData sheetId="3590">
        <row r="4">
          <cell r="A4" t="str">
            <v>BẢNG TÍNH TOÁN, ĐO BÓC KHỐI LƯỢNG HOÀN THÀNH ĐƯA VÀO QUYẾT TOÁN</v>
          </cell>
        </row>
      </sheetData>
      <sheetData sheetId="3591">
        <row r="4">
          <cell r="A4" t="str">
            <v>BẢNG TÍNH TOÁN, ĐO BÓC KHỐI LƯỢNG HOÀN THÀNH ĐƯA VÀO QUYẾT TOÁN</v>
          </cell>
        </row>
      </sheetData>
      <sheetData sheetId="3592">
        <row r="4">
          <cell r="A4" t="str">
            <v>BẢNG TÍNH TOÁN, ĐO BÓC KHỐI LƯỢNG HOÀN THÀNH ĐƯA VÀO QUYẾT TOÁN</v>
          </cell>
        </row>
      </sheetData>
      <sheetData sheetId="3593">
        <row r="4">
          <cell r="A4" t="str">
            <v>BẢNG TÍNH TOÁN, ĐO BÓC KHỐI LƯỢNG HOÀN THÀNH ĐƯA VÀO QUYẾT TOÁN</v>
          </cell>
        </row>
      </sheetData>
      <sheetData sheetId="3594">
        <row r="4">
          <cell r="A4" t="str">
            <v>BẢNG TÍNH TOÁN, ĐO BÓC KHỐI LƯỢNG HOÀN THÀNH ĐƯA VÀO QUYẾT TOÁN</v>
          </cell>
        </row>
      </sheetData>
      <sheetData sheetId="3595">
        <row r="4">
          <cell r="A4" t="str">
            <v>BẢNG TÍNH TOÁN, ĐO BÓC KHỐI LƯỢNG HOÀN THÀNH ĐƯA VÀO QUYẾT TOÁN</v>
          </cell>
        </row>
      </sheetData>
      <sheetData sheetId="3596">
        <row r="4">
          <cell r="A4" t="str">
            <v>BẢNG TÍNH TOÁN, ĐO BÓC KHỐI LƯỢNG HOÀN THÀNH ĐƯA VÀO QUYẾT TOÁN</v>
          </cell>
        </row>
      </sheetData>
      <sheetData sheetId="3597">
        <row r="4">
          <cell r="A4" t="str">
            <v>BẢNG TÍNH TOÁN, ĐO BÓC KHỐI LƯỢNG HOÀN THÀNH ĐƯA VÀO QUYẾT TOÁN</v>
          </cell>
        </row>
      </sheetData>
      <sheetData sheetId="3598">
        <row r="4">
          <cell r="A4" t="str">
            <v>BẢNG TÍNH TOÁN, ĐO BÓC KHỐI LƯỢNG HOÀN THÀNH ĐƯA VÀO QUYẾT TOÁN</v>
          </cell>
        </row>
      </sheetData>
      <sheetData sheetId="3599">
        <row r="4">
          <cell r="A4" t="str">
            <v>BẢNG TÍNH TOÁN, ĐO BÓC KHỐI LƯỢNG HOÀN THÀNH ĐƯA VÀO QUYẾT TOÁN</v>
          </cell>
        </row>
      </sheetData>
      <sheetData sheetId="3600">
        <row r="4">
          <cell r="A4" t="str">
            <v>BẢNG TÍNH TOÁN, ĐO BÓC KHỐI LƯỢNG HOÀN THÀNH ĐƯA VÀO QUYẾT TOÁN</v>
          </cell>
        </row>
      </sheetData>
      <sheetData sheetId="3601">
        <row r="4">
          <cell r="A4" t="str">
            <v>BẢNG TÍNH TOÁN, ĐO BÓC KHỐI LƯỢNG HOÀN THÀNH ĐƯA VÀO QUYẾT TOÁN</v>
          </cell>
        </row>
      </sheetData>
      <sheetData sheetId="3602">
        <row r="4">
          <cell r="A4" t="str">
            <v>BẢNG TÍNH TOÁN, ĐO BÓC KHỐI LƯỢNG HOÀN THÀNH ĐƯA VÀO QUYẾT TOÁN</v>
          </cell>
        </row>
      </sheetData>
      <sheetData sheetId="3603">
        <row r="4">
          <cell r="A4" t="str">
            <v>BẢNG TÍNH TOÁN, ĐO BÓC KHỐI LƯỢNG HOÀN THÀNH ĐƯA VÀO QUYẾT TOÁN</v>
          </cell>
        </row>
      </sheetData>
      <sheetData sheetId="3604">
        <row r="4">
          <cell r="A4" t="str">
            <v>BẢNG TÍNH TOÁN, ĐO BÓC KHỐI LƯỢNG HOÀN THÀNH ĐƯA VÀO QUYẾT TOÁN</v>
          </cell>
        </row>
      </sheetData>
      <sheetData sheetId="3605">
        <row r="4">
          <cell r="A4" t="str">
            <v>BẢNG TÍNH TOÁN, ĐO BÓC KHỐI LƯỢNG HOÀN THÀNH ĐƯA VÀO QUYẾT TOÁN</v>
          </cell>
        </row>
      </sheetData>
      <sheetData sheetId="3606">
        <row r="4">
          <cell r="A4" t="str">
            <v>BẢNG TÍNH TOÁN, ĐO BÓC KHỐI LƯỢNG HOÀN THÀNH ĐƯA VÀO QUYẾT TOÁN</v>
          </cell>
        </row>
      </sheetData>
      <sheetData sheetId="3607">
        <row r="4">
          <cell r="A4" t="str">
            <v>BẢNG TÍNH TOÁN, ĐO BÓC KHỐI LƯỢNG HOÀN THÀNH ĐƯA VÀO QUYẾT TOÁN</v>
          </cell>
        </row>
      </sheetData>
      <sheetData sheetId="3608">
        <row r="4">
          <cell r="A4" t="str">
            <v>BẢNG TÍNH TOÁN, ĐO BÓC KHỐI LƯỢNG HOÀN THÀNH ĐƯA VÀO QUYẾT TOÁN</v>
          </cell>
        </row>
      </sheetData>
      <sheetData sheetId="3609">
        <row r="4">
          <cell r="A4" t="str">
            <v>BẢNG TÍNH TOÁN, ĐO BÓC KHỐI LƯỢNG HOÀN THÀNH ĐƯA VÀO QUYẾT TOÁN</v>
          </cell>
        </row>
      </sheetData>
      <sheetData sheetId="3610">
        <row r="4">
          <cell r="A4" t="str">
            <v>BẢNG TÍNH TOÁN, ĐO BÓC KHỐI LƯỢNG HOÀN THÀNH ĐƯA VÀO QUYẾT TOÁN</v>
          </cell>
        </row>
      </sheetData>
      <sheetData sheetId="3611">
        <row r="4">
          <cell r="A4" t="str">
            <v>BẢNG TÍNH TOÁN, ĐO BÓC KHỐI LƯỢNG HOÀN THÀNH ĐƯA VÀO QUYẾT TOÁN</v>
          </cell>
        </row>
      </sheetData>
      <sheetData sheetId="3612">
        <row r="4">
          <cell r="A4" t="str">
            <v>BẢNG TÍNH TOÁN, ĐO BÓC KHỐI LƯỢNG HOÀN THÀNH ĐƯA VÀO QUYẾT TOÁN</v>
          </cell>
        </row>
      </sheetData>
      <sheetData sheetId="3613">
        <row r="4">
          <cell r="A4" t="str">
            <v>BẢNG TÍNH TOÁN, ĐO BÓC KHỐI LƯỢNG HOÀN THÀNH ĐƯA VÀO QUYẾT TOÁN</v>
          </cell>
        </row>
      </sheetData>
      <sheetData sheetId="3614">
        <row r="4">
          <cell r="A4" t="str">
            <v>BẢNG TÍNH TOÁN, ĐO BÓC KHỐI LƯỢNG HOÀN THÀNH ĐƯA VÀO QUYẾT TOÁN</v>
          </cell>
        </row>
      </sheetData>
      <sheetData sheetId="3615">
        <row r="4">
          <cell r="A4" t="str">
            <v>BẢNG TÍNH TOÁN, ĐO BÓC KHỐI LƯỢNG HOÀN THÀNH ĐƯA VÀO QUYẾT TOÁN</v>
          </cell>
        </row>
      </sheetData>
      <sheetData sheetId="3616">
        <row r="4">
          <cell r="A4" t="str">
            <v>BẢNG TÍNH TOÁN, ĐO BÓC KHỐI LƯỢNG HOÀN THÀNH ĐƯA VÀO QUYẾT TOÁN</v>
          </cell>
        </row>
      </sheetData>
      <sheetData sheetId="3617">
        <row r="4">
          <cell r="A4" t="str">
            <v>BẢNG TÍNH TOÁN, ĐO BÓC KHỐI LƯỢNG HOÀN THÀNH ĐƯA VÀO QUYẾT TOÁN</v>
          </cell>
        </row>
      </sheetData>
      <sheetData sheetId="3618">
        <row r="4">
          <cell r="A4" t="str">
            <v>BẢNG TÍNH TOÁN, ĐO BÓC KHỐI LƯỢNG HOÀN THÀNH ĐƯA VÀO QUYẾT TOÁN</v>
          </cell>
        </row>
      </sheetData>
      <sheetData sheetId="3619">
        <row r="4">
          <cell r="A4" t="str">
            <v>BẢNG TÍNH TOÁN, ĐO BÓC KHỐI LƯỢNG HOÀN THÀNH ĐƯA VÀO QUYẾT TOÁN</v>
          </cell>
        </row>
      </sheetData>
      <sheetData sheetId="3620">
        <row r="4">
          <cell r="A4" t="str">
            <v>BẢNG TÍNH TOÁN, ĐO BÓC KHỐI LƯỢNG HOÀN THÀNH ĐƯA VÀO QUYẾT TOÁN</v>
          </cell>
        </row>
      </sheetData>
      <sheetData sheetId="3621">
        <row r="4">
          <cell r="A4" t="str">
            <v>BẢNG TÍNH TOÁN, ĐO BÓC KHỐI LƯỢNG HOÀN THÀNH ĐƯA VÀO QUYẾT TOÁN</v>
          </cell>
        </row>
      </sheetData>
      <sheetData sheetId="3622">
        <row r="4">
          <cell r="A4" t="str">
            <v>BẢNG TÍNH TOÁN, ĐO BÓC KHỐI LƯỢNG HOÀN THÀNH ĐƯA VÀO QUYẾT TOÁN</v>
          </cell>
        </row>
      </sheetData>
      <sheetData sheetId="3623">
        <row r="4">
          <cell r="A4" t="str">
            <v>BẢNG TÍNH TOÁN, ĐO BÓC KHỐI LƯỢNG HOÀN THÀNH ĐƯA VÀO QUYẾT TOÁN</v>
          </cell>
        </row>
      </sheetData>
      <sheetData sheetId="3624">
        <row r="4">
          <cell r="A4" t="str">
            <v>BẢNG TÍNH TOÁN, ĐO BÓC KHỐI LƯỢNG HOÀN THÀNH ĐƯA VÀO QUYẾT TOÁN</v>
          </cell>
        </row>
      </sheetData>
      <sheetData sheetId="3625">
        <row r="4">
          <cell r="A4" t="str">
            <v>BẢNG TÍNH TOÁN, ĐO BÓC KHỐI LƯỢNG HOÀN THÀNH ĐƯA VÀO QUYẾT TOÁN</v>
          </cell>
        </row>
      </sheetData>
      <sheetData sheetId="3626">
        <row r="4">
          <cell r="A4" t="str">
            <v>BẢNG TÍNH TOÁN, ĐO BÓC KHỐI LƯỢNG HOÀN THÀNH ĐƯA VÀO QUYẾT TOÁN</v>
          </cell>
        </row>
      </sheetData>
      <sheetData sheetId="3627">
        <row r="4">
          <cell r="A4" t="str">
            <v>BẢNG TÍNH TOÁN, ĐO BÓC KHỐI LƯỢNG HOÀN THÀNH ĐƯA VÀO QUYẾT TOÁN</v>
          </cell>
        </row>
      </sheetData>
      <sheetData sheetId="3628">
        <row r="4">
          <cell r="A4" t="str">
            <v>BẢNG TÍNH TOÁN, ĐO BÓC KHỐI LƯỢNG HOÀN THÀNH ĐƯA VÀO QUYẾT TOÁN</v>
          </cell>
        </row>
      </sheetData>
      <sheetData sheetId="3629">
        <row r="4">
          <cell r="A4" t="str">
            <v>BẢNG TÍNH TOÁN, ĐO BÓC KHỐI LƯỢNG HOÀN THÀNH ĐƯA VÀO QUYẾT TOÁN</v>
          </cell>
        </row>
      </sheetData>
      <sheetData sheetId="3630">
        <row r="4">
          <cell r="A4" t="str">
            <v>BẢNG TÍNH TOÁN, ĐO BÓC KHỐI LƯỢNG HOÀN THÀNH ĐƯA VÀO QUYẾT TOÁN</v>
          </cell>
        </row>
      </sheetData>
      <sheetData sheetId="3631">
        <row r="4">
          <cell r="A4" t="str">
            <v>BẢNG TÍNH TOÁN, ĐO BÓC KHỐI LƯỢNG HOÀN THÀNH ĐƯA VÀO QUYẾT TOÁN</v>
          </cell>
        </row>
      </sheetData>
      <sheetData sheetId="3632">
        <row r="4">
          <cell r="A4" t="str">
            <v>BẢNG TÍNH TOÁN, ĐO BÓC KHỐI LƯỢNG HOÀN THÀNH ĐƯA VÀO QUYẾT TOÁN</v>
          </cell>
        </row>
      </sheetData>
      <sheetData sheetId="3633">
        <row r="4">
          <cell r="A4" t="str">
            <v>BẢNG TÍNH TOÁN, ĐO BÓC KHỐI LƯỢNG HOÀN THÀNH ĐƯA VÀO QUYẾT TOÁN</v>
          </cell>
        </row>
      </sheetData>
      <sheetData sheetId="3634">
        <row r="4">
          <cell r="A4" t="str">
            <v>BẢNG TÍNH TOÁN, ĐO BÓC KHỐI LƯỢNG HOÀN THÀNH ĐƯA VÀO QUYẾT TOÁN</v>
          </cell>
        </row>
      </sheetData>
      <sheetData sheetId="3635">
        <row r="4">
          <cell r="A4" t="str">
            <v>BẢNG TÍNH TOÁN, ĐO BÓC KHỐI LƯỢNG HOÀN THÀNH ĐƯA VÀO QUYẾT TOÁN</v>
          </cell>
        </row>
      </sheetData>
      <sheetData sheetId="3636">
        <row r="4">
          <cell r="A4" t="str">
            <v>BẢNG TÍNH TOÁN, ĐO BÓC KHỐI LƯỢNG HOÀN THÀNH ĐƯA VÀO QUYẾT TOÁN</v>
          </cell>
        </row>
      </sheetData>
      <sheetData sheetId="3637">
        <row r="4">
          <cell r="A4" t="str">
            <v>BẢNG TÍNH TOÁN, ĐO BÓC KHỐI LƯỢNG HOÀN THÀNH ĐƯA VÀO QUYẾT TOÁN</v>
          </cell>
        </row>
      </sheetData>
      <sheetData sheetId="3638">
        <row r="4">
          <cell r="A4" t="str">
            <v>BẢNG TÍNH TOÁN, ĐO BÓC KHỐI LƯỢNG HOÀN THÀNH ĐƯA VÀO QUYẾT TOÁN</v>
          </cell>
        </row>
      </sheetData>
      <sheetData sheetId="3639">
        <row r="4">
          <cell r="A4" t="str">
            <v>BẢNG TÍNH TOÁN, ĐO BÓC KHỐI LƯỢNG HOÀN THÀNH ĐƯA VÀO QUYẾT TOÁN</v>
          </cell>
        </row>
      </sheetData>
      <sheetData sheetId="3640">
        <row r="4">
          <cell r="A4" t="str">
            <v>BẢNG TÍNH TOÁN, ĐO BÓC KHỐI LƯỢNG HOÀN THÀNH ĐƯA VÀO QUYẾT TOÁN</v>
          </cell>
        </row>
      </sheetData>
      <sheetData sheetId="3641">
        <row r="4">
          <cell r="A4" t="str">
            <v>BẢNG TÍNH TOÁN, ĐO BÓC KHỐI LƯỢNG HOÀN THÀNH ĐƯA VÀO QUYẾT TOÁN</v>
          </cell>
        </row>
      </sheetData>
      <sheetData sheetId="3642">
        <row r="4">
          <cell r="A4" t="str">
            <v>BẢNG TÍNH TOÁN, ĐO BÓC KHỐI LƯỢNG HOÀN THÀNH ĐƯA VÀO QUYẾT TOÁN</v>
          </cell>
        </row>
      </sheetData>
      <sheetData sheetId="3643">
        <row r="4">
          <cell r="A4" t="str">
            <v>BẢNG TÍNH TOÁN, ĐO BÓC KHỐI LƯỢNG HOÀN THÀNH ĐƯA VÀO QUYẾT TOÁN</v>
          </cell>
        </row>
      </sheetData>
      <sheetData sheetId="3644">
        <row r="4">
          <cell r="A4" t="str">
            <v>BẢNG TÍNH TOÁN, ĐO BÓC KHỐI LƯỢNG HOÀN THÀNH ĐƯA VÀO QUYẾT TOÁN</v>
          </cell>
        </row>
      </sheetData>
      <sheetData sheetId="3645">
        <row r="4">
          <cell r="A4" t="str">
            <v>BẢNG TÍNH TOÁN, ĐO BÓC KHỐI LƯỢNG HOÀN THÀNH ĐƯA VÀO QUYẾT TOÁN</v>
          </cell>
        </row>
      </sheetData>
      <sheetData sheetId="3646">
        <row r="4">
          <cell r="A4" t="str">
            <v>BẢNG TÍNH TOÁN, ĐO BÓC KHỐI LƯỢNG HOÀN THÀNH ĐƯA VÀO QUYẾT TOÁN</v>
          </cell>
        </row>
      </sheetData>
      <sheetData sheetId="3647">
        <row r="4">
          <cell r="A4" t="str">
            <v>BẢNG TÍNH TOÁN, ĐO BÓC KHỐI LƯỢNG HOÀN THÀNH ĐƯA VÀO QUYẾT TOÁN</v>
          </cell>
        </row>
      </sheetData>
      <sheetData sheetId="3648">
        <row r="4">
          <cell r="A4" t="str">
            <v>BẢNG TÍNH TOÁN, ĐO BÓC KHỐI LƯỢNG HOÀN THÀNH ĐƯA VÀO QUYẾT TOÁN</v>
          </cell>
        </row>
      </sheetData>
      <sheetData sheetId="3649">
        <row r="4">
          <cell r="A4" t="str">
            <v>BẢNG TÍNH TOÁN, ĐO BÓC KHỐI LƯỢNG HOÀN THÀNH ĐƯA VÀO QUYẾT TOÁN</v>
          </cell>
        </row>
      </sheetData>
      <sheetData sheetId="3650">
        <row r="4">
          <cell r="A4" t="str">
            <v>BẢNG TÍNH TOÁN, ĐO BÓC KHỐI LƯỢNG HOÀN THÀNH ĐƯA VÀO QUYẾT TOÁN</v>
          </cell>
        </row>
      </sheetData>
      <sheetData sheetId="3651">
        <row r="4">
          <cell r="A4" t="str">
            <v>BẢNG TÍNH TOÁN, ĐO BÓC KHỐI LƯỢNG HOÀN THÀNH ĐƯA VÀO QUYẾT TOÁN</v>
          </cell>
        </row>
      </sheetData>
      <sheetData sheetId="3652">
        <row r="4">
          <cell r="A4" t="str">
            <v>BẢNG TÍNH TOÁN, ĐO BÓC KHỐI LƯỢNG HOÀN THÀNH ĐƯA VÀO QUYẾT TOÁN</v>
          </cell>
        </row>
      </sheetData>
      <sheetData sheetId="3653">
        <row r="4">
          <cell r="A4" t="str">
            <v>BẢNG TÍNH TOÁN, ĐO BÓC KHỐI LƯỢNG HOÀN THÀNH ĐƯA VÀO QUYẾT TOÁN</v>
          </cell>
        </row>
      </sheetData>
      <sheetData sheetId="3654">
        <row r="4">
          <cell r="A4" t="str">
            <v>BẢNG TÍNH TOÁN, ĐO BÓC KHỐI LƯỢNG HOÀN THÀNH ĐƯA VÀO QUYẾT TOÁN</v>
          </cell>
        </row>
      </sheetData>
      <sheetData sheetId="3655">
        <row r="4">
          <cell r="A4" t="str">
            <v>BẢNG TÍNH TOÁN, ĐO BÓC KHỐI LƯỢNG HOÀN THÀNH ĐƯA VÀO QUYẾT TOÁN</v>
          </cell>
        </row>
      </sheetData>
      <sheetData sheetId="3656">
        <row r="4">
          <cell r="A4" t="str">
            <v>BẢNG TÍNH TOÁN, ĐO BÓC KHỐI LƯỢNG HOÀN THÀNH ĐƯA VÀO QUYẾT TOÁN</v>
          </cell>
        </row>
      </sheetData>
      <sheetData sheetId="3657">
        <row r="4">
          <cell r="A4" t="str">
            <v>BẢNG TÍNH TOÁN, ĐO BÓC KHỐI LƯỢNG HOÀN THÀNH ĐƯA VÀO QUYẾT TOÁN</v>
          </cell>
        </row>
      </sheetData>
      <sheetData sheetId="3658">
        <row r="4">
          <cell r="A4" t="str">
            <v>BẢNG TÍNH TOÁN, ĐO BÓC KHỐI LƯỢNG HOÀN THÀNH ĐƯA VÀO QUYẾT TOÁN</v>
          </cell>
        </row>
      </sheetData>
      <sheetData sheetId="3659">
        <row r="4">
          <cell r="A4" t="str">
            <v>BẢNG TÍNH TOÁN, ĐO BÓC KHỐI LƯỢNG HOÀN THÀNH ĐƯA VÀO QUYẾT TOÁN</v>
          </cell>
        </row>
      </sheetData>
      <sheetData sheetId="3660">
        <row r="4">
          <cell r="A4" t="str">
            <v>BẢNG TÍNH TOÁN, ĐO BÓC KHỐI LƯỢNG HOÀN THÀNH ĐƯA VÀO QUYẾT TOÁN</v>
          </cell>
        </row>
      </sheetData>
      <sheetData sheetId="3661">
        <row r="4">
          <cell r="A4" t="str">
            <v>BẢNG TÍNH TOÁN, ĐO BÓC KHỐI LƯỢNG HOÀN THÀNH ĐƯA VÀO QUYẾT TOÁN</v>
          </cell>
        </row>
      </sheetData>
      <sheetData sheetId="3662">
        <row r="4">
          <cell r="A4" t="str">
            <v>BẢNG TÍNH TOÁN, ĐO BÓC KHỐI LƯỢNG HOÀN THÀNH ĐƯA VÀO QUYẾT TOÁN</v>
          </cell>
        </row>
      </sheetData>
      <sheetData sheetId="3663">
        <row r="4">
          <cell r="A4" t="str">
            <v>BẢNG TÍNH TOÁN, ĐO BÓC KHỐI LƯỢNG HOÀN THÀNH ĐƯA VÀO QUYẾT TOÁN</v>
          </cell>
        </row>
      </sheetData>
      <sheetData sheetId="3664">
        <row r="4">
          <cell r="A4" t="str">
            <v>BẢNG TÍNH TOÁN, ĐO BÓC KHỐI LƯỢNG HOÀN THÀNH ĐƯA VÀO QUYẾT TOÁN</v>
          </cell>
        </row>
      </sheetData>
      <sheetData sheetId="3665">
        <row r="4">
          <cell r="A4" t="str">
            <v>BẢNG TÍNH TOÁN, ĐO BÓC KHỐI LƯỢNG HOÀN THÀNH ĐƯA VÀO QUYẾT TOÁN</v>
          </cell>
        </row>
      </sheetData>
      <sheetData sheetId="3666">
        <row r="4">
          <cell r="A4" t="str">
            <v>BẢNG TÍNH TOÁN, ĐO BÓC KHỐI LƯỢNG HOÀN THÀNH ĐƯA VÀO QUYẾT TOÁN</v>
          </cell>
        </row>
      </sheetData>
      <sheetData sheetId="3667">
        <row r="4">
          <cell r="A4" t="str">
            <v>BẢNG TÍNH TOÁN, ĐO BÓC KHỐI LƯỢNG HOÀN THÀNH ĐƯA VÀO QUYẾT TOÁN</v>
          </cell>
        </row>
      </sheetData>
      <sheetData sheetId="3668">
        <row r="4">
          <cell r="A4" t="str">
            <v>BẢNG TÍNH TOÁN, ĐO BÓC KHỐI LƯỢNG HOÀN THÀNH ĐƯA VÀO QUYẾT TOÁN</v>
          </cell>
        </row>
      </sheetData>
      <sheetData sheetId="3669">
        <row r="4">
          <cell r="A4" t="str">
            <v>BẢNG TÍNH TOÁN, ĐO BÓC KHỐI LƯỢNG HOÀN THÀNH ĐƯA VÀO QUYẾT TOÁN</v>
          </cell>
        </row>
      </sheetData>
      <sheetData sheetId="3670">
        <row r="4">
          <cell r="A4" t="str">
            <v>BẢNG TÍNH TOÁN, ĐO BÓC KHỐI LƯỢNG HOÀN THÀNH ĐƯA VÀO QUYẾT TOÁN</v>
          </cell>
        </row>
      </sheetData>
      <sheetData sheetId="3671">
        <row r="4">
          <cell r="A4" t="str">
            <v>BẢNG TÍNH TOÁN, ĐO BÓC KHỐI LƯỢNG HOÀN THÀNH ĐƯA VÀO QUYẾT TOÁN</v>
          </cell>
        </row>
      </sheetData>
      <sheetData sheetId="3672">
        <row r="4">
          <cell r="A4" t="str">
            <v>BẢNG TÍNH TOÁN, ĐO BÓC KHỐI LƯỢNG HOÀN THÀNH ĐƯA VÀO QUYẾT TOÁN</v>
          </cell>
        </row>
      </sheetData>
      <sheetData sheetId="3673">
        <row r="4">
          <cell r="A4" t="str">
            <v>BẢNG TÍNH TOÁN, ĐO BÓC KHỐI LƯỢNG HOÀN THÀNH ĐƯA VÀO QUYẾT TOÁN</v>
          </cell>
        </row>
      </sheetData>
      <sheetData sheetId="3674">
        <row r="4">
          <cell r="A4" t="str">
            <v>BẢNG TÍNH TOÁN, ĐO BÓC KHỐI LƯỢNG HOÀN THÀNH ĐƯA VÀO QUYẾT TOÁN</v>
          </cell>
        </row>
      </sheetData>
      <sheetData sheetId="3675">
        <row r="4">
          <cell r="A4" t="str">
            <v>BẢNG TÍNH TOÁN, ĐO BÓC KHỐI LƯỢNG HOÀN THÀNH ĐƯA VÀO QUYẾT TOÁN</v>
          </cell>
        </row>
      </sheetData>
      <sheetData sheetId="3676">
        <row r="4">
          <cell r="A4" t="str">
            <v>BẢNG TÍNH TOÁN, ĐO BÓC KHỐI LƯỢNG HOÀN THÀNH ĐƯA VÀO QUYẾT TOÁN</v>
          </cell>
        </row>
      </sheetData>
      <sheetData sheetId="3677">
        <row r="4">
          <cell r="A4" t="str">
            <v>BẢNG TÍNH TOÁN, ĐO BÓC KHỐI LƯỢNG HOÀN THÀNH ĐƯA VÀO QUYẾT TOÁN</v>
          </cell>
        </row>
      </sheetData>
      <sheetData sheetId="3678">
        <row r="4">
          <cell r="A4" t="str">
            <v>BẢNG TÍNH TOÁN, ĐO BÓC KHỐI LƯỢNG HOÀN THÀNH ĐƯA VÀO QUYẾT TOÁN</v>
          </cell>
        </row>
      </sheetData>
      <sheetData sheetId="3679">
        <row r="4">
          <cell r="A4" t="str">
            <v>BẢNG TÍNH TOÁN, ĐO BÓC KHỐI LƯỢNG HOÀN THÀNH ĐƯA VÀO QUYẾT TOÁN</v>
          </cell>
        </row>
      </sheetData>
      <sheetData sheetId="3680">
        <row r="4">
          <cell r="A4" t="str">
            <v>BẢNG TÍNH TOÁN, ĐO BÓC KHỐI LƯỢNG HOÀN THÀNH ĐƯA VÀO QUYẾT TOÁN</v>
          </cell>
        </row>
      </sheetData>
      <sheetData sheetId="3681">
        <row r="4">
          <cell r="A4" t="str">
            <v>BẢNG TÍNH TOÁN, ĐO BÓC KHỐI LƯỢNG HOÀN THÀNH ĐƯA VÀO QUYẾT TOÁN</v>
          </cell>
        </row>
      </sheetData>
      <sheetData sheetId="3682">
        <row r="4">
          <cell r="A4" t="str">
            <v>BẢNG TÍNH TOÁN, ĐO BÓC KHỐI LƯỢNG HOÀN THÀNH ĐƯA VÀO QUYẾT TOÁN</v>
          </cell>
        </row>
      </sheetData>
      <sheetData sheetId="3683">
        <row r="4">
          <cell r="A4" t="str">
            <v>BẢNG TÍNH TOÁN, ĐO BÓC KHỐI LƯỢNG HOÀN THÀNH ĐƯA VÀO QUYẾT TOÁN</v>
          </cell>
        </row>
      </sheetData>
      <sheetData sheetId="3684">
        <row r="4">
          <cell r="A4" t="str">
            <v>BẢNG TÍNH TOÁN, ĐO BÓC KHỐI LƯỢNG HOÀN THÀNH ĐƯA VÀO QUYẾT TOÁN</v>
          </cell>
        </row>
      </sheetData>
      <sheetData sheetId="3685">
        <row r="4">
          <cell r="A4" t="str">
            <v>BẢNG TÍNH TOÁN, ĐO BÓC KHỐI LƯỢNG HOÀN THÀNH ĐƯA VÀO QUYẾT TOÁN</v>
          </cell>
        </row>
      </sheetData>
      <sheetData sheetId="3686">
        <row r="4">
          <cell r="A4" t="str">
            <v>BẢNG TÍNH TOÁN, ĐO BÓC KHỐI LƯỢNG HOÀN THÀNH ĐƯA VÀO QUYẾT TOÁN</v>
          </cell>
        </row>
      </sheetData>
      <sheetData sheetId="3687">
        <row r="4">
          <cell r="A4" t="str">
            <v>BẢNG TÍNH TOÁN, ĐO BÓC KHỐI LƯỢNG HOÀN THÀNH ĐƯA VÀO QUYẾT TOÁN</v>
          </cell>
        </row>
      </sheetData>
      <sheetData sheetId="3688">
        <row r="4">
          <cell r="A4" t="str">
            <v>BẢNG TÍNH TOÁN, ĐO BÓC KHỐI LƯỢNG HOÀN THÀNH ĐƯA VÀO QUYẾT TOÁN</v>
          </cell>
        </row>
      </sheetData>
      <sheetData sheetId="3689">
        <row r="4">
          <cell r="A4" t="str">
            <v>BẢNG TÍNH TOÁN, ĐO BÓC KHỐI LƯỢNG HOÀN THÀNH ĐƯA VÀO QUYẾT TOÁN</v>
          </cell>
        </row>
      </sheetData>
      <sheetData sheetId="3690">
        <row r="4">
          <cell r="A4" t="str">
            <v>BẢNG TÍNH TOÁN, ĐO BÓC KHỐI LƯỢNG HOÀN THÀNH ĐƯA VÀO QUYẾT TOÁN</v>
          </cell>
        </row>
      </sheetData>
      <sheetData sheetId="3691">
        <row r="4">
          <cell r="A4" t="str">
            <v>BẢNG TÍNH TOÁN, ĐO BÓC KHỐI LƯỢNG HOÀN THÀNH ĐƯA VÀO QUYẾT TOÁN</v>
          </cell>
        </row>
      </sheetData>
      <sheetData sheetId="3692">
        <row r="4">
          <cell r="A4" t="str">
            <v>BẢNG TÍNH TOÁN, ĐO BÓC KHỐI LƯỢNG HOÀN THÀNH ĐƯA VÀO QUYẾT TOÁN</v>
          </cell>
        </row>
      </sheetData>
      <sheetData sheetId="3693">
        <row r="4">
          <cell r="A4" t="str">
            <v>BẢNG TÍNH TOÁN, ĐO BÓC KHỐI LƯỢNG HOÀN THÀNH ĐƯA VÀO QUYẾT TOÁN</v>
          </cell>
        </row>
      </sheetData>
      <sheetData sheetId="3694">
        <row r="4">
          <cell r="A4" t="str">
            <v>BẢNG TÍNH TOÁN, ĐO BÓC KHỐI LƯỢNG HOÀN THÀNH ĐƯA VÀO QUYẾT TOÁN</v>
          </cell>
        </row>
      </sheetData>
      <sheetData sheetId="3695">
        <row r="4">
          <cell r="A4" t="str">
            <v>BẢNG TÍNH TOÁN, ĐO BÓC KHỐI LƯỢNG HOÀN THÀNH ĐƯA VÀO QUYẾT TOÁN</v>
          </cell>
        </row>
      </sheetData>
      <sheetData sheetId="3696">
        <row r="4">
          <cell r="A4" t="str">
            <v>BẢNG TÍNH TOÁN, ĐO BÓC KHỐI LƯỢNG HOÀN THÀNH ĐƯA VÀO QUYẾT TOÁN</v>
          </cell>
        </row>
      </sheetData>
      <sheetData sheetId="3697">
        <row r="4">
          <cell r="A4" t="str">
            <v>BẢNG TÍNH TOÁN, ĐO BÓC KHỐI LƯỢNG HOÀN THÀNH ĐƯA VÀO QUYẾT TOÁN</v>
          </cell>
        </row>
      </sheetData>
      <sheetData sheetId="3698">
        <row r="4">
          <cell r="A4" t="str">
            <v>BẢNG TÍNH TOÁN, ĐO BÓC KHỐI LƯỢNG HOÀN THÀNH ĐƯA VÀO QUYẾT TOÁN</v>
          </cell>
        </row>
      </sheetData>
      <sheetData sheetId="3699">
        <row r="4">
          <cell r="A4" t="str">
            <v>BẢNG TÍNH TOÁN, ĐO BÓC KHỐI LƯỢNG HOÀN THÀNH ĐƯA VÀO QUYẾT TOÁN</v>
          </cell>
        </row>
      </sheetData>
      <sheetData sheetId="3700">
        <row r="4">
          <cell r="A4" t="str">
            <v>BẢNG TÍNH TOÁN, ĐO BÓC KHỐI LƯỢNG HOÀN THÀNH ĐƯA VÀO QUYẾT TOÁN</v>
          </cell>
        </row>
      </sheetData>
      <sheetData sheetId="3701">
        <row r="4">
          <cell r="A4" t="str">
            <v>BẢNG TÍNH TOÁN, ĐO BÓC KHỐI LƯỢNG HOÀN THÀNH ĐƯA VÀO QUYẾT TOÁN</v>
          </cell>
        </row>
      </sheetData>
      <sheetData sheetId="3702">
        <row r="4">
          <cell r="A4" t="str">
            <v>BẢNG TÍNH TOÁN, ĐO BÓC KHỐI LƯỢNG HOÀN THÀNH ĐƯA VÀO QUYẾT TOÁN</v>
          </cell>
        </row>
      </sheetData>
      <sheetData sheetId="3703">
        <row r="4">
          <cell r="A4" t="str">
            <v>BẢNG TÍNH TOÁN, ĐO BÓC KHỐI LƯỢNG HOÀN THÀNH ĐƯA VÀO QUYẾT TOÁN</v>
          </cell>
        </row>
      </sheetData>
      <sheetData sheetId="3704">
        <row r="4">
          <cell r="A4" t="str">
            <v>BẢNG TÍNH TOÁN, ĐO BÓC KHỐI LƯỢNG HOÀN THÀNH ĐƯA VÀO QUYẾT TOÁN</v>
          </cell>
        </row>
      </sheetData>
      <sheetData sheetId="3705">
        <row r="4">
          <cell r="A4" t="str">
            <v>BẢNG TÍNH TOÁN, ĐO BÓC KHỐI LƯỢNG HOÀN THÀNH ĐƯA VÀO QUYẾT TOÁN</v>
          </cell>
        </row>
      </sheetData>
      <sheetData sheetId="3706">
        <row r="4">
          <cell r="A4" t="str">
            <v>BẢNG TÍNH TOÁN, ĐO BÓC KHỐI LƯỢNG HOÀN THÀNH ĐƯA VÀO QUYẾT TOÁN</v>
          </cell>
        </row>
      </sheetData>
      <sheetData sheetId="3707">
        <row r="4">
          <cell r="A4" t="str">
            <v>BẢNG TÍNH TOÁN, ĐO BÓC KHỐI LƯỢNG HOÀN THÀNH ĐƯA VÀO QUYẾT TOÁN</v>
          </cell>
        </row>
      </sheetData>
      <sheetData sheetId="3708">
        <row r="4">
          <cell r="A4" t="str">
            <v>BẢNG TÍNH TOÁN, ĐO BÓC KHỐI LƯỢNG HOÀN THÀNH ĐƯA VÀO QUYẾT TOÁN</v>
          </cell>
        </row>
      </sheetData>
      <sheetData sheetId="3709">
        <row r="4">
          <cell r="A4" t="str">
            <v>BẢNG TÍNH TOÁN, ĐO BÓC KHỐI LƯỢNG HOÀN THÀNH ĐƯA VÀO QUYẾT TOÁN</v>
          </cell>
        </row>
      </sheetData>
      <sheetData sheetId="3710">
        <row r="4">
          <cell r="A4" t="str">
            <v>BẢNG TÍNH TOÁN, ĐO BÓC KHỐI LƯỢNG HOÀN THÀNH ĐƯA VÀO QUYẾT TOÁN</v>
          </cell>
        </row>
      </sheetData>
      <sheetData sheetId="3711">
        <row r="4">
          <cell r="A4" t="str">
            <v>BẢNG TÍNH TOÁN, ĐO BÓC KHỐI LƯỢNG HOÀN THÀNH ĐƯA VÀO QUYẾT TOÁN</v>
          </cell>
        </row>
      </sheetData>
      <sheetData sheetId="3712">
        <row r="4">
          <cell r="A4" t="str">
            <v>BẢNG TÍNH TOÁN, ĐO BÓC KHỐI LƯỢNG HOÀN THÀNH ĐƯA VÀO QUYẾT TOÁN</v>
          </cell>
        </row>
      </sheetData>
      <sheetData sheetId="3713">
        <row r="4">
          <cell r="A4" t="str">
            <v>BẢNG TÍNH TOÁN, ĐO BÓC KHỐI LƯỢNG HOÀN THÀNH ĐƯA VÀO QUYẾT TOÁN</v>
          </cell>
        </row>
      </sheetData>
      <sheetData sheetId="3714">
        <row r="4">
          <cell r="A4" t="str">
            <v>BẢNG TÍNH TOÁN, ĐO BÓC KHỐI LƯỢNG HOÀN THÀNH ĐƯA VÀO QUYẾT TOÁN</v>
          </cell>
        </row>
      </sheetData>
      <sheetData sheetId="3715">
        <row r="4">
          <cell r="A4" t="str">
            <v>BẢNG TÍNH TOÁN, ĐO BÓC KHỐI LƯỢNG HOÀN THÀNH ĐƯA VÀO QUYẾT TOÁN</v>
          </cell>
        </row>
      </sheetData>
      <sheetData sheetId="3716">
        <row r="4">
          <cell r="A4" t="str">
            <v>BẢNG TÍNH TOÁN, ĐO BÓC KHỐI LƯỢNG HOÀN THÀNH ĐƯA VÀO QUYẾT TOÁN</v>
          </cell>
        </row>
      </sheetData>
      <sheetData sheetId="3717">
        <row r="4">
          <cell r="A4" t="str">
            <v>BẢNG TÍNH TOÁN, ĐO BÓC KHỐI LƯỢNG HOÀN THÀNH ĐƯA VÀO QUYẾT TOÁN</v>
          </cell>
        </row>
      </sheetData>
      <sheetData sheetId="3718">
        <row r="4">
          <cell r="A4" t="str">
            <v>BẢNG TÍNH TOÁN, ĐO BÓC KHỐI LƯỢNG HOÀN THÀNH ĐƯA VÀO QUYẾT TOÁN</v>
          </cell>
        </row>
      </sheetData>
      <sheetData sheetId="3719">
        <row r="4">
          <cell r="A4" t="str">
            <v>BẢNG TÍNH TOÁN, ĐO BÓC KHỐI LƯỢNG HOÀN THÀNH ĐƯA VÀO QUYẾT TOÁN</v>
          </cell>
        </row>
      </sheetData>
      <sheetData sheetId="3720">
        <row r="4">
          <cell r="A4" t="str">
            <v>BẢNG TÍNH TOÁN, ĐO BÓC KHỐI LƯỢNG HOÀN THÀNH ĐƯA VÀO QUYẾT TOÁN</v>
          </cell>
        </row>
      </sheetData>
      <sheetData sheetId="3721">
        <row r="4">
          <cell r="A4" t="str">
            <v>BẢNG TÍNH TOÁN, ĐO BÓC KHỐI LƯỢNG HOÀN THÀNH ĐƯA VÀO QUYẾT TOÁN</v>
          </cell>
        </row>
      </sheetData>
      <sheetData sheetId="3722">
        <row r="4">
          <cell r="A4" t="str">
            <v>BẢNG TÍNH TOÁN, ĐO BÓC KHỐI LƯỢNG HOÀN THÀNH ĐƯA VÀO QUYẾT TOÁN</v>
          </cell>
        </row>
      </sheetData>
      <sheetData sheetId="3723">
        <row r="4">
          <cell r="A4" t="str">
            <v>BẢNG TÍNH TOÁN, ĐO BÓC KHỐI LƯỢNG HOÀN THÀNH ĐƯA VÀO QUYẾT TOÁN</v>
          </cell>
        </row>
      </sheetData>
      <sheetData sheetId="3724">
        <row r="4">
          <cell r="A4" t="str">
            <v>BẢNG TÍNH TOÁN, ĐO BÓC KHỐI LƯỢNG HOÀN THÀNH ĐƯA VÀO QUYẾT TOÁN</v>
          </cell>
        </row>
      </sheetData>
      <sheetData sheetId="3725">
        <row r="4">
          <cell r="A4" t="str">
            <v>BẢNG TÍNH TOÁN, ĐO BÓC KHỐI LƯỢNG HOÀN THÀNH ĐƯA VÀO QUYẾT TOÁN</v>
          </cell>
        </row>
      </sheetData>
      <sheetData sheetId="3726">
        <row r="4">
          <cell r="A4" t="str">
            <v>BẢNG TÍNH TOÁN, ĐO BÓC KHỐI LƯỢNG HOÀN THÀNH ĐƯA VÀO QUYẾT TOÁN</v>
          </cell>
        </row>
      </sheetData>
      <sheetData sheetId="3727">
        <row r="4">
          <cell r="A4" t="str">
            <v>BẢNG TÍNH TOÁN, ĐO BÓC KHỐI LƯỢNG HOÀN THÀNH ĐƯA VÀO QUYẾT TOÁN</v>
          </cell>
        </row>
      </sheetData>
      <sheetData sheetId="3728">
        <row r="4">
          <cell r="A4" t="str">
            <v>BẢNG TÍNH TOÁN, ĐO BÓC KHỐI LƯỢNG HOÀN THÀNH ĐƯA VÀO QUYẾT TOÁN</v>
          </cell>
        </row>
      </sheetData>
      <sheetData sheetId="3729">
        <row r="4">
          <cell r="A4" t="str">
            <v>BẢNG TÍNH TOÁN, ĐO BÓC KHỐI LƯỢNG HOÀN THÀNH ĐƯA VÀO QUYẾT TOÁN</v>
          </cell>
        </row>
      </sheetData>
      <sheetData sheetId="3730">
        <row r="4">
          <cell r="A4" t="str">
            <v>BẢNG TÍNH TOÁN, ĐO BÓC KHỐI LƯỢNG HOÀN THÀNH ĐƯA VÀO QUYẾT TOÁN</v>
          </cell>
        </row>
      </sheetData>
      <sheetData sheetId="3731">
        <row r="4">
          <cell r="A4" t="str">
            <v>BẢNG TÍNH TOÁN, ĐO BÓC KHỐI LƯỢNG HOÀN THÀNH ĐƯA VÀO QUYẾT TOÁN</v>
          </cell>
        </row>
      </sheetData>
      <sheetData sheetId="3732">
        <row r="4">
          <cell r="A4" t="str">
            <v>BẢNG TÍNH TOÁN, ĐO BÓC KHỐI LƯỢNG HOÀN THÀNH ĐƯA VÀO QUYẾT TOÁN</v>
          </cell>
        </row>
      </sheetData>
      <sheetData sheetId="3733">
        <row r="4">
          <cell r="A4" t="str">
            <v>BẢNG TÍNH TOÁN, ĐO BÓC KHỐI LƯỢNG HOÀN THÀNH ĐƯA VÀO QUYẾT TOÁN</v>
          </cell>
        </row>
      </sheetData>
      <sheetData sheetId="3734">
        <row r="4">
          <cell r="A4" t="str">
            <v>BẢNG TÍNH TOÁN, ĐO BÓC KHỐI LƯỢNG HOÀN THÀNH ĐƯA VÀO QUYẾT TOÁN</v>
          </cell>
        </row>
      </sheetData>
      <sheetData sheetId="3735">
        <row r="4">
          <cell r="A4" t="str">
            <v>BẢNG TÍNH TOÁN, ĐO BÓC KHỐI LƯỢNG HOÀN THÀNH ĐƯA VÀO QUYẾT TOÁN</v>
          </cell>
        </row>
      </sheetData>
      <sheetData sheetId="3736">
        <row r="4">
          <cell r="A4" t="str">
            <v>BẢNG TÍNH TOÁN, ĐO BÓC KHỐI LƯỢNG HOÀN THÀNH ĐƯA VÀO QUYẾT TOÁN</v>
          </cell>
        </row>
      </sheetData>
      <sheetData sheetId="3737">
        <row r="4">
          <cell r="A4" t="str">
            <v>BẢNG TÍNH TOÁN, ĐO BÓC KHỐI LƯỢNG HOÀN THÀNH ĐƯA VÀO QUYẾT TOÁN</v>
          </cell>
        </row>
      </sheetData>
      <sheetData sheetId="3738">
        <row r="4">
          <cell r="A4" t="str">
            <v>BẢNG TÍNH TOÁN, ĐO BÓC KHỐI LƯỢNG HOÀN THÀNH ĐƯA VÀO QUYẾT TOÁN</v>
          </cell>
        </row>
      </sheetData>
      <sheetData sheetId="3739">
        <row r="4">
          <cell r="A4" t="str">
            <v>BẢNG TÍNH TOÁN, ĐO BÓC KHỐI LƯỢNG HOÀN THÀNH ĐƯA VÀO QUYẾT TOÁN</v>
          </cell>
        </row>
      </sheetData>
      <sheetData sheetId="3740">
        <row r="4">
          <cell r="A4" t="str">
            <v>BẢNG TÍNH TOÁN, ĐO BÓC KHỐI LƯỢNG HOÀN THÀNH ĐƯA VÀO QUYẾT TOÁN</v>
          </cell>
        </row>
      </sheetData>
      <sheetData sheetId="3741">
        <row r="4">
          <cell r="A4" t="str">
            <v>BẢNG TÍNH TOÁN, ĐO BÓC KHỐI LƯỢNG HOÀN THÀNH ĐƯA VÀO QUYẾT TOÁN</v>
          </cell>
        </row>
      </sheetData>
      <sheetData sheetId="3742">
        <row r="4">
          <cell r="A4" t="str">
            <v>BẢNG TÍNH TOÁN, ĐO BÓC KHỐI LƯỢNG HOÀN THÀNH ĐƯA VÀO QUYẾT TOÁN</v>
          </cell>
        </row>
      </sheetData>
      <sheetData sheetId="3743">
        <row r="4">
          <cell r="A4" t="str">
            <v>BẢNG TÍNH TOÁN, ĐO BÓC KHỐI LƯỢNG HOÀN THÀNH ĐƯA VÀO QUYẾT TOÁN</v>
          </cell>
        </row>
      </sheetData>
      <sheetData sheetId="3744">
        <row r="4">
          <cell r="A4" t="str">
            <v>BẢNG TÍNH TOÁN, ĐO BÓC KHỐI LƯỢNG HOÀN THÀNH ĐƯA VÀO QUYẾT TOÁN</v>
          </cell>
        </row>
      </sheetData>
      <sheetData sheetId="3745">
        <row r="4">
          <cell r="A4" t="str">
            <v>BẢNG TÍNH TOÁN, ĐO BÓC KHỐI LƯỢNG HOÀN THÀNH ĐƯA VÀO QUYẾT TOÁN</v>
          </cell>
        </row>
      </sheetData>
      <sheetData sheetId="3746">
        <row r="4">
          <cell r="A4" t="str">
            <v>BẢNG TÍNH TOÁN, ĐO BÓC KHỐI LƯỢNG HOÀN THÀNH ĐƯA VÀO QUYẾT TOÁN</v>
          </cell>
        </row>
      </sheetData>
      <sheetData sheetId="3747">
        <row r="4">
          <cell r="A4" t="str">
            <v>BẢNG TÍNH TOÁN, ĐO BÓC KHỐI LƯỢNG HOÀN THÀNH ĐƯA VÀO QUYẾT TOÁN</v>
          </cell>
        </row>
      </sheetData>
      <sheetData sheetId="3748">
        <row r="4">
          <cell r="A4" t="str">
            <v>BẢNG TÍNH TOÁN, ĐO BÓC KHỐI LƯỢNG HOÀN THÀNH ĐƯA VÀO QUYẾT TOÁN</v>
          </cell>
        </row>
      </sheetData>
      <sheetData sheetId="3749">
        <row r="4">
          <cell r="A4" t="str">
            <v>BẢNG TÍNH TOÁN, ĐO BÓC KHỐI LƯỢNG HOÀN THÀNH ĐƯA VÀO QUYẾT TOÁN</v>
          </cell>
        </row>
      </sheetData>
      <sheetData sheetId="3750">
        <row r="4">
          <cell r="A4" t="str">
            <v>BẢNG TÍNH TOÁN, ĐO BÓC KHỐI LƯỢNG HOÀN THÀNH ĐƯA VÀO QUYẾT TOÁN</v>
          </cell>
        </row>
      </sheetData>
      <sheetData sheetId="3751">
        <row r="4">
          <cell r="A4" t="str">
            <v>BẢNG TÍNH TOÁN, ĐO BÓC KHỐI LƯỢNG HOÀN THÀNH ĐƯA VÀO QUYẾT TOÁN</v>
          </cell>
        </row>
      </sheetData>
      <sheetData sheetId="3752">
        <row r="4">
          <cell r="A4" t="str">
            <v>BẢNG TÍNH TOÁN, ĐO BÓC KHỐI LƯỢNG HOÀN THÀNH ĐƯA VÀO QUYẾT TOÁN</v>
          </cell>
        </row>
      </sheetData>
      <sheetData sheetId="3753">
        <row r="4">
          <cell r="A4" t="str">
            <v>BẢNG TÍNH TOÁN, ĐO BÓC KHỐI LƯỢNG HOÀN THÀNH ĐƯA VÀO QUYẾT TOÁN</v>
          </cell>
        </row>
      </sheetData>
      <sheetData sheetId="3754">
        <row r="4">
          <cell r="A4" t="str">
            <v>BẢNG TÍNH TOÁN, ĐO BÓC KHỐI LƯỢNG HOÀN THÀNH ĐƯA VÀO QUYẾT TOÁN</v>
          </cell>
        </row>
      </sheetData>
      <sheetData sheetId="3755">
        <row r="4">
          <cell r="A4" t="str">
            <v>BẢNG TÍNH TOÁN, ĐO BÓC KHỐI LƯỢNG HOÀN THÀNH ĐƯA VÀO QUYẾT TOÁN</v>
          </cell>
        </row>
      </sheetData>
      <sheetData sheetId="3756">
        <row r="4">
          <cell r="A4" t="str">
            <v>BẢNG TÍNH TOÁN, ĐO BÓC KHỐI LƯỢNG HOÀN THÀNH ĐƯA VÀO QUYẾT TOÁN</v>
          </cell>
        </row>
      </sheetData>
      <sheetData sheetId="3757">
        <row r="4">
          <cell r="A4" t="str">
            <v>BẢNG TÍNH TOÁN, ĐO BÓC KHỐI LƯỢNG HOÀN THÀNH ĐƯA VÀO QUYẾT TOÁN</v>
          </cell>
        </row>
      </sheetData>
      <sheetData sheetId="3758">
        <row r="4">
          <cell r="A4" t="str">
            <v>BẢNG TÍNH TOÁN, ĐO BÓC KHỐI LƯỢNG HOÀN THÀNH ĐƯA VÀO QUYẾT TOÁN</v>
          </cell>
        </row>
      </sheetData>
      <sheetData sheetId="3759">
        <row r="4">
          <cell r="A4" t="str">
            <v>BẢNG TÍNH TOÁN, ĐO BÓC KHỐI LƯỢNG HOÀN THÀNH ĐƯA VÀO QUYẾT TOÁN</v>
          </cell>
        </row>
      </sheetData>
      <sheetData sheetId="3760">
        <row r="4">
          <cell r="A4" t="str">
            <v>BẢNG TÍNH TOÁN, ĐO BÓC KHỐI LƯỢNG HOÀN THÀNH ĐƯA VÀO QUYẾT TOÁN</v>
          </cell>
        </row>
      </sheetData>
      <sheetData sheetId="3761">
        <row r="4">
          <cell r="A4" t="str">
            <v>BẢNG TÍNH TOÁN, ĐO BÓC KHỐI LƯỢNG HOÀN THÀNH ĐƯA VÀO QUYẾT TOÁN</v>
          </cell>
        </row>
      </sheetData>
      <sheetData sheetId="3762">
        <row r="4">
          <cell r="A4" t="str">
            <v>BẢNG TÍNH TOÁN, ĐO BÓC KHỐI LƯỢNG HOÀN THÀNH ĐƯA VÀO QUYẾT TOÁN</v>
          </cell>
        </row>
      </sheetData>
      <sheetData sheetId="3763">
        <row r="4">
          <cell r="A4" t="str">
            <v>BẢNG TÍNH TOÁN, ĐO BÓC KHỐI LƯỢNG HOÀN THÀNH ĐƯA VÀO QUYẾT TOÁN</v>
          </cell>
        </row>
      </sheetData>
      <sheetData sheetId="3764">
        <row r="4">
          <cell r="A4" t="str">
            <v>BẢNG TÍNH TOÁN, ĐO BÓC KHỐI LƯỢNG HOÀN THÀNH ĐƯA VÀO QUYẾT TOÁN</v>
          </cell>
        </row>
      </sheetData>
      <sheetData sheetId="3765">
        <row r="4">
          <cell r="A4" t="str">
            <v>BẢNG TÍNH TOÁN, ĐO BÓC KHỐI LƯỢNG HOÀN THÀNH ĐƯA VÀO QUYẾT TOÁN</v>
          </cell>
        </row>
      </sheetData>
      <sheetData sheetId="3766">
        <row r="4">
          <cell r="A4" t="str">
            <v>BẢNG TÍNH TOÁN, ĐO BÓC KHỐI LƯỢNG HOÀN THÀNH ĐƯA VÀO QUYẾT TOÁN</v>
          </cell>
        </row>
      </sheetData>
      <sheetData sheetId="3767">
        <row r="4">
          <cell r="A4" t="str">
            <v>BẢNG TÍNH TOÁN, ĐO BÓC KHỐI LƯỢNG HOÀN THÀNH ĐƯA VÀO QUYẾT TOÁN</v>
          </cell>
        </row>
      </sheetData>
      <sheetData sheetId="3768">
        <row r="4">
          <cell r="A4" t="str">
            <v>BẢNG TÍNH TOÁN, ĐO BÓC KHỐI LƯỢNG HOÀN THÀNH ĐƯA VÀO QUYẾT TOÁN</v>
          </cell>
        </row>
      </sheetData>
      <sheetData sheetId="3769">
        <row r="4">
          <cell r="A4" t="str">
            <v>BẢNG TÍNH TOÁN, ĐO BÓC KHỐI LƯỢNG HOÀN THÀNH ĐƯA VÀO QUYẾT TOÁN</v>
          </cell>
        </row>
      </sheetData>
      <sheetData sheetId="3770">
        <row r="4">
          <cell r="A4" t="str">
            <v>BẢNG TÍNH TOÁN, ĐO BÓC KHỐI LƯỢNG HOÀN THÀNH ĐƯA VÀO QUYẾT TOÁN</v>
          </cell>
        </row>
      </sheetData>
      <sheetData sheetId="3771">
        <row r="4">
          <cell r="A4" t="str">
            <v>BẢNG TÍNH TOÁN, ĐO BÓC KHỐI LƯỢNG HOÀN THÀNH ĐƯA VÀO QUYẾT TOÁN</v>
          </cell>
        </row>
      </sheetData>
      <sheetData sheetId="3772">
        <row r="4">
          <cell r="A4" t="str">
            <v>BẢNG TÍNH TOÁN, ĐO BÓC KHỐI LƯỢNG HOÀN THÀNH ĐƯA VÀO QUYẾT TOÁN</v>
          </cell>
        </row>
      </sheetData>
      <sheetData sheetId="3773">
        <row r="4">
          <cell r="A4" t="str">
            <v>BẢNG TÍNH TOÁN, ĐO BÓC KHỐI LƯỢNG HOÀN THÀNH ĐƯA VÀO QUYẾT TOÁN</v>
          </cell>
        </row>
      </sheetData>
      <sheetData sheetId="3774">
        <row r="4">
          <cell r="A4" t="str">
            <v>BẢNG TÍNH TOÁN, ĐO BÓC KHỐI LƯỢNG HOÀN THÀNH ĐƯA VÀO QUYẾT TOÁN</v>
          </cell>
        </row>
      </sheetData>
      <sheetData sheetId="3775">
        <row r="4">
          <cell r="A4" t="str">
            <v>BẢNG TÍNH TOÁN, ĐO BÓC KHỐI LƯỢNG HOÀN THÀNH ĐƯA VÀO QUYẾT TOÁN</v>
          </cell>
        </row>
      </sheetData>
      <sheetData sheetId="3776">
        <row r="4">
          <cell r="A4" t="str">
            <v>BẢNG TÍNH TOÁN, ĐO BÓC KHỐI LƯỢNG HOÀN THÀNH ĐƯA VÀO QUYẾT TOÁN</v>
          </cell>
        </row>
      </sheetData>
      <sheetData sheetId="3777">
        <row r="4">
          <cell r="A4" t="str">
            <v>BẢNG TÍNH TOÁN, ĐO BÓC KHỐI LƯỢNG HOÀN THÀNH ĐƯA VÀO QUYẾT TOÁN</v>
          </cell>
        </row>
      </sheetData>
      <sheetData sheetId="3778">
        <row r="4">
          <cell r="A4" t="str">
            <v>BẢNG TÍNH TOÁN, ĐO BÓC KHỐI LƯỢNG HOÀN THÀNH ĐƯA VÀO QUYẾT TOÁN</v>
          </cell>
        </row>
      </sheetData>
      <sheetData sheetId="3779">
        <row r="4">
          <cell r="A4" t="str">
            <v>BẢNG TÍNH TOÁN, ĐO BÓC KHỐI LƯỢNG HOÀN THÀNH ĐƯA VÀO QUYẾT TOÁN</v>
          </cell>
        </row>
      </sheetData>
      <sheetData sheetId="3780">
        <row r="4">
          <cell r="A4" t="str">
            <v>BẢNG TÍNH TOÁN, ĐO BÓC KHỐI LƯỢNG HOÀN THÀNH ĐƯA VÀO QUYẾT TOÁN</v>
          </cell>
        </row>
      </sheetData>
      <sheetData sheetId="3781">
        <row r="4">
          <cell r="A4" t="str">
            <v>BẢNG TÍNH TOÁN, ĐO BÓC KHỐI LƯỢNG HOÀN THÀNH ĐƯA VÀO QUYẾT TOÁN</v>
          </cell>
        </row>
      </sheetData>
      <sheetData sheetId="3782">
        <row r="4">
          <cell r="A4" t="str">
            <v>BẢNG TÍNH TOÁN, ĐO BÓC KHỐI LƯỢNG HOÀN THÀNH ĐƯA VÀO QUYẾT TOÁN</v>
          </cell>
        </row>
      </sheetData>
      <sheetData sheetId="3783">
        <row r="4">
          <cell r="A4" t="str">
            <v>BẢNG TÍNH TOÁN, ĐO BÓC KHỐI LƯỢNG HOÀN THÀNH ĐƯA VÀO QUYẾT TOÁN</v>
          </cell>
        </row>
      </sheetData>
      <sheetData sheetId="3784">
        <row r="4">
          <cell r="A4" t="str">
            <v>BẢNG TÍNH TOÁN, ĐO BÓC KHỐI LƯỢNG HOÀN THÀNH ĐƯA VÀO QUYẾT TOÁN</v>
          </cell>
        </row>
      </sheetData>
      <sheetData sheetId="3785">
        <row r="4">
          <cell r="A4" t="str">
            <v>BẢNG TÍNH TOÁN, ĐO BÓC KHỐI LƯỢNG HOÀN THÀNH ĐƯA VÀO QUYẾT TOÁN</v>
          </cell>
        </row>
      </sheetData>
      <sheetData sheetId="3786">
        <row r="4">
          <cell r="A4" t="str">
            <v>BẢNG TÍNH TOÁN, ĐO BÓC KHỐI LƯỢNG HOÀN THÀNH ĐƯA VÀO QUYẾT TOÁN</v>
          </cell>
        </row>
      </sheetData>
      <sheetData sheetId="3787">
        <row r="4">
          <cell r="A4" t="str">
            <v>BẢNG TÍNH TOÁN, ĐO BÓC KHỐI LƯỢNG HOÀN THÀNH ĐƯA VÀO QUYẾT TOÁN</v>
          </cell>
        </row>
      </sheetData>
      <sheetData sheetId="3788">
        <row r="4">
          <cell r="A4" t="str">
            <v>BẢNG TÍNH TOÁN, ĐO BÓC KHỐI LƯỢNG HOÀN THÀNH ĐƯA VÀO QUYẾT TOÁN</v>
          </cell>
        </row>
      </sheetData>
      <sheetData sheetId="3789">
        <row r="4">
          <cell r="A4" t="str">
            <v>BẢNG TÍNH TOÁN, ĐO BÓC KHỐI LƯỢNG HOÀN THÀNH ĐƯA VÀO QUYẾT TOÁN</v>
          </cell>
        </row>
      </sheetData>
      <sheetData sheetId="3790">
        <row r="4">
          <cell r="A4" t="str">
            <v>BẢNG TÍNH TOÁN, ĐO BÓC KHỐI LƯỢNG HOÀN THÀNH ĐƯA VÀO QUYẾT TOÁN</v>
          </cell>
        </row>
      </sheetData>
      <sheetData sheetId="3791">
        <row r="4">
          <cell r="A4" t="str">
            <v>BẢNG TÍNH TOÁN, ĐO BÓC KHỐI LƯỢNG HOÀN THÀNH ĐƯA VÀO QUYẾT TOÁN</v>
          </cell>
        </row>
      </sheetData>
      <sheetData sheetId="3792">
        <row r="4">
          <cell r="A4" t="str">
            <v>BẢNG TÍNH TOÁN, ĐO BÓC KHỐI LƯỢNG HOÀN THÀNH ĐƯA VÀO QUYẾT TOÁN</v>
          </cell>
        </row>
      </sheetData>
      <sheetData sheetId="3793">
        <row r="4">
          <cell r="A4" t="str">
            <v>BẢNG TÍNH TOÁN, ĐO BÓC KHỐI LƯỢNG HOÀN THÀNH ĐƯA VÀO QUYẾT TOÁN</v>
          </cell>
        </row>
      </sheetData>
      <sheetData sheetId="3794">
        <row r="4">
          <cell r="A4" t="str">
            <v>BẢNG TÍNH TOÁN, ĐO BÓC KHỐI LƯỢNG HOÀN THÀNH ĐƯA VÀO QUYẾT TOÁN</v>
          </cell>
        </row>
      </sheetData>
      <sheetData sheetId="3795">
        <row r="4">
          <cell r="A4" t="str">
            <v>BẢNG TÍNH TOÁN, ĐO BÓC KHỐI LƯỢNG HOÀN THÀNH ĐƯA VÀO QUYẾT TOÁN</v>
          </cell>
        </row>
      </sheetData>
      <sheetData sheetId="3796">
        <row r="4">
          <cell r="A4" t="str">
            <v>BẢNG TÍNH TOÁN, ĐO BÓC KHỐI LƯỢNG HOÀN THÀNH ĐƯA VÀO QUYẾT TOÁN</v>
          </cell>
        </row>
      </sheetData>
      <sheetData sheetId="3797">
        <row r="4">
          <cell r="A4" t="str">
            <v>BẢNG TÍNH TOÁN, ĐO BÓC KHỐI LƯỢNG HOÀN THÀNH ĐƯA VÀO QUYẾT TOÁN</v>
          </cell>
        </row>
      </sheetData>
      <sheetData sheetId="3798">
        <row r="4">
          <cell r="A4" t="str">
            <v>BẢNG TÍNH TOÁN, ĐO BÓC KHỐI LƯỢNG HOÀN THÀNH ĐƯA VÀO QUYẾT TOÁN</v>
          </cell>
        </row>
      </sheetData>
      <sheetData sheetId="3799">
        <row r="4">
          <cell r="A4" t="str">
            <v>BẢNG TÍNH TOÁN, ĐO BÓC KHỐI LƯỢNG HOÀN THÀNH ĐƯA VÀO QUYẾT TOÁN</v>
          </cell>
        </row>
      </sheetData>
      <sheetData sheetId="3800">
        <row r="4">
          <cell r="A4" t="str">
            <v>BẢNG TÍNH TOÁN, ĐO BÓC KHỐI LƯỢNG HOÀN THÀNH ĐƯA VÀO QUYẾT TOÁN</v>
          </cell>
        </row>
      </sheetData>
      <sheetData sheetId="3801">
        <row r="4">
          <cell r="A4" t="str">
            <v>BẢNG TÍNH TOÁN, ĐO BÓC KHỐI LƯỢNG HOÀN THÀNH ĐƯA VÀO QUYẾT TOÁN</v>
          </cell>
        </row>
      </sheetData>
      <sheetData sheetId="3802">
        <row r="4">
          <cell r="A4" t="str">
            <v>BẢNG TÍNH TOÁN, ĐO BÓC KHỐI LƯỢNG HOÀN THÀNH ĐƯA VÀO QUYẾT TOÁN</v>
          </cell>
        </row>
      </sheetData>
      <sheetData sheetId="3803">
        <row r="4">
          <cell r="A4" t="str">
            <v>BẢNG TÍNH TOÁN, ĐO BÓC KHỐI LƯỢNG HOÀN THÀNH ĐƯA VÀO QUYẾT TOÁN</v>
          </cell>
        </row>
      </sheetData>
      <sheetData sheetId="3804">
        <row r="4">
          <cell r="A4" t="str">
            <v>BẢNG TÍNH TOÁN, ĐO BÓC KHỐI LƯỢNG HOÀN THÀNH ĐƯA VÀO QUYẾT TOÁN</v>
          </cell>
        </row>
      </sheetData>
      <sheetData sheetId="3805">
        <row r="4">
          <cell r="A4" t="str">
            <v>BẢNG TÍNH TOÁN, ĐO BÓC KHỐI LƯỢNG HOÀN THÀNH ĐƯA VÀO QUYẾT TOÁN</v>
          </cell>
        </row>
      </sheetData>
      <sheetData sheetId="3806">
        <row r="4">
          <cell r="A4" t="str">
            <v>BẢNG TÍNH TOÁN, ĐO BÓC KHỐI LƯỢNG HOÀN THÀNH ĐƯA VÀO QUYẾT TOÁN</v>
          </cell>
        </row>
      </sheetData>
      <sheetData sheetId="3807">
        <row r="4">
          <cell r="A4" t="str">
            <v>BẢNG TÍNH TOÁN, ĐO BÓC KHỐI LƯỢNG HOÀN THÀNH ĐƯA VÀO QUYẾT TOÁN</v>
          </cell>
        </row>
      </sheetData>
      <sheetData sheetId="3808">
        <row r="4">
          <cell r="A4" t="str">
            <v>BẢNG TÍNH TOÁN, ĐO BÓC KHỐI LƯỢNG HOÀN THÀNH ĐƯA VÀO QUYẾT TOÁN</v>
          </cell>
        </row>
      </sheetData>
      <sheetData sheetId="3809">
        <row r="4">
          <cell r="A4" t="str">
            <v>BẢNG TÍNH TOÁN, ĐO BÓC KHỐI LƯỢNG HOÀN THÀNH ĐƯA VÀO QUYẾT TOÁN</v>
          </cell>
        </row>
      </sheetData>
      <sheetData sheetId="3810">
        <row r="4">
          <cell r="A4" t="str">
            <v>BẢNG TÍNH TOÁN, ĐO BÓC KHỐI LƯỢNG HOÀN THÀNH ĐƯA VÀO QUYẾT TOÁN</v>
          </cell>
        </row>
      </sheetData>
      <sheetData sheetId="3811">
        <row r="4">
          <cell r="A4" t="str">
            <v>BẢNG TÍNH TOÁN, ĐO BÓC KHỐI LƯỢNG HOÀN THÀNH ĐƯA VÀO QUYẾT TOÁN</v>
          </cell>
        </row>
      </sheetData>
      <sheetData sheetId="3812">
        <row r="4">
          <cell r="A4" t="str">
            <v>BẢNG TÍNH TOÁN, ĐO BÓC KHỐI LƯỢNG HOÀN THÀNH ĐƯA VÀO QUYẾT TOÁN</v>
          </cell>
        </row>
      </sheetData>
      <sheetData sheetId="3813">
        <row r="4">
          <cell r="A4" t="str">
            <v>BẢNG TÍNH TOÁN, ĐO BÓC KHỐI LƯỢNG HOÀN THÀNH ĐƯA VÀO QUYẾT TOÁN</v>
          </cell>
        </row>
      </sheetData>
      <sheetData sheetId="3814">
        <row r="4">
          <cell r="A4" t="str">
            <v>BẢNG TÍNH TOÁN, ĐO BÓC KHỐI LƯỢNG HOÀN THÀNH ĐƯA VÀO QUYẾT TOÁN</v>
          </cell>
        </row>
      </sheetData>
      <sheetData sheetId="3815">
        <row r="4">
          <cell r="A4" t="str">
            <v>BẢNG TÍNH TOÁN, ĐO BÓC KHỐI LƯỢNG HOÀN THÀNH ĐƯA VÀO QUYẾT TOÁN</v>
          </cell>
        </row>
      </sheetData>
      <sheetData sheetId="3816">
        <row r="4">
          <cell r="A4" t="str">
            <v>BẢNG TÍNH TOÁN, ĐO BÓC KHỐI LƯỢNG HOÀN THÀNH ĐƯA VÀO QUYẾT TOÁN</v>
          </cell>
        </row>
      </sheetData>
      <sheetData sheetId="3817">
        <row r="4">
          <cell r="A4" t="str">
            <v>BẢNG TÍNH TOÁN, ĐO BÓC KHỐI LƯỢNG HOÀN THÀNH ĐƯA VÀO QUYẾT TOÁN</v>
          </cell>
        </row>
      </sheetData>
      <sheetData sheetId="3818">
        <row r="4">
          <cell r="A4" t="str">
            <v>BẢNG TÍNH TOÁN, ĐO BÓC KHỐI LƯỢNG HOÀN THÀNH ĐƯA VÀO QUYẾT TOÁN</v>
          </cell>
        </row>
      </sheetData>
      <sheetData sheetId="3819">
        <row r="4">
          <cell r="A4" t="str">
            <v>BẢNG TÍNH TOÁN, ĐO BÓC KHỐI LƯỢNG HOÀN THÀNH ĐƯA VÀO QUYẾT TOÁN</v>
          </cell>
        </row>
      </sheetData>
      <sheetData sheetId="3820">
        <row r="4">
          <cell r="A4" t="str">
            <v>BẢNG TÍNH TOÁN, ĐO BÓC KHỐI LƯỢNG HOÀN THÀNH ĐƯA VÀO QUYẾT TOÁN</v>
          </cell>
        </row>
      </sheetData>
      <sheetData sheetId="3821">
        <row r="4">
          <cell r="A4" t="str">
            <v>BẢNG TÍNH TOÁN, ĐO BÓC KHỐI LƯỢNG HOÀN THÀNH ĐƯA VÀO QUYẾT TOÁN</v>
          </cell>
        </row>
      </sheetData>
      <sheetData sheetId="3822">
        <row r="4">
          <cell r="A4" t="str">
            <v>BẢNG TÍNH TOÁN, ĐO BÓC KHỐI LƯỢNG HOÀN THÀNH ĐƯA VÀO QUYẾT TOÁN</v>
          </cell>
        </row>
      </sheetData>
      <sheetData sheetId="3823">
        <row r="4">
          <cell r="A4" t="str">
            <v>BẢNG TÍNH TOÁN, ĐO BÓC KHỐI LƯỢNG HOÀN THÀNH ĐƯA VÀO QUYẾT TOÁN</v>
          </cell>
        </row>
      </sheetData>
      <sheetData sheetId="3824">
        <row r="4">
          <cell r="A4" t="str">
            <v>BẢNG TÍNH TOÁN, ĐO BÓC KHỐI LƯỢNG HOÀN THÀNH ĐƯA VÀO QUYẾT TOÁN</v>
          </cell>
        </row>
      </sheetData>
      <sheetData sheetId="3825">
        <row r="4">
          <cell r="A4" t="str">
            <v>BẢNG TÍNH TOÁN, ĐO BÓC KHỐI LƯỢNG HOÀN THÀNH ĐƯA VÀO QUYẾT TOÁN</v>
          </cell>
        </row>
      </sheetData>
      <sheetData sheetId="3826">
        <row r="4">
          <cell r="A4" t="str">
            <v>BẢNG TÍNH TOÁN, ĐO BÓC KHỐI LƯỢNG HOÀN THÀNH ĐƯA VÀO QUYẾT TOÁN</v>
          </cell>
        </row>
      </sheetData>
      <sheetData sheetId="3827">
        <row r="4">
          <cell r="A4" t="str">
            <v>BẢNG TÍNH TOÁN, ĐO BÓC KHỐI LƯỢNG HOÀN THÀNH ĐƯA VÀO QUYẾT TOÁN</v>
          </cell>
        </row>
      </sheetData>
      <sheetData sheetId="3828">
        <row r="4">
          <cell r="A4" t="str">
            <v>BẢNG TÍNH TOÁN, ĐO BÓC KHỐI LƯỢNG HOÀN THÀNH ĐƯA VÀO QUYẾT TOÁN</v>
          </cell>
        </row>
      </sheetData>
      <sheetData sheetId="3829">
        <row r="4">
          <cell r="A4" t="str">
            <v>BẢNG TÍNH TOÁN, ĐO BÓC KHỐI LƯỢNG HOÀN THÀNH ĐƯA VÀO QUYẾT TOÁN</v>
          </cell>
        </row>
      </sheetData>
      <sheetData sheetId="3830">
        <row r="4">
          <cell r="A4" t="str">
            <v>BẢNG TÍNH TOÁN, ĐO BÓC KHỐI LƯỢNG HOÀN THÀNH ĐƯA VÀO QUYẾT TOÁN</v>
          </cell>
        </row>
      </sheetData>
      <sheetData sheetId="3831">
        <row r="4">
          <cell r="A4" t="str">
            <v>BẢNG TÍNH TOÁN, ĐO BÓC KHỐI LƯỢNG HOÀN THÀNH ĐƯA VÀO QUYẾT TOÁN</v>
          </cell>
        </row>
      </sheetData>
      <sheetData sheetId="3832">
        <row r="4">
          <cell r="A4" t="str">
            <v>BẢNG TÍNH TOÁN, ĐO BÓC KHỐI LƯỢNG HOÀN THÀNH ĐƯA VÀO QUYẾT TOÁN</v>
          </cell>
        </row>
      </sheetData>
      <sheetData sheetId="3833">
        <row r="4">
          <cell r="A4" t="str">
            <v>BẢNG TÍNH TOÁN, ĐO BÓC KHỐI LƯỢNG HOÀN THÀNH ĐƯA VÀO QUYẾT TOÁN</v>
          </cell>
        </row>
      </sheetData>
      <sheetData sheetId="3834">
        <row r="4">
          <cell r="A4" t="str">
            <v>BẢNG TÍNH TOÁN, ĐO BÓC KHỐI LƯỢNG HOÀN THÀNH ĐƯA VÀO QUYẾT TOÁN</v>
          </cell>
        </row>
      </sheetData>
      <sheetData sheetId="3835">
        <row r="4">
          <cell r="A4" t="str">
            <v>BẢNG TÍNH TOÁN, ĐO BÓC KHỐI LƯỢNG HOÀN THÀNH ĐƯA VÀO QUYẾT TOÁN</v>
          </cell>
        </row>
      </sheetData>
      <sheetData sheetId="3836">
        <row r="4">
          <cell r="A4" t="str">
            <v>BẢNG TÍNH TOÁN, ĐO BÓC KHỐI LƯỢNG HOÀN THÀNH ĐƯA VÀO QUYẾT TOÁN</v>
          </cell>
        </row>
      </sheetData>
      <sheetData sheetId="3837">
        <row r="4">
          <cell r="A4" t="str">
            <v>BẢNG TÍNH TOÁN, ĐO BÓC KHỐI LƯỢNG HOÀN THÀNH ĐƯA VÀO QUYẾT TOÁN</v>
          </cell>
        </row>
      </sheetData>
      <sheetData sheetId="3838">
        <row r="4">
          <cell r="A4" t="str">
            <v>BẢNG TÍNH TOÁN, ĐO BÓC KHỐI LƯỢNG HOÀN THÀNH ĐƯA VÀO QUYẾT TOÁN</v>
          </cell>
        </row>
      </sheetData>
      <sheetData sheetId="3839">
        <row r="4">
          <cell r="A4" t="str">
            <v>BẢNG TÍNH TOÁN, ĐO BÓC KHỐI LƯỢNG HOÀN THÀNH ĐƯA VÀO QUYẾT TOÁN</v>
          </cell>
        </row>
      </sheetData>
      <sheetData sheetId="3840">
        <row r="4">
          <cell r="A4" t="str">
            <v>BẢNG TÍNH TOÁN, ĐO BÓC KHỐI LƯỢNG HOÀN THÀNH ĐƯA VÀO QUYẾT TOÁN</v>
          </cell>
        </row>
      </sheetData>
      <sheetData sheetId="3841">
        <row r="4">
          <cell r="A4" t="str">
            <v>BẢNG TÍNH TOÁN, ĐO BÓC KHỐI LƯỢNG HOÀN THÀNH ĐƯA VÀO QUYẾT TOÁN</v>
          </cell>
        </row>
      </sheetData>
      <sheetData sheetId="3842">
        <row r="4">
          <cell r="A4" t="str">
            <v>BẢNG TÍNH TOÁN, ĐO BÓC KHỐI LƯỢNG HOÀN THÀNH ĐƯA VÀO QUYẾT TOÁN</v>
          </cell>
        </row>
      </sheetData>
      <sheetData sheetId="3843">
        <row r="4">
          <cell r="A4" t="str">
            <v>BẢNG TÍNH TOÁN, ĐO BÓC KHỐI LƯỢNG HOÀN THÀNH ĐƯA VÀO QUYẾT TOÁN</v>
          </cell>
        </row>
      </sheetData>
      <sheetData sheetId="3844">
        <row r="4">
          <cell r="A4" t="str">
            <v>BẢNG TÍNH TOÁN, ĐO BÓC KHỐI LƯỢNG HOÀN THÀNH ĐƯA VÀO QUYẾT TOÁN</v>
          </cell>
        </row>
      </sheetData>
      <sheetData sheetId="3845">
        <row r="4">
          <cell r="A4" t="str">
            <v>BẢNG TÍNH TOÁN, ĐO BÓC KHỐI LƯỢNG HOÀN THÀNH ĐƯA VÀO QUYẾT TOÁN</v>
          </cell>
        </row>
      </sheetData>
      <sheetData sheetId="3846">
        <row r="4">
          <cell r="A4" t="str">
            <v>BẢNG TÍNH TOÁN, ĐO BÓC KHỐI LƯỢNG HOÀN THÀNH ĐƯA VÀO QUYẾT TOÁN</v>
          </cell>
        </row>
      </sheetData>
      <sheetData sheetId="3847">
        <row r="4">
          <cell r="A4" t="str">
            <v>BẢNG TÍNH TOÁN, ĐO BÓC KHỐI LƯỢNG HOÀN THÀNH ĐƯA VÀO QUYẾT TOÁN</v>
          </cell>
        </row>
      </sheetData>
      <sheetData sheetId="3848">
        <row r="4">
          <cell r="A4" t="str">
            <v>BẢNG TÍNH TOÁN, ĐO BÓC KHỐI LƯỢNG HOÀN THÀNH ĐƯA VÀO QUYẾT TOÁN</v>
          </cell>
        </row>
      </sheetData>
      <sheetData sheetId="3849">
        <row r="4">
          <cell r="A4" t="str">
            <v>BẢNG TÍNH TOÁN, ĐO BÓC KHỐI LƯỢNG HOÀN THÀNH ĐƯA VÀO QUYẾT TOÁN</v>
          </cell>
        </row>
      </sheetData>
      <sheetData sheetId="3850">
        <row r="4">
          <cell r="A4" t="str">
            <v>BẢNG TÍNH TOÁN, ĐO BÓC KHỐI LƯỢNG HOÀN THÀNH ĐƯA VÀO QUYẾT TOÁN</v>
          </cell>
        </row>
      </sheetData>
      <sheetData sheetId="3851">
        <row r="4">
          <cell r="A4" t="str">
            <v>BẢNG TÍNH TOÁN, ĐO BÓC KHỐI LƯỢNG HOÀN THÀNH ĐƯA VÀO QUYẾT TOÁN</v>
          </cell>
        </row>
      </sheetData>
      <sheetData sheetId="3852">
        <row r="4">
          <cell r="A4" t="str">
            <v>BẢNG TÍNH TOÁN, ĐO BÓC KHỐI LƯỢNG HOÀN THÀNH ĐƯA VÀO QUYẾT TOÁN</v>
          </cell>
        </row>
      </sheetData>
      <sheetData sheetId="3853">
        <row r="4">
          <cell r="A4" t="str">
            <v>BẢNG TÍNH TOÁN, ĐO BÓC KHỐI LƯỢNG HOÀN THÀNH ĐƯA VÀO QUYẾT TOÁN</v>
          </cell>
        </row>
      </sheetData>
      <sheetData sheetId="3854">
        <row r="4">
          <cell r="A4" t="str">
            <v>BẢNG TÍNH TOÁN, ĐO BÓC KHỐI LƯỢNG HOÀN THÀNH ĐƯA VÀO QUYẾT TOÁN</v>
          </cell>
        </row>
      </sheetData>
      <sheetData sheetId="3855">
        <row r="4">
          <cell r="A4" t="str">
            <v>BẢNG TÍNH TOÁN, ĐO BÓC KHỐI LƯỢNG HOÀN THÀNH ĐƯA VÀO QUYẾT TOÁN</v>
          </cell>
        </row>
      </sheetData>
      <sheetData sheetId="3856">
        <row r="4">
          <cell r="A4" t="str">
            <v>BẢNG TÍNH TOÁN, ĐO BÓC KHỐI LƯỢNG HOÀN THÀNH ĐƯA VÀO QUYẾT TOÁN</v>
          </cell>
        </row>
      </sheetData>
      <sheetData sheetId="3857">
        <row r="4">
          <cell r="A4" t="str">
            <v>BẢNG TÍNH TOÁN, ĐO BÓC KHỐI LƯỢNG HOÀN THÀNH ĐƯA VÀO QUYẾT TOÁN</v>
          </cell>
        </row>
      </sheetData>
      <sheetData sheetId="3858">
        <row r="4">
          <cell r="A4" t="str">
            <v>BẢNG TÍNH TOÁN, ĐO BÓC KHỐI LƯỢNG HOÀN THÀNH ĐƯA VÀO QUYẾT TOÁN</v>
          </cell>
        </row>
      </sheetData>
      <sheetData sheetId="3859">
        <row r="4">
          <cell r="A4" t="str">
            <v>BẢNG TÍNH TOÁN, ĐO BÓC KHỐI LƯỢNG HOÀN THÀNH ĐƯA VÀO QUYẾT TOÁN</v>
          </cell>
        </row>
      </sheetData>
      <sheetData sheetId="3860">
        <row r="4">
          <cell r="A4" t="str">
            <v>BẢNG TÍNH TOÁN, ĐO BÓC KHỐI LƯỢNG HOÀN THÀNH ĐƯA VÀO QUYẾT TOÁN</v>
          </cell>
        </row>
      </sheetData>
      <sheetData sheetId="3861">
        <row r="4">
          <cell r="A4" t="str">
            <v>BẢNG TÍNH TOÁN, ĐO BÓC KHỐI LƯỢNG HOÀN THÀNH ĐƯA VÀO QUYẾT TOÁN</v>
          </cell>
        </row>
      </sheetData>
      <sheetData sheetId="3862">
        <row r="4">
          <cell r="A4" t="str">
            <v>BẢNG TÍNH TOÁN, ĐO BÓC KHỐI LƯỢNG HOÀN THÀNH ĐƯA VÀO QUYẾT TOÁN</v>
          </cell>
        </row>
      </sheetData>
      <sheetData sheetId="3863">
        <row r="4">
          <cell r="A4" t="str">
            <v>BẢNG TÍNH TOÁN, ĐO BÓC KHỐI LƯỢNG HOÀN THÀNH ĐƯA VÀO QUYẾT TOÁN</v>
          </cell>
        </row>
      </sheetData>
      <sheetData sheetId="3864">
        <row r="4">
          <cell r="A4" t="str">
            <v>BẢNG TÍNH TOÁN, ĐO BÓC KHỐI LƯỢNG HOÀN THÀNH ĐƯA VÀO QUYẾT TOÁN</v>
          </cell>
        </row>
      </sheetData>
      <sheetData sheetId="3865">
        <row r="4">
          <cell r="A4" t="str">
            <v>BẢNG TÍNH TOÁN, ĐO BÓC KHỐI LƯỢNG HOÀN THÀNH ĐƯA VÀO QUYẾT TOÁN</v>
          </cell>
        </row>
      </sheetData>
      <sheetData sheetId="3866">
        <row r="4">
          <cell r="A4" t="str">
            <v>BẢNG TÍNH TOÁN, ĐO BÓC KHỐI LƯỢNG HOÀN THÀNH ĐƯA VÀO QUYẾT TOÁN</v>
          </cell>
        </row>
      </sheetData>
      <sheetData sheetId="3867">
        <row r="4">
          <cell r="A4" t="str">
            <v>BẢNG TÍNH TOÁN, ĐO BÓC KHỐI LƯỢNG HOÀN THÀNH ĐƯA VÀO QUYẾT TOÁN</v>
          </cell>
        </row>
      </sheetData>
      <sheetData sheetId="3868">
        <row r="4">
          <cell r="A4" t="str">
            <v>BẢNG TÍNH TOÁN, ĐO BÓC KHỐI LƯỢNG HOÀN THÀNH ĐƯA VÀO QUYẾT TOÁN</v>
          </cell>
        </row>
      </sheetData>
      <sheetData sheetId="3869">
        <row r="4">
          <cell r="A4" t="str">
            <v>BẢNG TÍNH TOÁN, ĐO BÓC KHỐI LƯỢNG HOÀN THÀNH ĐƯA VÀO QUYẾT TOÁN</v>
          </cell>
        </row>
      </sheetData>
      <sheetData sheetId="3870">
        <row r="4">
          <cell r="A4" t="str">
            <v>BẢNG TÍNH TOÁN, ĐO BÓC KHỐI LƯỢNG HOÀN THÀNH ĐƯA VÀO QUYẾT TOÁN</v>
          </cell>
        </row>
      </sheetData>
      <sheetData sheetId="3871">
        <row r="4">
          <cell r="A4" t="str">
            <v>BẢNG TÍNH TOÁN, ĐO BÓC KHỐI LƯỢNG HOÀN THÀNH ĐƯA VÀO QUYẾT TOÁN</v>
          </cell>
        </row>
      </sheetData>
      <sheetData sheetId="3872">
        <row r="4">
          <cell r="A4" t="str">
            <v>BẢNG TÍNH TOÁN, ĐO BÓC KHỐI LƯỢNG HOÀN THÀNH ĐƯA VÀO QUYẾT TOÁN</v>
          </cell>
        </row>
      </sheetData>
      <sheetData sheetId="3873">
        <row r="4">
          <cell r="A4" t="str">
            <v>BẢNG TÍNH TOÁN, ĐO BÓC KHỐI LƯỢNG HOÀN THÀNH ĐƯA VÀO QUYẾT TOÁN</v>
          </cell>
        </row>
      </sheetData>
      <sheetData sheetId="3874">
        <row r="4">
          <cell r="A4" t="str">
            <v>BẢNG TÍNH TOÁN, ĐO BÓC KHỐI LƯỢNG HOÀN THÀNH ĐƯA VÀO QUYẾT TOÁN</v>
          </cell>
        </row>
      </sheetData>
      <sheetData sheetId="3875">
        <row r="4">
          <cell r="A4" t="str">
            <v>BẢNG TÍNH TOÁN, ĐO BÓC KHỐI LƯỢNG HOÀN THÀNH ĐƯA VÀO QUYẾT TOÁN</v>
          </cell>
        </row>
      </sheetData>
      <sheetData sheetId="3876">
        <row r="4">
          <cell r="A4" t="str">
            <v>BẢNG TÍNH TOÁN, ĐO BÓC KHỐI LƯỢNG HOÀN THÀNH ĐƯA VÀO QUYẾT TOÁN</v>
          </cell>
        </row>
      </sheetData>
      <sheetData sheetId="3877">
        <row r="4">
          <cell r="A4" t="str">
            <v>BẢNG TÍNH TOÁN, ĐO BÓC KHỐI LƯỢNG HOÀN THÀNH ĐƯA VÀO QUYẾT TOÁN</v>
          </cell>
        </row>
      </sheetData>
      <sheetData sheetId="3878">
        <row r="4">
          <cell r="A4" t="str">
            <v>BẢNG TÍNH TOÁN, ĐO BÓC KHỐI LƯỢNG HOÀN THÀNH ĐƯA VÀO QUYẾT TOÁN</v>
          </cell>
        </row>
      </sheetData>
      <sheetData sheetId="3879">
        <row r="4">
          <cell r="A4" t="str">
            <v>BẢNG TÍNH TOÁN, ĐO BÓC KHỐI LƯỢNG HOÀN THÀNH ĐƯA VÀO QUYẾT TOÁN</v>
          </cell>
        </row>
      </sheetData>
      <sheetData sheetId="3880">
        <row r="4">
          <cell r="A4" t="str">
            <v>BẢNG TÍNH TOÁN, ĐO BÓC KHỐI LƯỢNG HOÀN THÀNH ĐƯA VÀO QUYẾT TOÁN</v>
          </cell>
        </row>
      </sheetData>
      <sheetData sheetId="3881">
        <row r="4">
          <cell r="A4" t="str">
            <v>BẢNG TÍNH TOÁN, ĐO BÓC KHỐI LƯỢNG HOÀN THÀNH ĐƯA VÀO QUYẾT TOÁN</v>
          </cell>
        </row>
      </sheetData>
      <sheetData sheetId="3882">
        <row r="4">
          <cell r="A4" t="str">
            <v>BẢNG TÍNH TOÁN, ĐO BÓC KHỐI LƯỢNG HOÀN THÀNH ĐƯA VÀO QUYẾT TOÁN</v>
          </cell>
        </row>
      </sheetData>
      <sheetData sheetId="3883">
        <row r="4">
          <cell r="A4" t="str">
            <v>BẢNG TÍNH TOÁN, ĐO BÓC KHỐI LƯỢNG HOÀN THÀNH ĐƯA VÀO QUYẾT TOÁN</v>
          </cell>
        </row>
      </sheetData>
      <sheetData sheetId="3884">
        <row r="4">
          <cell r="A4" t="str">
            <v>BẢNG TÍNH TOÁN, ĐO BÓC KHỐI LƯỢNG HOÀN THÀNH ĐƯA VÀO QUYẾT TOÁN</v>
          </cell>
        </row>
      </sheetData>
      <sheetData sheetId="3885">
        <row r="4">
          <cell r="A4" t="str">
            <v>BẢNG TÍNH TOÁN, ĐO BÓC KHỐI LƯỢNG HOÀN THÀNH ĐƯA VÀO QUYẾT TOÁN</v>
          </cell>
        </row>
      </sheetData>
      <sheetData sheetId="3886">
        <row r="4">
          <cell r="A4" t="str">
            <v>BẢNG TÍNH TOÁN, ĐO BÓC KHỐI LƯỢNG HOÀN THÀNH ĐƯA VÀO QUYẾT TOÁN</v>
          </cell>
        </row>
      </sheetData>
      <sheetData sheetId="3887">
        <row r="4">
          <cell r="A4" t="str">
            <v>BẢNG TÍNH TOÁN, ĐO BÓC KHỐI LƯỢNG HOÀN THÀNH ĐƯA VÀO QUYẾT TOÁN</v>
          </cell>
        </row>
      </sheetData>
      <sheetData sheetId="3888">
        <row r="4">
          <cell r="A4" t="str">
            <v>BẢNG TÍNH TOÁN, ĐO BÓC KHỐI LƯỢNG HOÀN THÀNH ĐƯA VÀO QUYẾT TOÁN</v>
          </cell>
        </row>
      </sheetData>
      <sheetData sheetId="3889">
        <row r="4">
          <cell r="A4" t="str">
            <v>BẢNG TÍNH TOÁN, ĐO BÓC KHỐI LƯỢNG HOÀN THÀNH ĐƯA VÀO QUYẾT TOÁN</v>
          </cell>
        </row>
      </sheetData>
      <sheetData sheetId="3890">
        <row r="4">
          <cell r="A4" t="str">
            <v>BẢNG TÍNH TOÁN, ĐO BÓC KHỐI LƯỢNG HOÀN THÀNH ĐƯA VÀO QUYẾT TOÁN</v>
          </cell>
        </row>
      </sheetData>
      <sheetData sheetId="3891">
        <row r="4">
          <cell r="A4" t="str">
            <v>BẢNG TÍNH TOÁN, ĐO BÓC KHỐI LƯỢNG HOÀN THÀNH ĐƯA VÀO QUYẾT TOÁN</v>
          </cell>
        </row>
      </sheetData>
      <sheetData sheetId="3892">
        <row r="4">
          <cell r="A4" t="str">
            <v>BẢNG TÍNH TOÁN, ĐO BÓC KHỐI LƯỢNG HOÀN THÀNH ĐƯA VÀO QUYẾT TOÁN</v>
          </cell>
        </row>
      </sheetData>
      <sheetData sheetId="3893">
        <row r="4">
          <cell r="A4" t="str">
            <v>BẢNG TÍNH TOÁN, ĐO BÓC KHỐI LƯỢNG HOÀN THÀNH ĐƯA VÀO QUYẾT TOÁN</v>
          </cell>
        </row>
      </sheetData>
      <sheetData sheetId="3894">
        <row r="4">
          <cell r="A4" t="str">
            <v>BẢNG TÍNH TOÁN, ĐO BÓC KHỐI LƯỢNG HOÀN THÀNH ĐƯA VÀO QUYẾT TOÁN</v>
          </cell>
        </row>
      </sheetData>
      <sheetData sheetId="3895">
        <row r="4">
          <cell r="A4" t="str">
            <v>BẢNG TÍNH TOÁN, ĐO BÓC KHỐI LƯỢNG HOÀN THÀNH ĐƯA VÀO QUYẾT TOÁN</v>
          </cell>
        </row>
      </sheetData>
      <sheetData sheetId="3896">
        <row r="4">
          <cell r="A4" t="str">
            <v>BẢNG TÍNH TOÁN, ĐO BÓC KHỐI LƯỢNG HOÀN THÀNH ĐƯA VÀO QUYẾT TOÁN</v>
          </cell>
        </row>
      </sheetData>
      <sheetData sheetId="3897">
        <row r="4">
          <cell r="A4" t="str">
            <v>BẢNG TÍNH TOÁN, ĐO BÓC KHỐI LƯỢNG HOÀN THÀNH ĐƯA VÀO QUYẾT TOÁN</v>
          </cell>
        </row>
      </sheetData>
      <sheetData sheetId="3898">
        <row r="4">
          <cell r="A4" t="str">
            <v>BẢNG TÍNH TOÁN, ĐO BÓC KHỐI LƯỢNG HOÀN THÀNH ĐƯA VÀO QUYẾT TOÁN</v>
          </cell>
        </row>
      </sheetData>
      <sheetData sheetId="3899">
        <row r="4">
          <cell r="A4" t="str">
            <v>BẢNG TÍNH TOÁN, ĐO BÓC KHỐI LƯỢNG HOÀN THÀNH ĐƯA VÀO QUYẾT TOÁN</v>
          </cell>
        </row>
      </sheetData>
      <sheetData sheetId="3900">
        <row r="4">
          <cell r="A4" t="str">
            <v>BẢNG TÍNH TOÁN, ĐO BÓC KHỐI LƯỢNG HOÀN THÀNH ĐƯA VÀO QUYẾT TOÁN</v>
          </cell>
        </row>
      </sheetData>
      <sheetData sheetId="3901">
        <row r="4">
          <cell r="A4" t="str">
            <v>BẢNG TÍNH TOÁN, ĐO BÓC KHỐI LƯỢNG HOÀN THÀNH ĐƯA VÀO QUYẾT TOÁN</v>
          </cell>
        </row>
      </sheetData>
      <sheetData sheetId="3902">
        <row r="4">
          <cell r="A4" t="str">
            <v>BẢNG TÍNH TOÁN, ĐO BÓC KHỐI LƯỢNG HOÀN THÀNH ĐƯA VÀO QUYẾT TOÁN</v>
          </cell>
        </row>
      </sheetData>
      <sheetData sheetId="3903">
        <row r="4">
          <cell r="A4" t="str">
            <v>BẢNG TÍNH TOÁN, ĐO BÓC KHỐI LƯỢNG HOÀN THÀNH ĐƯA VÀO QUYẾT TOÁN</v>
          </cell>
        </row>
      </sheetData>
      <sheetData sheetId="3904">
        <row r="4">
          <cell r="A4" t="str">
            <v>BẢNG TÍNH TOÁN, ĐO BÓC KHỐI LƯỢNG HOÀN THÀNH ĐƯA VÀO QUYẾT TOÁN</v>
          </cell>
        </row>
      </sheetData>
      <sheetData sheetId="3905">
        <row r="4">
          <cell r="A4" t="str">
            <v>BẢNG TÍNH TOÁN, ĐO BÓC KHỐI LƯỢNG HOÀN THÀNH ĐƯA VÀO QUYẾT TOÁN</v>
          </cell>
        </row>
      </sheetData>
      <sheetData sheetId="3906">
        <row r="4">
          <cell r="A4" t="str">
            <v>BẢNG TÍNH TOÁN, ĐO BÓC KHỐI LƯỢNG HOÀN THÀNH ĐƯA VÀO QUYẾT TOÁN</v>
          </cell>
        </row>
      </sheetData>
      <sheetData sheetId="3907">
        <row r="4">
          <cell r="A4" t="str">
            <v>BẢNG TÍNH TOÁN, ĐO BÓC KHỐI LƯỢNG HOÀN THÀNH ĐƯA VÀO QUYẾT TOÁN</v>
          </cell>
        </row>
      </sheetData>
      <sheetData sheetId="3908">
        <row r="4">
          <cell r="A4" t="str">
            <v>BẢNG TÍNH TOÁN, ĐO BÓC KHỐI LƯỢNG HOÀN THÀNH ĐƯA VÀO QUYẾT TOÁN</v>
          </cell>
        </row>
      </sheetData>
      <sheetData sheetId="3909">
        <row r="4">
          <cell r="A4" t="str">
            <v>BẢNG TÍNH TOÁN, ĐO BÓC KHỐI LƯỢNG HOÀN THÀNH ĐƯA VÀO QUYẾT TOÁN</v>
          </cell>
        </row>
      </sheetData>
      <sheetData sheetId="3910">
        <row r="4">
          <cell r="A4" t="str">
            <v>BẢNG TÍNH TOÁN, ĐO BÓC KHỐI LƯỢNG HOÀN THÀNH ĐƯA VÀO QUYẾT TOÁN</v>
          </cell>
        </row>
      </sheetData>
      <sheetData sheetId="3911">
        <row r="4">
          <cell r="A4" t="str">
            <v>BẢNG TÍNH TOÁN, ĐO BÓC KHỐI LƯỢNG HOÀN THÀNH ĐƯA VÀO QUYẾT TOÁN</v>
          </cell>
        </row>
      </sheetData>
      <sheetData sheetId="3912">
        <row r="4">
          <cell r="A4" t="str">
            <v>BẢNG TÍNH TOÁN, ĐO BÓC KHỐI LƯỢNG HOÀN THÀNH ĐƯA VÀO QUYẾT TOÁN</v>
          </cell>
        </row>
      </sheetData>
      <sheetData sheetId="3913">
        <row r="4">
          <cell r="A4" t="str">
            <v>BẢNG TÍNH TOÁN, ĐO BÓC KHỐI LƯỢNG HOÀN THÀNH ĐƯA VÀO QUYẾT TOÁN</v>
          </cell>
        </row>
      </sheetData>
      <sheetData sheetId="3914">
        <row r="4">
          <cell r="A4" t="str">
            <v>BẢNG TÍNH TOÁN, ĐO BÓC KHỐI LƯỢNG HOÀN THÀNH ĐƯA VÀO QUYẾT TOÁN</v>
          </cell>
        </row>
      </sheetData>
      <sheetData sheetId="3915">
        <row r="4">
          <cell r="A4" t="str">
            <v>BẢNG TÍNH TOÁN, ĐO BÓC KHỐI LƯỢNG HOÀN THÀNH ĐƯA VÀO QUYẾT TOÁN</v>
          </cell>
        </row>
      </sheetData>
      <sheetData sheetId="3916">
        <row r="4">
          <cell r="A4" t="str">
            <v>BẢNG TÍNH TOÁN, ĐO BÓC KHỐI LƯỢNG HOÀN THÀNH ĐƯA VÀO QUYẾT TOÁN</v>
          </cell>
        </row>
      </sheetData>
      <sheetData sheetId="3917">
        <row r="4">
          <cell r="A4" t="str">
            <v>BẢNG TÍNH TOÁN, ĐO BÓC KHỐI LƯỢNG HOÀN THÀNH ĐƯA VÀO QUYẾT TOÁN</v>
          </cell>
        </row>
      </sheetData>
      <sheetData sheetId="3918">
        <row r="4">
          <cell r="A4" t="str">
            <v>BẢNG TÍNH TOÁN, ĐO BÓC KHỐI LƯỢNG HOÀN THÀNH ĐƯA VÀO QUYẾT TOÁN</v>
          </cell>
        </row>
      </sheetData>
      <sheetData sheetId="3919">
        <row r="4">
          <cell r="A4" t="str">
            <v>BẢNG TÍNH TOÁN, ĐO BÓC KHỐI LƯỢNG HOÀN THÀNH ĐƯA VÀO QUYẾT TOÁN</v>
          </cell>
        </row>
      </sheetData>
      <sheetData sheetId="3920">
        <row r="4">
          <cell r="A4" t="str">
            <v>BẢNG TÍNH TOÁN, ĐO BÓC KHỐI LƯỢNG HOÀN THÀNH ĐƯA VÀO QUYẾT TOÁN</v>
          </cell>
        </row>
      </sheetData>
      <sheetData sheetId="3921">
        <row r="4">
          <cell r="A4" t="str">
            <v>BẢNG TÍNH TOÁN, ĐO BÓC KHỐI LƯỢNG HOÀN THÀNH ĐƯA VÀO QUYẾT TOÁN</v>
          </cell>
        </row>
      </sheetData>
      <sheetData sheetId="3922">
        <row r="4">
          <cell r="A4" t="str">
            <v>BẢNG TÍNH TOÁN, ĐO BÓC KHỐI LƯỢNG HOÀN THÀNH ĐƯA VÀO QUYẾT TOÁN</v>
          </cell>
        </row>
      </sheetData>
      <sheetData sheetId="3923">
        <row r="4">
          <cell r="A4" t="str">
            <v>BẢNG TÍNH TOÁN, ĐO BÓC KHỐI LƯỢNG HOÀN THÀNH ĐƯA VÀO QUYẾT TOÁN</v>
          </cell>
        </row>
      </sheetData>
      <sheetData sheetId="3924">
        <row r="4">
          <cell r="A4" t="str">
            <v>BẢNG TÍNH TOÁN, ĐO BÓC KHỐI LƯỢNG HOÀN THÀNH ĐƯA VÀO QUYẾT TOÁN</v>
          </cell>
        </row>
      </sheetData>
      <sheetData sheetId="3925">
        <row r="4">
          <cell r="A4" t="str">
            <v>BẢNG TÍNH TOÁN, ĐO BÓC KHỐI LƯỢNG HOÀN THÀNH ĐƯA VÀO QUYẾT TOÁN</v>
          </cell>
        </row>
      </sheetData>
      <sheetData sheetId="3926">
        <row r="4">
          <cell r="A4" t="str">
            <v>BẢNG TÍNH TOÁN, ĐO BÓC KHỐI LƯỢNG HOÀN THÀNH ĐƯA VÀO QUYẾT TOÁN</v>
          </cell>
        </row>
      </sheetData>
      <sheetData sheetId="3927">
        <row r="4">
          <cell r="A4" t="str">
            <v>BẢNG TÍNH TOÁN, ĐO BÓC KHỐI LƯỢNG HOÀN THÀNH ĐƯA VÀO QUYẾT TOÁN</v>
          </cell>
        </row>
      </sheetData>
      <sheetData sheetId="3928">
        <row r="4">
          <cell r="A4" t="str">
            <v>BẢNG TÍNH TOÁN, ĐO BÓC KHỐI LƯỢNG HOÀN THÀNH ĐƯA VÀO QUYẾT TOÁN</v>
          </cell>
        </row>
      </sheetData>
      <sheetData sheetId="3929">
        <row r="4">
          <cell r="A4" t="str">
            <v>BẢNG TÍNH TOÁN, ĐO BÓC KHỐI LƯỢNG HOÀN THÀNH ĐƯA VÀO QUYẾT TOÁN</v>
          </cell>
        </row>
      </sheetData>
      <sheetData sheetId="3930">
        <row r="4">
          <cell r="A4" t="str">
            <v>BẢNG TÍNH TOÁN, ĐO BÓC KHỐI LƯỢNG HOÀN THÀNH ĐƯA VÀO QUYẾT TOÁN</v>
          </cell>
        </row>
      </sheetData>
      <sheetData sheetId="3931">
        <row r="4">
          <cell r="A4" t="str">
            <v>BẢNG TÍNH TOÁN, ĐO BÓC KHỐI LƯỢNG HOÀN THÀNH ĐƯA VÀO QUYẾT TOÁN</v>
          </cell>
        </row>
      </sheetData>
      <sheetData sheetId="3932">
        <row r="4">
          <cell r="A4" t="str">
            <v>BẢNG TÍNH TOÁN, ĐO BÓC KHỐI LƯỢNG HOÀN THÀNH ĐƯA VÀO QUYẾT TOÁN</v>
          </cell>
        </row>
      </sheetData>
      <sheetData sheetId="3933">
        <row r="4">
          <cell r="A4" t="str">
            <v>BẢNG TÍNH TOÁN, ĐO BÓC KHỐI LƯỢNG HOÀN THÀNH ĐƯA VÀO QUYẾT TOÁN</v>
          </cell>
        </row>
      </sheetData>
      <sheetData sheetId="3934">
        <row r="4">
          <cell r="A4" t="str">
            <v>BẢNG TÍNH TOÁN, ĐO BÓC KHỐI LƯỢNG HOÀN THÀNH ĐƯA VÀO QUYẾT TOÁN</v>
          </cell>
        </row>
      </sheetData>
      <sheetData sheetId="3935">
        <row r="4">
          <cell r="A4" t="str">
            <v>BẢNG TÍNH TOÁN, ĐO BÓC KHỐI LƯỢNG HOÀN THÀNH ĐƯA VÀO QUYẾT TOÁN</v>
          </cell>
        </row>
      </sheetData>
      <sheetData sheetId="3936">
        <row r="4">
          <cell r="A4" t="str">
            <v>BẢNG TÍNH TOÁN, ĐO BÓC KHỐI LƯỢNG HOÀN THÀNH ĐƯA VÀO QUYẾT TOÁN</v>
          </cell>
        </row>
      </sheetData>
      <sheetData sheetId="3937">
        <row r="4">
          <cell r="A4" t="str">
            <v>BẢNG TÍNH TOÁN, ĐO BÓC KHỐI LƯỢNG HOÀN THÀNH ĐƯA VÀO QUYẾT TOÁN</v>
          </cell>
        </row>
      </sheetData>
      <sheetData sheetId="3938">
        <row r="4">
          <cell r="A4" t="str">
            <v>BẢNG TÍNH TOÁN, ĐO BÓC KHỐI LƯỢNG HOÀN THÀNH ĐƯA VÀO QUYẾT TOÁN</v>
          </cell>
        </row>
      </sheetData>
      <sheetData sheetId="3939">
        <row r="4">
          <cell r="A4" t="str">
            <v>BẢNG TÍNH TOÁN, ĐO BÓC KHỐI LƯỢNG HOÀN THÀNH ĐƯA VÀO QUYẾT TOÁN</v>
          </cell>
        </row>
      </sheetData>
      <sheetData sheetId="3940">
        <row r="4">
          <cell r="A4" t="str">
            <v>BẢNG TÍNH TOÁN, ĐO BÓC KHỐI LƯỢNG HOÀN THÀNH ĐƯA VÀO QUYẾT TOÁN</v>
          </cell>
        </row>
      </sheetData>
      <sheetData sheetId="3941">
        <row r="4">
          <cell r="A4" t="str">
            <v>BẢNG TÍNH TOÁN, ĐO BÓC KHỐI LƯỢNG HOÀN THÀNH ĐƯA VÀO QUYẾT TOÁN</v>
          </cell>
        </row>
      </sheetData>
      <sheetData sheetId="3942">
        <row r="4">
          <cell r="A4" t="str">
            <v>BẢNG TÍNH TOÁN, ĐO BÓC KHỐI LƯỢNG HOÀN THÀNH ĐƯA VÀO QUYẾT TOÁN</v>
          </cell>
        </row>
      </sheetData>
      <sheetData sheetId="3943">
        <row r="4">
          <cell r="A4" t="str">
            <v>BẢNG TÍNH TOÁN, ĐO BÓC KHỐI LƯỢNG HOÀN THÀNH ĐƯA VÀO QUYẾT TOÁN</v>
          </cell>
        </row>
      </sheetData>
      <sheetData sheetId="3944">
        <row r="4">
          <cell r="A4" t="str">
            <v>BẢNG TÍNH TOÁN, ĐO BÓC KHỐI LƯỢNG HOÀN THÀNH ĐƯA VÀO QUYẾT TOÁN</v>
          </cell>
        </row>
      </sheetData>
      <sheetData sheetId="3945">
        <row r="4">
          <cell r="A4" t="str">
            <v>BẢNG TÍNH TOÁN, ĐO BÓC KHỐI LƯỢNG HOÀN THÀNH ĐƯA VÀO QUYẾT TOÁN</v>
          </cell>
        </row>
      </sheetData>
      <sheetData sheetId="3946">
        <row r="4">
          <cell r="A4" t="str">
            <v>BẢNG TÍNH TOÁN, ĐO BÓC KHỐI LƯỢNG HOÀN THÀNH ĐƯA VÀO QUYẾT TOÁN</v>
          </cell>
        </row>
      </sheetData>
      <sheetData sheetId="3947">
        <row r="4">
          <cell r="A4" t="str">
            <v>BẢNG TÍNH TOÁN, ĐO BÓC KHỐI LƯỢNG HOÀN THÀNH ĐƯA VÀO QUYẾT TOÁN</v>
          </cell>
        </row>
      </sheetData>
      <sheetData sheetId="3948">
        <row r="4">
          <cell r="A4" t="str">
            <v>BẢNG TÍNH TOÁN, ĐO BÓC KHỐI LƯỢNG HOÀN THÀNH ĐƯA VÀO QUYẾT TOÁN</v>
          </cell>
        </row>
      </sheetData>
      <sheetData sheetId="3949">
        <row r="4">
          <cell r="A4" t="str">
            <v>BẢNG TÍNH TOÁN, ĐO BÓC KHỐI LƯỢNG HOÀN THÀNH ĐƯA VÀO QUYẾT TOÁN</v>
          </cell>
        </row>
      </sheetData>
      <sheetData sheetId="3950">
        <row r="4">
          <cell r="A4" t="str">
            <v>BẢNG TÍNH TOÁN, ĐO BÓC KHỐI LƯỢNG HOÀN THÀNH ĐƯA VÀO QUYẾT TOÁN</v>
          </cell>
        </row>
      </sheetData>
      <sheetData sheetId="3951">
        <row r="4">
          <cell r="A4" t="str">
            <v>BẢNG TÍNH TOÁN, ĐO BÓC KHỐI LƯỢNG HOÀN THÀNH ĐƯA VÀO QUYẾT TOÁN</v>
          </cell>
        </row>
      </sheetData>
      <sheetData sheetId="3952">
        <row r="4">
          <cell r="A4" t="str">
            <v>BẢNG TÍNH TOÁN, ĐO BÓC KHỐI LƯỢNG HOÀN THÀNH ĐƯA VÀO QUYẾT TOÁN</v>
          </cell>
        </row>
      </sheetData>
      <sheetData sheetId="3953">
        <row r="4">
          <cell r="A4" t="str">
            <v>BẢNG TÍNH TOÁN, ĐO BÓC KHỐI LƯỢNG HOÀN THÀNH ĐƯA VÀO QUYẾT TOÁN</v>
          </cell>
        </row>
      </sheetData>
      <sheetData sheetId="3954">
        <row r="4">
          <cell r="A4" t="str">
            <v>BẢNG TÍNH TOÁN, ĐO BÓC KHỐI LƯỢNG HOÀN THÀNH ĐƯA VÀO QUYẾT TOÁN</v>
          </cell>
        </row>
      </sheetData>
      <sheetData sheetId="3955">
        <row r="4">
          <cell r="A4" t="str">
            <v>BẢNG TÍNH TOÁN, ĐO BÓC KHỐI LƯỢNG HOÀN THÀNH ĐƯA VÀO QUYẾT TOÁN</v>
          </cell>
        </row>
      </sheetData>
      <sheetData sheetId="3956">
        <row r="4">
          <cell r="A4" t="str">
            <v>BẢNG TÍNH TOÁN, ĐO BÓC KHỐI LƯỢNG HOÀN THÀNH ĐƯA VÀO QUYẾT TOÁN</v>
          </cell>
        </row>
      </sheetData>
      <sheetData sheetId="3957">
        <row r="4">
          <cell r="A4" t="str">
            <v>BẢNG TÍNH TOÁN, ĐO BÓC KHỐI LƯỢNG HOÀN THÀNH ĐƯA VÀO QUYẾT TOÁN</v>
          </cell>
        </row>
      </sheetData>
      <sheetData sheetId="3958">
        <row r="4">
          <cell r="A4" t="str">
            <v>BẢNG TÍNH TOÁN, ĐO BÓC KHỐI LƯỢNG HOÀN THÀNH ĐƯA VÀO QUYẾT TOÁN</v>
          </cell>
        </row>
      </sheetData>
      <sheetData sheetId="3959">
        <row r="4">
          <cell r="A4" t="str">
            <v>BẢNG TÍNH TOÁN, ĐO BÓC KHỐI LƯỢNG HOÀN THÀNH ĐƯA VÀO QUYẾT TOÁN</v>
          </cell>
        </row>
      </sheetData>
      <sheetData sheetId="3960">
        <row r="4">
          <cell r="A4" t="str">
            <v>BẢNG TÍNH TOÁN, ĐO BÓC KHỐI LƯỢNG HOÀN THÀNH ĐƯA VÀO QUYẾT TOÁN</v>
          </cell>
        </row>
      </sheetData>
      <sheetData sheetId="3961">
        <row r="4">
          <cell r="A4" t="str">
            <v>BẢNG TÍNH TOÁN, ĐO BÓC KHỐI LƯỢNG HOÀN THÀNH ĐƯA VÀO QUYẾT TOÁN</v>
          </cell>
        </row>
      </sheetData>
      <sheetData sheetId="3962">
        <row r="4">
          <cell r="A4" t="str">
            <v>BẢNG TÍNH TOÁN, ĐO BÓC KHỐI LƯỢNG HOÀN THÀNH ĐƯA VÀO QUYẾT TOÁN</v>
          </cell>
        </row>
      </sheetData>
      <sheetData sheetId="3963">
        <row r="4">
          <cell r="A4" t="str">
            <v>BẢNG TÍNH TOÁN, ĐO BÓC KHỐI LƯỢNG HOÀN THÀNH ĐƯA VÀO QUYẾT TOÁN</v>
          </cell>
        </row>
      </sheetData>
      <sheetData sheetId="3964">
        <row r="4">
          <cell r="A4" t="str">
            <v>BẢNG TÍNH TOÁN, ĐO BÓC KHỐI LƯỢNG HOÀN THÀNH ĐƯA VÀO QUYẾT TOÁN</v>
          </cell>
        </row>
      </sheetData>
      <sheetData sheetId="3965">
        <row r="4">
          <cell r="A4" t="str">
            <v>BẢNG TÍNH TOÁN, ĐO BÓC KHỐI LƯỢNG HOÀN THÀNH ĐƯA VÀO QUYẾT TOÁN</v>
          </cell>
        </row>
      </sheetData>
      <sheetData sheetId="3966">
        <row r="4">
          <cell r="A4" t="str">
            <v>BẢNG TÍNH TOÁN, ĐO BÓC KHỐI LƯỢNG HOÀN THÀNH ĐƯA VÀO QUYẾT TOÁN</v>
          </cell>
        </row>
      </sheetData>
      <sheetData sheetId="3967">
        <row r="4">
          <cell r="A4" t="str">
            <v>BẢNG TÍNH TOÁN, ĐO BÓC KHỐI LƯỢNG HOÀN THÀNH ĐƯA VÀO QUYẾT TOÁN</v>
          </cell>
        </row>
      </sheetData>
      <sheetData sheetId="3968">
        <row r="4">
          <cell r="A4" t="str">
            <v>BẢNG TÍNH TOÁN, ĐO BÓC KHỐI LƯỢNG HOÀN THÀNH ĐƯA VÀO QUYẾT TOÁN</v>
          </cell>
        </row>
      </sheetData>
      <sheetData sheetId="3969">
        <row r="4">
          <cell r="A4" t="str">
            <v>BẢNG TÍNH TOÁN, ĐO BÓC KHỐI LƯỢNG HOÀN THÀNH ĐƯA VÀO QUYẾT TOÁN</v>
          </cell>
        </row>
      </sheetData>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ow r="4">
          <cell r="A4" t="str">
            <v>BẢNG TÍNH TOÁN, ĐO BÓC KHỐI LƯỢNG HOÀN THÀNH ĐƯA VÀO QUYẾT TOÁN</v>
          </cell>
        </row>
      </sheetData>
      <sheetData sheetId="3985" refreshError="1"/>
      <sheetData sheetId="3986" refreshError="1"/>
      <sheetData sheetId="3987" refreshError="1"/>
      <sheetData sheetId="3988" refreshError="1"/>
      <sheetData sheetId="3989" refreshError="1"/>
      <sheetData sheetId="3990" refreshError="1"/>
      <sheetData sheetId="3991">
        <row r="4">
          <cell r="A4" t="str">
            <v>BẢNG TÍNH TOÁN, ĐO BÓC KHỐI LƯỢNG HOÀN THÀNH ĐƯA VÀO QUYẾT TOÁN</v>
          </cell>
        </row>
      </sheetData>
      <sheetData sheetId="3992">
        <row r="4">
          <cell r="A4" t="str">
            <v>BẢNG TÍNH TOÁN, ĐO BÓC KHỐI LƯỢNG HOÀN THÀNH ĐƯA VÀO QUYẾT TOÁN</v>
          </cell>
        </row>
      </sheetData>
      <sheetData sheetId="3993">
        <row r="4">
          <cell r="A4" t="str">
            <v>BẢNG TÍNH TOÁN, ĐO BÓC KHỐI LƯỢNG HOÀN THÀNH ĐƯA VÀO QUYẾT TOÁN</v>
          </cell>
        </row>
      </sheetData>
      <sheetData sheetId="3994">
        <row r="4">
          <cell r="A4" t="str">
            <v>BẢNG TÍNH TOÁN, ĐO BÓC KHỐI LƯỢNG HOÀN THÀNH ĐƯA VÀO QUYẾT TOÁN</v>
          </cell>
        </row>
      </sheetData>
      <sheetData sheetId="3995">
        <row r="4">
          <cell r="A4" t="str">
            <v>BẢNG TÍNH TOÁN, ĐO BÓC KHỐI LƯỢNG HOÀN THÀNH ĐƯA VÀO QUYẾT TOÁN</v>
          </cell>
        </row>
      </sheetData>
      <sheetData sheetId="3996">
        <row r="4">
          <cell r="A4" t="str">
            <v>BẢNG TÍNH TOÁN, ĐO BÓC KHỐI LƯỢNG HOÀN THÀNH ĐƯA VÀO QUYẾT TOÁN</v>
          </cell>
        </row>
      </sheetData>
      <sheetData sheetId="3997">
        <row r="4">
          <cell r="A4" t="str">
            <v>BẢNG TÍNH TOÁN, ĐO BÓC KHỐI LƯỢNG HOÀN THÀNH ĐƯA VÀO QUYẾT TOÁN</v>
          </cell>
        </row>
      </sheetData>
      <sheetData sheetId="3998">
        <row r="4">
          <cell r="A4" t="str">
            <v>BẢNG TÍNH TOÁN, ĐO BÓC KHỐI LƯỢNG HOÀN THÀNH ĐƯA VÀO QUYẾT TOÁN</v>
          </cell>
        </row>
      </sheetData>
      <sheetData sheetId="3999">
        <row r="4">
          <cell r="A4" t="str">
            <v>BẢNG TÍNH TOÁN, ĐO BÓC KHỐI LƯỢNG HOÀN THÀNH ĐƯA VÀO QUYẾT TOÁN</v>
          </cell>
        </row>
      </sheetData>
      <sheetData sheetId="4000">
        <row r="4">
          <cell r="A4" t="str">
            <v>BẢNG TÍNH TOÁN, ĐO BÓC KHỐI LƯỢNG HOÀN THÀNH ĐƯA VÀO QUYẾT TOÁN</v>
          </cell>
        </row>
      </sheetData>
      <sheetData sheetId="4001">
        <row r="4">
          <cell r="A4" t="str">
            <v>BẢNG TÍNH TOÁN, ĐO BÓC KHỐI LƯỢNG HOÀN THÀNH ĐƯA VÀO QUYẾT TOÁN</v>
          </cell>
        </row>
      </sheetData>
      <sheetData sheetId="4002">
        <row r="4">
          <cell r="A4" t="str">
            <v>BẢNG TÍNH TOÁN, ĐO BÓC KHỐI LƯỢNG HOÀN THÀNH ĐƯA VÀO QUYẾT TOÁN</v>
          </cell>
        </row>
      </sheetData>
      <sheetData sheetId="4003">
        <row r="4">
          <cell r="A4" t="str">
            <v>BẢNG TÍNH TOÁN, ĐO BÓC KHỐI LƯỢNG HOÀN THÀNH ĐƯA VÀO QUYẾT TOÁN</v>
          </cell>
        </row>
      </sheetData>
      <sheetData sheetId="4004">
        <row r="4">
          <cell r="A4" t="str">
            <v>BẢNG TÍNH TOÁN, ĐO BÓC KHỐI LƯỢNG HOÀN THÀNH ĐƯA VÀO QUYẾT TOÁN</v>
          </cell>
        </row>
      </sheetData>
      <sheetData sheetId="4005">
        <row r="4">
          <cell r="A4" t="str">
            <v>BẢNG TÍNH TOÁN, ĐO BÓC KHỐI LƯỢNG HOÀN THÀNH ĐƯA VÀO QUYẾT TOÁN</v>
          </cell>
        </row>
      </sheetData>
      <sheetData sheetId="4006">
        <row r="4">
          <cell r="A4" t="str">
            <v>BẢNG TÍNH TOÁN, ĐO BÓC KHỐI LƯỢNG HOÀN THÀNH ĐƯA VÀO QUYẾT TOÁN</v>
          </cell>
        </row>
      </sheetData>
      <sheetData sheetId="4007">
        <row r="4">
          <cell r="A4" t="str">
            <v>BẢNG TÍNH TOÁN, ĐO BÓC KHỐI LƯỢNG HOÀN THÀNH ĐƯA VÀO QUYẾT TOÁN</v>
          </cell>
        </row>
      </sheetData>
      <sheetData sheetId="4008">
        <row r="4">
          <cell r="A4" t="str">
            <v>BẢNG TÍNH TOÁN, ĐO BÓC KHỐI LƯỢNG HOÀN THÀNH ĐƯA VÀO QUYẾT TOÁN</v>
          </cell>
        </row>
      </sheetData>
      <sheetData sheetId="4009">
        <row r="4">
          <cell r="A4" t="str">
            <v>BẢNG TÍNH TOÁN, ĐO BÓC KHỐI LƯỢNG HOÀN THÀNH ĐƯA VÀO QUYẾT TOÁN</v>
          </cell>
        </row>
      </sheetData>
      <sheetData sheetId="4010">
        <row r="4">
          <cell r="A4" t="str">
            <v>BẢNG TÍNH TOÁN, ĐO BÓC KHỐI LƯỢNG HOÀN THÀNH ĐƯA VÀO QUYẾT TOÁN</v>
          </cell>
        </row>
      </sheetData>
      <sheetData sheetId="4011">
        <row r="4">
          <cell r="A4" t="str">
            <v>BẢNG TÍNH TOÁN, ĐO BÓC KHỐI LƯỢNG HOÀN THÀNH ĐƯA VÀO QUYẾT TOÁN</v>
          </cell>
        </row>
      </sheetData>
      <sheetData sheetId="4012">
        <row r="4">
          <cell r="A4" t="str">
            <v>BẢNG TÍNH TOÁN, ĐO BÓC KHỐI LƯỢNG HOÀN THÀNH ĐƯA VÀO QUYẾT TOÁN</v>
          </cell>
        </row>
      </sheetData>
      <sheetData sheetId="4013">
        <row r="4">
          <cell r="A4" t="str">
            <v>BẢNG TÍNH TOÁN, ĐO BÓC KHỐI LƯỢNG HOÀN THÀNH ĐƯA VÀO QUYẾT TOÁN</v>
          </cell>
        </row>
      </sheetData>
      <sheetData sheetId="4014">
        <row r="4">
          <cell r="A4" t="str">
            <v>BẢNG TÍNH TOÁN, ĐO BÓC KHỐI LƯỢNG HOÀN THÀNH ĐƯA VÀO QUYẾT TOÁN</v>
          </cell>
        </row>
      </sheetData>
      <sheetData sheetId="4015">
        <row r="4">
          <cell r="A4" t="str">
            <v>BẢNG TÍNH TOÁN, ĐO BÓC KHỐI LƯỢNG HOÀN THÀNH ĐƯA VÀO QUYẾT TOÁN</v>
          </cell>
        </row>
      </sheetData>
      <sheetData sheetId="4016">
        <row r="4">
          <cell r="A4" t="str">
            <v>BẢNG TÍNH TOÁN, ĐO BÓC KHỐI LƯỢNG HOÀN THÀNH ĐƯA VÀO QUYẾT TOÁN</v>
          </cell>
        </row>
      </sheetData>
      <sheetData sheetId="4017">
        <row r="4">
          <cell r="A4" t="str">
            <v>BẢNG TÍNH TOÁN, ĐO BÓC KHỐI LƯỢNG HOÀN THÀNH ĐƯA VÀO QUYẾT TOÁN</v>
          </cell>
        </row>
      </sheetData>
      <sheetData sheetId="4018">
        <row r="4">
          <cell r="A4" t="str">
            <v>BẢNG TÍNH TOÁN, ĐO BÓC KHỐI LƯỢNG HOÀN THÀNH ĐƯA VÀO QUYẾT TOÁN</v>
          </cell>
        </row>
      </sheetData>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ow r="4">
          <cell r="A4" t="str">
            <v>BẢNG TÍNH TOÁN, ĐO BÓC KHỐI LƯỢNG HOÀN THÀNH ĐƯA VÀO QUYẾT TOÁN</v>
          </cell>
        </row>
      </sheetData>
      <sheetData sheetId="4030">
        <row r="4">
          <cell r="A4" t="str">
            <v>BẢNG TÍNH TOÁN, ĐO BÓC KHỐI LƯỢNG HOÀN THÀNH ĐƯA VÀO QUYẾT TOÁN</v>
          </cell>
        </row>
      </sheetData>
      <sheetData sheetId="4031">
        <row r="4">
          <cell r="A4" t="str">
            <v>BẢNG TÍNH TOÁN, ĐO BÓC KHỐI LƯỢNG HOÀN THÀNH ĐƯA VÀO QUYẾT TOÁN</v>
          </cell>
        </row>
      </sheetData>
      <sheetData sheetId="4032">
        <row r="4">
          <cell r="A4" t="str">
            <v>BẢNG TÍNH TOÁN, ĐO BÓC KHỐI LƯỢNG HOÀN THÀNH ĐƯA VÀO QUYẾT TOÁN</v>
          </cell>
        </row>
      </sheetData>
      <sheetData sheetId="4033">
        <row r="4">
          <cell r="A4" t="str">
            <v>BẢNG TÍNH TOÁN, ĐO BÓC KHỐI LƯỢNG HOÀN THÀNH ĐƯA VÀO QUYẾT TOÁN</v>
          </cell>
        </row>
      </sheetData>
      <sheetData sheetId="4034">
        <row r="4">
          <cell r="A4" t="str">
            <v>BẢNG TÍNH TOÁN, ĐO BÓC KHỐI LƯỢNG HOÀN THÀNH ĐƯA VÀO QUYẾT TOÁN</v>
          </cell>
        </row>
      </sheetData>
      <sheetData sheetId="4035">
        <row r="4">
          <cell r="A4" t="str">
            <v>BẢNG TÍNH TOÁN, ĐO BÓC KHỐI LƯỢNG HOÀN THÀNH ĐƯA VÀO QUYẾT TOÁN</v>
          </cell>
        </row>
      </sheetData>
      <sheetData sheetId="4036">
        <row r="4">
          <cell r="A4" t="str">
            <v>BẢNG TÍNH TOÁN, ĐO BÓC KHỐI LƯỢNG HOÀN THÀNH ĐƯA VÀO QUYẾT TOÁN</v>
          </cell>
        </row>
      </sheetData>
      <sheetData sheetId="4037">
        <row r="4">
          <cell r="A4" t="str">
            <v>BẢNG TÍNH TOÁN, ĐO BÓC KHỐI LƯỢNG HOÀN THÀNH ĐƯA VÀO QUYẾT TOÁN</v>
          </cell>
        </row>
      </sheetData>
      <sheetData sheetId="4038">
        <row r="4">
          <cell r="A4" t="str">
            <v>BẢNG TÍNH TOÁN, ĐO BÓC KHỐI LƯỢNG HOÀN THÀNH ĐƯA VÀO QUYẾT TOÁN</v>
          </cell>
        </row>
      </sheetData>
      <sheetData sheetId="4039">
        <row r="4">
          <cell r="A4" t="str">
            <v>BẢNG TÍNH TOÁN, ĐO BÓC KHỐI LƯỢNG HOÀN THÀNH ĐƯA VÀO QUYẾT TOÁN</v>
          </cell>
        </row>
      </sheetData>
      <sheetData sheetId="4040">
        <row r="4">
          <cell r="A4" t="str">
            <v>BẢNG TÍNH TOÁN, ĐO BÓC KHỐI LƯỢNG HOÀN THÀNH ĐƯA VÀO QUYẾT TOÁN</v>
          </cell>
        </row>
      </sheetData>
      <sheetData sheetId="4041">
        <row r="4">
          <cell r="A4" t="str">
            <v>BẢNG TÍNH TOÁN, ĐO BÓC KHỐI LƯỢNG HOÀN THÀNH ĐƯA VÀO QUYẾT TOÁN</v>
          </cell>
        </row>
      </sheetData>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ow r="4">
          <cell r="A4" t="str">
            <v>BẢNG TÍNH TOÁN, ĐO BÓC KHỐI LƯỢNG HOÀN THÀNH ĐƯA VÀO QUYẾT TOÁN</v>
          </cell>
        </row>
      </sheetData>
      <sheetData sheetId="4083">
        <row r="4">
          <cell r="A4" t="str">
            <v>BẢNG TÍNH TOÁN, ĐO BÓC KHỐI LƯỢNG HOÀN THÀNH ĐƯA VÀO QUYẾT TOÁN</v>
          </cell>
        </row>
      </sheetData>
      <sheetData sheetId="4084">
        <row r="4">
          <cell r="A4" t="str">
            <v>BẢNG TÍNH TOÁN, ĐO BÓC KHỐI LƯỢNG HOÀN THÀNH ĐƯA VÀO QUYẾT TOÁN</v>
          </cell>
        </row>
      </sheetData>
      <sheetData sheetId="4085">
        <row r="4">
          <cell r="A4" t="str">
            <v>BẢNG TÍNH TOÁN, ĐO BÓC KHỐI LƯỢNG HOÀN THÀNH ĐƯA VÀO QUYẾT TOÁN</v>
          </cell>
        </row>
      </sheetData>
      <sheetData sheetId="4086">
        <row r="4">
          <cell r="A4" t="str">
            <v>BẢNG TÍNH TOÁN, ĐO BÓC KHỐI LƯỢNG HOÀN THÀNH ĐƯA VÀO QUYẾT TOÁN</v>
          </cell>
        </row>
      </sheetData>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ow r="4">
          <cell r="A4" t="str">
            <v>BẢNG TÍNH TOÁN, ĐO BÓC KHỐI LƯỢNG HOÀN THÀNH ĐƯA VÀO QUYẾT TOÁN</v>
          </cell>
        </row>
      </sheetData>
      <sheetData sheetId="4117">
        <row r="4">
          <cell r="A4" t="str">
            <v>BẢNG TÍNH TOÁN, ĐO BÓC KHỐI LƯỢNG HOÀN THÀNH ĐƯA VÀO QUYẾT TOÁN</v>
          </cell>
        </row>
      </sheetData>
      <sheetData sheetId="4118">
        <row r="4">
          <cell r="A4" t="str">
            <v>BẢNG TÍNH TOÁN, ĐO BÓC KHỐI LƯỢNG HOÀN THÀNH ĐƯA VÀO QUYẾT TOÁN</v>
          </cell>
        </row>
      </sheetData>
      <sheetData sheetId="4119">
        <row r="4">
          <cell r="A4" t="str">
            <v>BẢNG TÍNH TOÁN, ĐO BÓC KHỐI LƯỢNG HOÀN THÀNH ĐƯA VÀO QUYẾT TOÁN</v>
          </cell>
        </row>
      </sheetData>
      <sheetData sheetId="4120">
        <row r="4">
          <cell r="A4" t="str">
            <v>BẢNG TÍNH TOÁN, ĐO BÓC KHỐI LƯỢNG HOÀN THÀNH ĐƯA VÀO QUYẾT TOÁN</v>
          </cell>
        </row>
      </sheetData>
      <sheetData sheetId="4121">
        <row r="4">
          <cell r="A4" t="str">
            <v>BẢNG TÍNH TOÁN, ĐO BÓC KHỐI LƯỢNG HOÀN THÀNH ĐƯA VÀO QUYẾT TOÁN</v>
          </cell>
        </row>
      </sheetData>
      <sheetData sheetId="4122">
        <row r="4">
          <cell r="A4" t="str">
            <v>BẢNG TÍNH TOÁN, ĐO BÓC KHỐI LƯỢNG HOÀN THÀNH ĐƯA VÀO QUYẾT TOÁN</v>
          </cell>
        </row>
      </sheetData>
      <sheetData sheetId="4123">
        <row r="4">
          <cell r="A4" t="str">
            <v>BẢNG TÍNH TOÁN, ĐO BÓC KHỐI LƯỢNG HOÀN THÀNH ĐƯA VÀO QUYẾT TOÁN</v>
          </cell>
        </row>
      </sheetData>
      <sheetData sheetId="4124">
        <row r="4">
          <cell r="A4" t="str">
            <v>BẢNG TÍNH TOÁN, ĐO BÓC KHỐI LƯỢNG HOÀN THÀNH ĐƯA VÀO QUYẾT TOÁN</v>
          </cell>
        </row>
      </sheetData>
      <sheetData sheetId="4125">
        <row r="4">
          <cell r="A4" t="str">
            <v>BẢNG TÍNH TOÁN, ĐO BÓC KHỐI LƯỢNG HOÀN THÀNH ĐƯA VÀO QUYẾT TOÁN</v>
          </cell>
        </row>
      </sheetData>
      <sheetData sheetId="4126">
        <row r="4">
          <cell r="A4" t="str">
            <v>BẢNG TÍNH TOÁN, ĐO BÓC KHỐI LƯỢNG HOÀN THÀNH ĐƯA VÀO QUYẾT TOÁN</v>
          </cell>
        </row>
      </sheetData>
      <sheetData sheetId="4127">
        <row r="4">
          <cell r="A4" t="str">
            <v>BẢNG TÍNH TOÁN, ĐO BÓC KHỐI LƯỢNG HOÀN THÀNH ĐƯA VÀO QUYẾT TOÁN</v>
          </cell>
        </row>
      </sheetData>
      <sheetData sheetId="4128">
        <row r="4">
          <cell r="A4" t="str">
            <v>BẢNG TÍNH TOÁN, ĐO BÓC KHỐI LƯỢNG HOÀN THÀNH ĐƯA VÀO QUYẾT TOÁN</v>
          </cell>
        </row>
      </sheetData>
      <sheetData sheetId="4129">
        <row r="4">
          <cell r="A4" t="str">
            <v>BẢNG TÍNH TOÁN, ĐO BÓC KHỐI LƯỢNG HOÀN THÀNH ĐƯA VÀO QUYẾT TOÁN</v>
          </cell>
        </row>
      </sheetData>
      <sheetData sheetId="4130">
        <row r="4">
          <cell r="A4" t="str">
            <v>BẢNG TÍNH TOÁN, ĐO BÓC KHỐI LƯỢNG HOÀN THÀNH ĐƯA VÀO QUYẾT TOÁN</v>
          </cell>
        </row>
      </sheetData>
      <sheetData sheetId="4131">
        <row r="4">
          <cell r="A4" t="str">
            <v>BẢNG TÍNH TOÁN, ĐO BÓC KHỐI LƯỢNG HOÀN THÀNH ĐƯA VÀO QUYẾT TOÁN</v>
          </cell>
        </row>
      </sheetData>
      <sheetData sheetId="4132">
        <row r="4">
          <cell r="A4" t="str">
            <v>BẢNG TÍNH TOÁN, ĐO BÓC KHỐI LƯỢNG HOÀN THÀNH ĐƯA VÀO QUYẾT TOÁN</v>
          </cell>
        </row>
      </sheetData>
      <sheetData sheetId="4133">
        <row r="4">
          <cell r="A4" t="str">
            <v>BẢNG TÍNH TOÁN, ĐO BÓC KHỐI LƯỢNG HOÀN THÀNH ĐƯA VÀO QUYẾT TOÁN</v>
          </cell>
        </row>
      </sheetData>
      <sheetData sheetId="4134">
        <row r="4">
          <cell r="A4" t="str">
            <v>BẢNG TÍNH TOÁN, ĐO BÓC KHỐI LƯỢNG HOÀN THÀNH ĐƯA VÀO QUYẾT TOÁN</v>
          </cell>
        </row>
      </sheetData>
      <sheetData sheetId="4135">
        <row r="4">
          <cell r="A4" t="str">
            <v>BẢNG TÍNH TOÁN, ĐO BÓC KHỐI LƯỢNG HOÀN THÀNH ĐƯA VÀO QUYẾT TOÁN</v>
          </cell>
        </row>
      </sheetData>
      <sheetData sheetId="4136">
        <row r="4">
          <cell r="A4" t="str">
            <v>BẢNG TÍNH TOÁN, ĐO BÓC KHỐI LƯỢNG HOÀN THÀNH ĐƯA VÀO QUYẾT TOÁN</v>
          </cell>
        </row>
      </sheetData>
      <sheetData sheetId="4137">
        <row r="4">
          <cell r="A4" t="str">
            <v>BẢNG TÍNH TOÁN, ĐO BÓC KHỐI LƯỢNG HOÀN THÀNH ĐƯA VÀO QUYẾT TOÁN</v>
          </cell>
        </row>
      </sheetData>
      <sheetData sheetId="4138">
        <row r="4">
          <cell r="A4" t="str">
            <v>BẢNG TÍNH TOÁN, ĐO BÓC KHỐI LƯỢNG HOÀN THÀNH ĐƯA VÀO QUYẾT TOÁN</v>
          </cell>
        </row>
      </sheetData>
      <sheetData sheetId="4139">
        <row r="4">
          <cell r="A4" t="str">
            <v>BẢNG TÍNH TOÁN, ĐO BÓC KHỐI LƯỢNG HOÀN THÀNH ĐƯA VÀO QUYẾT TOÁN</v>
          </cell>
        </row>
      </sheetData>
      <sheetData sheetId="4140">
        <row r="4">
          <cell r="A4" t="str">
            <v>BẢNG TÍNH TOÁN, ĐO BÓC KHỐI LƯỢNG HOÀN THÀNH ĐƯA VÀO QUYẾT TOÁN</v>
          </cell>
        </row>
      </sheetData>
      <sheetData sheetId="4141">
        <row r="4">
          <cell r="A4" t="str">
            <v>BẢNG TÍNH TOÁN, ĐO BÓC KHỐI LƯỢNG HOÀN THÀNH ĐƯA VÀO QUYẾT TOÁN</v>
          </cell>
        </row>
      </sheetData>
      <sheetData sheetId="4142">
        <row r="4">
          <cell r="A4" t="str">
            <v>BẢNG TÍNH TOÁN, ĐO BÓC KHỐI LƯỢNG HOÀN THÀNH ĐƯA VÀO QUYẾT TOÁN</v>
          </cell>
        </row>
      </sheetData>
      <sheetData sheetId="4143">
        <row r="4">
          <cell r="A4" t="str">
            <v>BẢNG TÍNH TOÁN, ĐO BÓC KHỐI LƯỢNG HOÀN THÀNH ĐƯA VÀO QUYẾT TOÁN</v>
          </cell>
        </row>
      </sheetData>
      <sheetData sheetId="4144">
        <row r="4">
          <cell r="A4" t="str">
            <v>BẢNG TÍNH TOÁN, ĐO BÓC KHỐI LƯỢNG HOÀN THÀNH ĐƯA VÀO QUYẾT TOÁN</v>
          </cell>
        </row>
      </sheetData>
      <sheetData sheetId="4145">
        <row r="4">
          <cell r="A4" t="str">
            <v>BẢNG TÍNH TOÁN, ĐO BÓC KHỐI LƯỢNG HOÀN THÀNH ĐƯA VÀO QUYẾT TOÁN</v>
          </cell>
        </row>
      </sheetData>
      <sheetData sheetId="4146">
        <row r="4">
          <cell r="A4" t="str">
            <v>BẢNG TÍNH TOÁN, ĐO BÓC KHỐI LƯỢNG HOÀN THÀNH ĐƯA VÀO QUYẾT TOÁN</v>
          </cell>
        </row>
      </sheetData>
      <sheetData sheetId="4147">
        <row r="4">
          <cell r="A4" t="str">
            <v>BẢNG TÍNH TOÁN, ĐO BÓC KHỐI LƯỢNG HOÀN THÀNH ĐƯA VÀO QUYẾT TOÁN</v>
          </cell>
        </row>
      </sheetData>
      <sheetData sheetId="4148">
        <row r="4">
          <cell r="A4" t="str">
            <v>BẢNG TÍNH TOÁN, ĐO BÓC KHỐI LƯỢNG HOÀN THÀNH ĐƯA VÀO QUYẾT TOÁN</v>
          </cell>
        </row>
      </sheetData>
      <sheetData sheetId="4149">
        <row r="4">
          <cell r="A4" t="str">
            <v>BẢNG TÍNH TOÁN, ĐO BÓC KHỐI LƯỢNG HOÀN THÀNH ĐƯA VÀO QUYẾT TOÁN</v>
          </cell>
        </row>
      </sheetData>
      <sheetData sheetId="4150">
        <row r="4">
          <cell r="A4" t="str">
            <v>BẢNG TÍNH TOÁN, ĐO BÓC KHỐI LƯỢNG HOÀN THÀNH ĐƯA VÀO QUYẾT TOÁN</v>
          </cell>
        </row>
      </sheetData>
      <sheetData sheetId="4151">
        <row r="4">
          <cell r="A4" t="str">
            <v>BẢNG TÍNH TOÁN, ĐO BÓC KHỐI LƯỢNG HOÀN THÀNH ĐƯA VÀO QUYẾT TOÁN</v>
          </cell>
        </row>
      </sheetData>
      <sheetData sheetId="4152">
        <row r="4">
          <cell r="A4" t="str">
            <v>BẢNG TÍNH TOÁN, ĐO BÓC KHỐI LƯỢNG HOÀN THÀNH ĐƯA VÀO QUYẾT TOÁN</v>
          </cell>
        </row>
      </sheetData>
      <sheetData sheetId="4153">
        <row r="4">
          <cell r="A4" t="str">
            <v>BẢNG TÍNH TOÁN, ĐO BÓC KHỐI LƯỢNG HOÀN THÀNH ĐƯA VÀO QUYẾT TOÁN</v>
          </cell>
        </row>
      </sheetData>
      <sheetData sheetId="4154">
        <row r="4">
          <cell r="A4" t="str">
            <v>BẢNG TÍNH TOÁN, ĐO BÓC KHỐI LƯỢNG HOÀN THÀNH ĐƯA VÀO QUYẾT TOÁN</v>
          </cell>
        </row>
      </sheetData>
      <sheetData sheetId="4155">
        <row r="4">
          <cell r="A4" t="str">
            <v>BẢNG TÍNH TOÁN, ĐO BÓC KHỐI LƯỢNG HOÀN THÀNH ĐƯA VÀO QUYẾT TOÁN</v>
          </cell>
        </row>
      </sheetData>
      <sheetData sheetId="4156">
        <row r="4">
          <cell r="A4" t="str">
            <v>BẢNG TÍNH TOÁN, ĐO BÓC KHỐI LƯỢNG HOÀN THÀNH ĐƯA VÀO QUYẾT TOÁN</v>
          </cell>
        </row>
      </sheetData>
      <sheetData sheetId="4157">
        <row r="4">
          <cell r="A4" t="str">
            <v>BẢNG TÍNH TOÁN, ĐO BÓC KHỐI LƯỢNG HOÀN THÀNH ĐƯA VÀO QUYẾT TOÁN</v>
          </cell>
        </row>
      </sheetData>
      <sheetData sheetId="4158">
        <row r="4">
          <cell r="A4" t="str">
            <v>BẢNG TÍNH TOÁN, ĐO BÓC KHỐI LƯỢNG HOÀN THÀNH ĐƯA VÀO QUYẾT TOÁN</v>
          </cell>
        </row>
      </sheetData>
      <sheetData sheetId="4159">
        <row r="4">
          <cell r="A4" t="str">
            <v>BẢNG TÍNH TOÁN, ĐO BÓC KHỐI LƯỢNG HOÀN THÀNH ĐƯA VÀO QUYẾT TOÁN</v>
          </cell>
        </row>
      </sheetData>
      <sheetData sheetId="4160">
        <row r="4">
          <cell r="A4" t="str">
            <v>BẢNG TÍNH TOÁN, ĐO BÓC KHỐI LƯỢNG HOÀN THÀNH ĐƯA VÀO QUYẾT TOÁN</v>
          </cell>
        </row>
      </sheetData>
      <sheetData sheetId="4161">
        <row r="4">
          <cell r="A4" t="str">
            <v>BẢNG TÍNH TOÁN, ĐO BÓC KHỐI LƯỢNG HOÀN THÀNH ĐƯA VÀO QUYẾT TOÁN</v>
          </cell>
        </row>
      </sheetData>
      <sheetData sheetId="4162">
        <row r="4">
          <cell r="A4" t="str">
            <v>BẢNG TÍNH TOÁN, ĐO BÓC KHỐI LƯỢNG HOÀN THÀNH ĐƯA VÀO QUYẾT TOÁN</v>
          </cell>
        </row>
      </sheetData>
      <sheetData sheetId="4163">
        <row r="4">
          <cell r="A4" t="str">
            <v>BẢNG TÍNH TOÁN, ĐO BÓC KHỐI LƯỢNG HOÀN THÀNH ĐƯA VÀO QUYẾT TOÁN</v>
          </cell>
        </row>
      </sheetData>
      <sheetData sheetId="4164">
        <row r="4">
          <cell r="A4" t="str">
            <v>BẢNG TÍNH TOÁN, ĐO BÓC KHỐI LƯỢNG HOÀN THÀNH ĐƯA VÀO QUYẾT TOÁN</v>
          </cell>
        </row>
      </sheetData>
      <sheetData sheetId="4165">
        <row r="4">
          <cell r="A4" t="str">
            <v>BẢNG TÍNH TOÁN, ĐO BÓC KHỐI LƯỢNG HOÀN THÀNH ĐƯA VÀO QUYẾT TOÁN</v>
          </cell>
        </row>
      </sheetData>
      <sheetData sheetId="4166">
        <row r="4">
          <cell r="A4" t="str">
            <v>BẢNG TÍNH TOÁN, ĐO BÓC KHỐI LƯỢNG HOÀN THÀNH ĐƯA VÀO QUYẾT TOÁN</v>
          </cell>
        </row>
      </sheetData>
      <sheetData sheetId="4167">
        <row r="4">
          <cell r="A4" t="str">
            <v>BẢNG TÍNH TOÁN, ĐO BÓC KHỐI LƯỢNG HOÀN THÀNH ĐƯA VÀO QUYẾT TOÁN</v>
          </cell>
        </row>
      </sheetData>
      <sheetData sheetId="4168">
        <row r="4">
          <cell r="A4" t="str">
            <v>BẢNG TÍNH TOÁN, ĐO BÓC KHỐI LƯỢNG HOÀN THÀNH ĐƯA VÀO QUYẾT TOÁN</v>
          </cell>
        </row>
      </sheetData>
      <sheetData sheetId="4169">
        <row r="4">
          <cell r="A4" t="str">
            <v>BẢNG TÍNH TOÁN, ĐO BÓC KHỐI LƯỢNG HOÀN THÀNH ĐƯA VÀO QUYẾT TOÁN</v>
          </cell>
        </row>
      </sheetData>
      <sheetData sheetId="4170">
        <row r="4">
          <cell r="A4" t="str">
            <v>BẢNG TÍNH TOÁN, ĐO BÓC KHỐI LƯỢNG HOÀN THÀNH ĐƯA VÀO QUYẾT TOÁN</v>
          </cell>
        </row>
      </sheetData>
      <sheetData sheetId="4171">
        <row r="4">
          <cell r="A4" t="str">
            <v>BẢNG TÍNH TOÁN, ĐO BÓC KHỐI LƯỢNG HOÀN THÀNH ĐƯA VÀO QUYẾT TOÁN</v>
          </cell>
        </row>
      </sheetData>
      <sheetData sheetId="4172">
        <row r="4">
          <cell r="A4" t="str">
            <v>BẢNG TÍNH TOÁN, ĐO BÓC KHỐI LƯỢNG HOÀN THÀNH ĐƯA VÀO QUYẾT TOÁN</v>
          </cell>
        </row>
      </sheetData>
      <sheetData sheetId="4173">
        <row r="4">
          <cell r="A4" t="str">
            <v>BẢNG TÍNH TOÁN, ĐO BÓC KHỐI LƯỢNG HOÀN THÀNH ĐƯA VÀO QUYẾT TOÁN</v>
          </cell>
        </row>
      </sheetData>
      <sheetData sheetId="4174">
        <row r="4">
          <cell r="A4" t="str">
            <v>BẢNG TÍNH TOÁN, ĐO BÓC KHỐI LƯỢNG HOÀN THÀNH ĐƯA VÀO QUYẾT TOÁN</v>
          </cell>
        </row>
      </sheetData>
      <sheetData sheetId="4175">
        <row r="4">
          <cell r="A4" t="str">
            <v>BẢNG TÍNH TOÁN, ĐO BÓC KHỐI LƯỢNG HOÀN THÀNH ĐƯA VÀO QUYẾT TOÁN</v>
          </cell>
        </row>
      </sheetData>
      <sheetData sheetId="4176">
        <row r="4">
          <cell r="A4" t="str">
            <v>BẢNG TÍNH TOÁN, ĐO BÓC KHỐI LƯỢNG HOÀN THÀNH ĐƯA VÀO QUYẾT TOÁN</v>
          </cell>
        </row>
      </sheetData>
      <sheetData sheetId="4177">
        <row r="4">
          <cell r="A4" t="str">
            <v>BẢNG TÍNH TOÁN, ĐO BÓC KHỐI LƯỢNG HOÀN THÀNH ĐƯA VÀO QUYẾT TOÁN</v>
          </cell>
        </row>
      </sheetData>
      <sheetData sheetId="4178">
        <row r="4">
          <cell r="A4" t="str">
            <v>BẢNG TÍNH TOÁN, ĐO BÓC KHỐI LƯỢNG HOÀN THÀNH ĐƯA VÀO QUYẾT TOÁN</v>
          </cell>
        </row>
      </sheetData>
      <sheetData sheetId="4179">
        <row r="4">
          <cell r="A4" t="str">
            <v>BẢNG TÍNH TOÁN, ĐO BÓC KHỐI LƯỢNG HOÀN THÀNH ĐƯA VÀO QUYẾT TOÁN</v>
          </cell>
        </row>
      </sheetData>
      <sheetData sheetId="4180">
        <row r="4">
          <cell r="A4" t="str">
            <v>BẢNG TÍNH TOÁN, ĐO BÓC KHỐI LƯỢNG HOÀN THÀNH ĐƯA VÀO QUYẾT TOÁN</v>
          </cell>
        </row>
      </sheetData>
      <sheetData sheetId="4181">
        <row r="4">
          <cell r="A4" t="str">
            <v>BẢNG TÍNH TOÁN, ĐO BÓC KHỐI LƯỢNG HOÀN THÀNH ĐƯA VÀO QUYẾT TOÁN</v>
          </cell>
        </row>
      </sheetData>
      <sheetData sheetId="4182">
        <row r="4">
          <cell r="A4" t="str">
            <v>BẢNG TÍNH TOÁN, ĐO BÓC KHỐI LƯỢNG HOÀN THÀNH ĐƯA VÀO QUYẾT TOÁN</v>
          </cell>
        </row>
      </sheetData>
      <sheetData sheetId="4183">
        <row r="4">
          <cell r="A4" t="str">
            <v>BẢNG TÍNH TOÁN, ĐO BÓC KHỐI LƯỢNG HOÀN THÀNH ĐƯA VÀO QUYẾT TOÁN</v>
          </cell>
        </row>
      </sheetData>
      <sheetData sheetId="4184">
        <row r="4">
          <cell r="A4" t="str">
            <v>BẢNG TÍNH TOÁN, ĐO BÓC KHỐI LƯỢNG HOÀN THÀNH ĐƯA VÀO QUYẾT TOÁN</v>
          </cell>
        </row>
      </sheetData>
      <sheetData sheetId="4185">
        <row r="4">
          <cell r="A4" t="str">
            <v>BẢNG TÍNH TOÁN, ĐO BÓC KHỐI LƯỢNG HOÀN THÀNH ĐƯA VÀO QUYẾT TOÁN</v>
          </cell>
        </row>
      </sheetData>
      <sheetData sheetId="4186">
        <row r="4">
          <cell r="A4" t="str">
            <v>BẢNG TÍNH TOÁN, ĐO BÓC KHỐI LƯỢNG HOÀN THÀNH ĐƯA VÀO QUYẾT TOÁN</v>
          </cell>
        </row>
      </sheetData>
      <sheetData sheetId="4187">
        <row r="4">
          <cell r="A4" t="str">
            <v>BẢNG TÍNH TOÁN, ĐO BÓC KHỐI LƯỢNG HOÀN THÀNH ĐƯA VÀO QUYẾT TOÁN</v>
          </cell>
        </row>
      </sheetData>
      <sheetData sheetId="4188">
        <row r="4">
          <cell r="A4" t="str">
            <v>BẢNG TÍNH TOÁN, ĐO BÓC KHỐI LƯỢNG HOÀN THÀNH ĐƯA VÀO QUYẾT TOÁN</v>
          </cell>
        </row>
      </sheetData>
      <sheetData sheetId="4189">
        <row r="4">
          <cell r="A4" t="str">
            <v>BẢNG TÍNH TOÁN, ĐO BÓC KHỐI LƯỢNG HOÀN THÀNH ĐƯA VÀO QUYẾT TOÁN</v>
          </cell>
        </row>
      </sheetData>
      <sheetData sheetId="4190">
        <row r="4">
          <cell r="A4" t="str">
            <v>BẢNG TÍNH TOÁN, ĐO BÓC KHỐI LƯỢNG HOÀN THÀNH ĐƯA VÀO QUYẾT TOÁN</v>
          </cell>
        </row>
      </sheetData>
      <sheetData sheetId="4191">
        <row r="4">
          <cell r="A4" t="str">
            <v>BẢNG TÍNH TOÁN, ĐO BÓC KHỐI LƯỢNG HOÀN THÀNH ĐƯA VÀO QUYẾT TOÁN</v>
          </cell>
        </row>
      </sheetData>
      <sheetData sheetId="4192">
        <row r="4">
          <cell r="A4" t="str">
            <v>BẢNG TÍNH TOÁN, ĐO BÓC KHỐI LƯỢNG HOÀN THÀNH ĐƯA VÀO QUYẾT TOÁN</v>
          </cell>
        </row>
      </sheetData>
      <sheetData sheetId="4193">
        <row r="4">
          <cell r="A4" t="str">
            <v>BẢNG TÍNH TOÁN, ĐO BÓC KHỐI LƯỢNG HOÀN THÀNH ĐƯA VÀO QUYẾT TOÁN</v>
          </cell>
        </row>
      </sheetData>
      <sheetData sheetId="4194">
        <row r="4">
          <cell r="A4" t="str">
            <v>BẢNG TÍNH TOÁN, ĐO BÓC KHỐI LƯỢNG HOÀN THÀNH ĐƯA VÀO QUYẾT TOÁN</v>
          </cell>
        </row>
      </sheetData>
      <sheetData sheetId="4195">
        <row r="4">
          <cell r="A4" t="str">
            <v>BẢNG TÍNH TOÁN, ĐO BÓC KHỐI LƯỢNG HOÀN THÀNH ĐƯA VÀO QUYẾT TOÁN</v>
          </cell>
        </row>
      </sheetData>
      <sheetData sheetId="4196">
        <row r="4">
          <cell r="A4" t="str">
            <v>BẢNG TÍNH TOÁN, ĐO BÓC KHỐI LƯỢNG HOÀN THÀNH ĐƯA VÀO QUYẾT TOÁN</v>
          </cell>
        </row>
      </sheetData>
      <sheetData sheetId="4197">
        <row r="4">
          <cell r="A4" t="str">
            <v>BẢNG TÍNH TOÁN, ĐO BÓC KHỐI LƯỢNG HOÀN THÀNH ĐƯA VÀO QUYẾT TOÁN</v>
          </cell>
        </row>
      </sheetData>
      <sheetData sheetId="4198">
        <row r="4">
          <cell r="A4" t="str">
            <v>BẢNG TÍNH TOÁN, ĐO BÓC KHỐI LƯỢNG HOÀN THÀNH ĐƯA VÀO QUYẾT TOÁN</v>
          </cell>
        </row>
      </sheetData>
      <sheetData sheetId="4199">
        <row r="4">
          <cell r="A4" t="str">
            <v>BẢNG TÍNH TOÁN, ĐO BÓC KHỐI LƯỢNG HOÀN THÀNH ĐƯA VÀO QUYẾT TOÁN</v>
          </cell>
        </row>
      </sheetData>
      <sheetData sheetId="4200">
        <row r="4">
          <cell r="A4" t="str">
            <v>BẢNG TÍNH TOÁN, ĐO BÓC KHỐI LƯỢNG HOÀN THÀNH ĐƯA VÀO QUYẾT TOÁN</v>
          </cell>
        </row>
      </sheetData>
      <sheetData sheetId="4201">
        <row r="4">
          <cell r="A4" t="str">
            <v>BẢNG TÍNH TOÁN, ĐO BÓC KHỐI LƯỢNG HOÀN THÀNH ĐƯA VÀO QUYẾT TOÁN</v>
          </cell>
        </row>
      </sheetData>
      <sheetData sheetId="4202">
        <row r="4">
          <cell r="A4" t="str">
            <v>BẢNG TÍNH TOÁN, ĐO BÓC KHỐI LƯỢNG HOÀN THÀNH ĐƯA VÀO QUYẾT TOÁN</v>
          </cell>
        </row>
      </sheetData>
      <sheetData sheetId="4203">
        <row r="4">
          <cell r="A4" t="str">
            <v>BẢNG TÍNH TOÁN, ĐO BÓC KHỐI LƯỢNG HOÀN THÀNH ĐƯA VÀO QUYẾT TOÁN</v>
          </cell>
        </row>
      </sheetData>
      <sheetData sheetId="4204">
        <row r="4">
          <cell r="A4" t="str">
            <v>BẢNG TÍNH TOÁN, ĐO BÓC KHỐI LƯỢNG HOÀN THÀNH ĐƯA VÀO QUYẾT TOÁN</v>
          </cell>
        </row>
      </sheetData>
      <sheetData sheetId="4205">
        <row r="4">
          <cell r="A4" t="str">
            <v>BẢNG TÍNH TOÁN, ĐO BÓC KHỐI LƯỢNG HOÀN THÀNH ĐƯA VÀO QUYẾT TOÁN</v>
          </cell>
        </row>
      </sheetData>
      <sheetData sheetId="4206">
        <row r="4">
          <cell r="A4" t="str">
            <v>BẢNG TÍNH TOÁN, ĐO BÓC KHỐI LƯỢNG HOÀN THÀNH ĐƯA VÀO QUYẾT TOÁN</v>
          </cell>
        </row>
      </sheetData>
      <sheetData sheetId="4207">
        <row r="4">
          <cell r="A4" t="str">
            <v>BẢNG TÍNH TOÁN, ĐO BÓC KHỐI LƯỢNG HOÀN THÀNH ĐƯA VÀO QUYẾT TOÁN</v>
          </cell>
        </row>
      </sheetData>
      <sheetData sheetId="4208">
        <row r="4">
          <cell r="A4" t="str">
            <v>BẢNG TÍNH TOÁN, ĐO BÓC KHỐI LƯỢNG HOÀN THÀNH ĐƯA VÀO QUYẾT TOÁN</v>
          </cell>
        </row>
      </sheetData>
      <sheetData sheetId="4209">
        <row r="4">
          <cell r="A4" t="str">
            <v>BẢNG TÍNH TOÁN, ĐO BÓC KHỐI LƯỢNG HOÀN THÀNH ĐƯA VÀO QUYẾT TOÁN</v>
          </cell>
        </row>
      </sheetData>
      <sheetData sheetId="4210">
        <row r="4">
          <cell r="A4" t="str">
            <v>BẢNG TÍNH TOÁN, ĐO BÓC KHỐI LƯỢNG HOÀN THÀNH ĐƯA VÀO QUYẾT TOÁN</v>
          </cell>
        </row>
      </sheetData>
      <sheetData sheetId="4211">
        <row r="4">
          <cell r="A4" t="str">
            <v>BẢNG TÍNH TOÁN, ĐO BÓC KHỐI LƯỢNG HOÀN THÀNH ĐƯA VÀO QUYẾT TOÁN</v>
          </cell>
        </row>
      </sheetData>
      <sheetData sheetId="4212">
        <row r="4">
          <cell r="A4" t="str">
            <v>BẢNG TÍNH TOÁN, ĐO BÓC KHỐI LƯỢNG HOÀN THÀNH ĐƯA VÀO QUYẾT TOÁN</v>
          </cell>
        </row>
      </sheetData>
      <sheetData sheetId="4213">
        <row r="4">
          <cell r="A4" t="str">
            <v>BẢNG TÍNH TOÁN, ĐO BÓC KHỐI LƯỢNG HOÀN THÀNH ĐƯA VÀO QUYẾT TOÁN</v>
          </cell>
        </row>
      </sheetData>
      <sheetData sheetId="4214">
        <row r="4">
          <cell r="A4" t="str">
            <v>BẢNG TÍNH TOÁN, ĐO BÓC KHỐI LƯỢNG HOÀN THÀNH ĐƯA VÀO QUYẾT TOÁN</v>
          </cell>
        </row>
      </sheetData>
      <sheetData sheetId="4215">
        <row r="4">
          <cell r="A4" t="str">
            <v>BẢNG TÍNH TOÁN, ĐO BÓC KHỐI LƯỢNG HOÀN THÀNH ĐƯA VÀO QUYẾT TOÁN</v>
          </cell>
        </row>
      </sheetData>
      <sheetData sheetId="4216">
        <row r="4">
          <cell r="A4" t="str">
            <v>BẢNG TÍNH TOÁN, ĐO BÓC KHỐI LƯỢNG HOÀN THÀNH ĐƯA VÀO QUYẾT TOÁN</v>
          </cell>
        </row>
      </sheetData>
      <sheetData sheetId="4217">
        <row r="4">
          <cell r="A4" t="str">
            <v>BẢNG TÍNH TOÁN, ĐO BÓC KHỐI LƯỢNG HOÀN THÀNH ĐƯA VÀO QUYẾT TOÁN</v>
          </cell>
        </row>
      </sheetData>
      <sheetData sheetId="4218">
        <row r="4">
          <cell r="A4" t="str">
            <v>BẢNG TÍNH TOÁN, ĐO BÓC KHỐI LƯỢNG HOÀN THÀNH ĐƯA VÀO QUYẾT TOÁN</v>
          </cell>
        </row>
      </sheetData>
      <sheetData sheetId="4219">
        <row r="4">
          <cell r="A4" t="str">
            <v>BẢNG TÍNH TOÁN, ĐO BÓC KHỐI LƯỢNG HOÀN THÀNH ĐƯA VÀO QUYẾT TOÁN</v>
          </cell>
        </row>
      </sheetData>
      <sheetData sheetId="4220">
        <row r="4">
          <cell r="A4" t="str">
            <v>BẢNG TÍNH TOÁN, ĐO BÓC KHỐI LƯỢNG HOÀN THÀNH ĐƯA VÀO QUYẾT TOÁN</v>
          </cell>
        </row>
      </sheetData>
      <sheetData sheetId="4221">
        <row r="4">
          <cell r="A4" t="str">
            <v>BẢNG TÍNH TOÁN, ĐO BÓC KHỐI LƯỢNG HOÀN THÀNH ĐƯA VÀO QUYẾT TOÁN</v>
          </cell>
        </row>
      </sheetData>
      <sheetData sheetId="4222">
        <row r="4">
          <cell r="A4" t="str">
            <v>BẢNG TÍNH TOÁN, ĐO BÓC KHỐI LƯỢNG HOÀN THÀNH ĐƯA VÀO QUYẾT TOÁN</v>
          </cell>
        </row>
      </sheetData>
      <sheetData sheetId="4223">
        <row r="4">
          <cell r="A4" t="str">
            <v>BẢNG TÍNH TOÁN, ĐO BÓC KHỐI LƯỢNG HOÀN THÀNH ĐƯA VÀO QUYẾT TOÁN</v>
          </cell>
        </row>
      </sheetData>
      <sheetData sheetId="4224">
        <row r="4">
          <cell r="A4" t="str">
            <v>BẢNG TÍNH TOÁN, ĐO BÓC KHỐI LƯỢNG HOÀN THÀNH ĐƯA VÀO QUYẾT TOÁN</v>
          </cell>
        </row>
      </sheetData>
      <sheetData sheetId="4225">
        <row r="4">
          <cell r="A4" t="str">
            <v>BẢNG TÍNH TOÁN, ĐO BÓC KHỐI LƯỢNG HOÀN THÀNH ĐƯA VÀO QUYẾT TOÁN</v>
          </cell>
        </row>
      </sheetData>
      <sheetData sheetId="4226">
        <row r="4">
          <cell r="A4" t="str">
            <v>BẢNG TÍNH TOÁN, ĐO BÓC KHỐI LƯỢNG HOÀN THÀNH ĐƯA VÀO QUYẾT TOÁN</v>
          </cell>
        </row>
      </sheetData>
      <sheetData sheetId="4227">
        <row r="4">
          <cell r="A4" t="str">
            <v>BẢNG TÍNH TOÁN, ĐO BÓC KHỐI LƯỢNG HOÀN THÀNH ĐƯA VÀO QUYẾT TOÁN</v>
          </cell>
        </row>
      </sheetData>
      <sheetData sheetId="4228">
        <row r="4">
          <cell r="A4" t="str">
            <v>BẢNG TÍNH TOÁN, ĐO BÓC KHỐI LƯỢNG HOÀN THÀNH ĐƯA VÀO QUYẾT TOÁN</v>
          </cell>
        </row>
      </sheetData>
      <sheetData sheetId="4229">
        <row r="4">
          <cell r="A4" t="str">
            <v>BẢNG TÍNH TOÁN, ĐO BÓC KHỐI LƯỢNG HOÀN THÀNH ĐƯA VÀO QUYẾT TOÁN</v>
          </cell>
        </row>
      </sheetData>
      <sheetData sheetId="4230">
        <row r="4">
          <cell r="A4" t="str">
            <v>BẢNG TÍNH TOÁN, ĐO BÓC KHỐI LƯỢNG HOÀN THÀNH ĐƯA VÀO QUYẾT TOÁN</v>
          </cell>
        </row>
      </sheetData>
      <sheetData sheetId="4231">
        <row r="4">
          <cell r="A4" t="str">
            <v>BẢNG TÍNH TOÁN, ĐO BÓC KHỐI LƯỢNG HOÀN THÀNH ĐƯA VÀO QUYẾT TOÁN</v>
          </cell>
        </row>
      </sheetData>
      <sheetData sheetId="4232">
        <row r="4">
          <cell r="A4" t="str">
            <v>BẢNG TÍNH TOÁN, ĐO BÓC KHỐI LƯỢNG HOÀN THÀNH ĐƯA VÀO QUYẾT TOÁN</v>
          </cell>
        </row>
      </sheetData>
      <sheetData sheetId="4233">
        <row r="4">
          <cell r="A4" t="str">
            <v>BẢNG TÍNH TOÁN, ĐO BÓC KHỐI LƯỢNG HOÀN THÀNH ĐƯA VÀO QUYẾT TOÁN</v>
          </cell>
        </row>
      </sheetData>
      <sheetData sheetId="4234">
        <row r="4">
          <cell r="A4" t="str">
            <v>BẢNG TÍNH TOÁN, ĐO BÓC KHỐI LƯỢNG HOÀN THÀNH ĐƯA VÀO QUYẾT TOÁN</v>
          </cell>
        </row>
      </sheetData>
      <sheetData sheetId="4235">
        <row r="4">
          <cell r="A4" t="str">
            <v>BẢNG TÍNH TOÁN, ĐO BÓC KHỐI LƯỢNG HOÀN THÀNH ĐƯA VÀO QUYẾT TOÁN</v>
          </cell>
        </row>
      </sheetData>
      <sheetData sheetId="4236">
        <row r="4">
          <cell r="A4" t="str">
            <v>BẢNG TÍNH TOÁN, ĐO BÓC KHỐI LƯỢNG HOÀN THÀNH ĐƯA VÀO QUYẾT TOÁN</v>
          </cell>
        </row>
      </sheetData>
      <sheetData sheetId="4237">
        <row r="4">
          <cell r="A4" t="str">
            <v>BẢNG TÍNH TOÁN, ĐO BÓC KHỐI LƯỢNG HOÀN THÀNH ĐƯA VÀO QUYẾT TOÁN</v>
          </cell>
        </row>
      </sheetData>
      <sheetData sheetId="4238">
        <row r="4">
          <cell r="A4" t="str">
            <v>BẢNG TÍNH TOÁN, ĐO BÓC KHỐI LƯỢNG HOÀN THÀNH ĐƯA VÀO QUYẾT TOÁN</v>
          </cell>
        </row>
      </sheetData>
      <sheetData sheetId="4239">
        <row r="4">
          <cell r="A4" t="str">
            <v>BẢNG TÍNH TOÁN, ĐO BÓC KHỐI LƯỢNG HOÀN THÀNH ĐƯA VÀO QUYẾT TOÁN</v>
          </cell>
        </row>
      </sheetData>
      <sheetData sheetId="4240">
        <row r="4">
          <cell r="A4" t="str">
            <v>BẢNG TÍNH TOÁN, ĐO BÓC KHỐI LƯỢNG HOÀN THÀNH ĐƯA VÀO QUYẾT TOÁN</v>
          </cell>
        </row>
      </sheetData>
      <sheetData sheetId="4241">
        <row r="4">
          <cell r="A4" t="str">
            <v>BẢNG TÍNH TOÁN, ĐO BÓC KHỐI LƯỢNG HOÀN THÀNH ĐƯA VÀO QUYẾT TOÁN</v>
          </cell>
        </row>
      </sheetData>
      <sheetData sheetId="4242">
        <row r="4">
          <cell r="A4" t="str">
            <v>BẢNG TÍNH TOÁN, ĐO BÓC KHỐI LƯỢNG HOÀN THÀNH ĐƯA VÀO QUYẾT TOÁN</v>
          </cell>
        </row>
      </sheetData>
      <sheetData sheetId="4243">
        <row r="4">
          <cell r="A4" t="str">
            <v>BẢNG TÍNH TOÁN, ĐO BÓC KHỐI LƯỢNG HOÀN THÀNH ĐƯA VÀO QUYẾT TOÁN</v>
          </cell>
        </row>
      </sheetData>
      <sheetData sheetId="4244">
        <row r="4">
          <cell r="A4" t="str">
            <v>BẢNG TÍNH TOÁN, ĐO BÓC KHỐI LƯỢNG HOÀN THÀNH ĐƯA VÀO QUYẾT TOÁN</v>
          </cell>
        </row>
      </sheetData>
      <sheetData sheetId="4245">
        <row r="4">
          <cell r="A4" t="str">
            <v>BẢNG TÍNH TOÁN, ĐO BÓC KHỐI LƯỢNG HOÀN THÀNH ĐƯA VÀO QUYẾT TOÁN</v>
          </cell>
        </row>
      </sheetData>
      <sheetData sheetId="4246">
        <row r="4">
          <cell r="A4" t="str">
            <v>BẢNG TÍNH TOÁN, ĐO BÓC KHỐI LƯỢNG HOÀN THÀNH ĐƯA VÀO QUYẾT TOÁN</v>
          </cell>
        </row>
      </sheetData>
      <sheetData sheetId="4247">
        <row r="4">
          <cell r="A4" t="str">
            <v>BẢNG TÍNH TOÁN, ĐO BÓC KHỐI LƯỢNG HOÀN THÀNH ĐƯA VÀO QUYẾT TOÁN</v>
          </cell>
        </row>
      </sheetData>
      <sheetData sheetId="4248">
        <row r="4">
          <cell r="A4" t="str">
            <v>BẢNG TÍNH TOÁN, ĐO BÓC KHỐI LƯỢNG HOÀN THÀNH ĐƯA VÀO QUYẾT TOÁN</v>
          </cell>
        </row>
      </sheetData>
      <sheetData sheetId="4249">
        <row r="4">
          <cell r="A4" t="str">
            <v>BẢNG TÍNH TOÁN, ĐO BÓC KHỐI LƯỢNG HOÀN THÀNH ĐƯA VÀO QUYẾT TOÁN</v>
          </cell>
        </row>
      </sheetData>
      <sheetData sheetId="4250">
        <row r="4">
          <cell r="A4" t="str">
            <v>BẢNG TÍNH TOÁN, ĐO BÓC KHỐI LƯỢNG HOÀN THÀNH ĐƯA VÀO QUYẾT TOÁN</v>
          </cell>
        </row>
      </sheetData>
      <sheetData sheetId="4251">
        <row r="4">
          <cell r="A4" t="str">
            <v>BẢNG TÍNH TOÁN, ĐO BÓC KHỐI LƯỢNG HOÀN THÀNH ĐƯA VÀO QUYẾT TOÁN</v>
          </cell>
        </row>
      </sheetData>
      <sheetData sheetId="4252">
        <row r="4">
          <cell r="A4" t="str">
            <v>BẢNG TÍNH TOÁN, ĐO BÓC KHỐI LƯỢNG HOÀN THÀNH ĐƯA VÀO QUYẾT TOÁN</v>
          </cell>
        </row>
      </sheetData>
      <sheetData sheetId="4253">
        <row r="4">
          <cell r="A4" t="str">
            <v>BẢNG TÍNH TOÁN, ĐO BÓC KHỐI LƯỢNG HOÀN THÀNH ĐƯA VÀO QUYẾT TOÁN</v>
          </cell>
        </row>
      </sheetData>
      <sheetData sheetId="4254">
        <row r="4">
          <cell r="A4" t="str">
            <v>BẢNG TÍNH TOÁN, ĐO BÓC KHỐI LƯỢNG HOÀN THÀNH ĐƯA VÀO QUYẾT TOÁN</v>
          </cell>
        </row>
      </sheetData>
      <sheetData sheetId="4255">
        <row r="4">
          <cell r="A4" t="str">
            <v>BẢNG TÍNH TOÁN, ĐO BÓC KHỐI LƯỢNG HOÀN THÀNH ĐƯA VÀO QUYẾT TOÁN</v>
          </cell>
        </row>
      </sheetData>
      <sheetData sheetId="4256">
        <row r="4">
          <cell r="A4" t="str">
            <v>BẢNG TÍNH TOÁN, ĐO BÓC KHỐI LƯỢNG HOÀN THÀNH ĐƯA VÀO QUYẾT TOÁN</v>
          </cell>
        </row>
      </sheetData>
      <sheetData sheetId="4257">
        <row r="4">
          <cell r="A4" t="str">
            <v>BẢNG TÍNH TOÁN, ĐO BÓC KHỐI LƯỢNG HOÀN THÀNH ĐƯA VÀO QUYẾT TOÁN</v>
          </cell>
        </row>
      </sheetData>
      <sheetData sheetId="4258">
        <row r="4">
          <cell r="A4" t="str">
            <v>BẢNG TÍNH TOÁN, ĐO BÓC KHỐI LƯỢNG HOÀN THÀNH ĐƯA VÀO QUYẾT TOÁN</v>
          </cell>
        </row>
      </sheetData>
      <sheetData sheetId="4259">
        <row r="4">
          <cell r="A4" t="str">
            <v>BẢNG TÍNH TOÁN, ĐO BÓC KHỐI LƯỢNG HOÀN THÀNH ĐƯA VÀO QUYẾT TOÁN</v>
          </cell>
        </row>
      </sheetData>
      <sheetData sheetId="4260">
        <row r="4">
          <cell r="A4" t="str">
            <v>BẢNG TÍNH TOÁN, ĐO BÓC KHỐI LƯỢNG HOÀN THÀNH ĐƯA VÀO QUYẾT TOÁN</v>
          </cell>
        </row>
      </sheetData>
      <sheetData sheetId="4261">
        <row r="4">
          <cell r="A4" t="str">
            <v>BẢNG TÍNH TOÁN, ĐO BÓC KHỐI LƯỢNG HOÀN THÀNH ĐƯA VÀO QUYẾT TOÁN</v>
          </cell>
        </row>
      </sheetData>
      <sheetData sheetId="4262">
        <row r="4">
          <cell r="A4" t="str">
            <v>BẢNG TÍNH TOÁN, ĐO BÓC KHỐI LƯỢNG HOÀN THÀNH ĐƯA VÀO QUYẾT TOÁN</v>
          </cell>
        </row>
      </sheetData>
      <sheetData sheetId="4263">
        <row r="4">
          <cell r="A4" t="str">
            <v>BẢNG TÍNH TOÁN, ĐO BÓC KHỐI LƯỢNG HOÀN THÀNH ĐƯA VÀO QUYẾT TOÁN</v>
          </cell>
        </row>
      </sheetData>
      <sheetData sheetId="4264">
        <row r="4">
          <cell r="A4" t="str">
            <v>BẢNG TÍNH TOÁN, ĐO BÓC KHỐI LƯỢNG HOÀN THÀNH ĐƯA VÀO QUYẾT TOÁN</v>
          </cell>
        </row>
      </sheetData>
      <sheetData sheetId="4265">
        <row r="4">
          <cell r="A4" t="str">
            <v>BẢNG TÍNH TOÁN, ĐO BÓC KHỐI LƯỢNG HOÀN THÀNH ĐƯA VÀO QUYẾT TOÁN</v>
          </cell>
        </row>
      </sheetData>
      <sheetData sheetId="4266">
        <row r="4">
          <cell r="A4" t="str">
            <v>BẢNG TÍNH TOÁN, ĐO BÓC KHỐI LƯỢNG HOÀN THÀNH ĐƯA VÀO QUYẾT TOÁN</v>
          </cell>
        </row>
      </sheetData>
      <sheetData sheetId="4267">
        <row r="4">
          <cell r="A4" t="str">
            <v>BẢNG TÍNH TOÁN, ĐO BÓC KHỐI LƯỢNG HOÀN THÀNH ĐƯA VÀO QUYẾT TOÁN</v>
          </cell>
        </row>
      </sheetData>
      <sheetData sheetId="4268">
        <row r="4">
          <cell r="A4" t="str">
            <v>BẢNG TÍNH TOÁN, ĐO BÓC KHỐI LƯỢNG HOÀN THÀNH ĐƯA VÀO QUYẾT TOÁN</v>
          </cell>
        </row>
      </sheetData>
      <sheetData sheetId="4269">
        <row r="4">
          <cell r="A4" t="str">
            <v>BẢNG TÍNH TOÁN, ĐO BÓC KHỐI LƯỢNG HOÀN THÀNH ĐƯA VÀO QUYẾT TOÁN</v>
          </cell>
        </row>
      </sheetData>
      <sheetData sheetId="4270">
        <row r="4">
          <cell r="A4" t="str">
            <v>BẢNG TÍNH TOÁN, ĐO BÓC KHỐI LƯỢNG HOÀN THÀNH ĐƯA VÀO QUYẾT TOÁN</v>
          </cell>
        </row>
      </sheetData>
      <sheetData sheetId="4271">
        <row r="4">
          <cell r="A4" t="str">
            <v>BẢNG TÍNH TOÁN, ĐO BÓC KHỐI LƯỢNG HOÀN THÀNH ĐƯA VÀO QUYẾT TOÁN</v>
          </cell>
        </row>
      </sheetData>
      <sheetData sheetId="4272">
        <row r="4">
          <cell r="A4" t="str">
            <v>BẢNG TÍNH TOÁN, ĐO BÓC KHỐI LƯỢNG HOÀN THÀNH ĐƯA VÀO QUYẾT TOÁN</v>
          </cell>
        </row>
      </sheetData>
      <sheetData sheetId="4273">
        <row r="4">
          <cell r="A4" t="str">
            <v>BẢNG TÍNH TOÁN, ĐO BÓC KHỐI LƯỢNG HOÀN THÀNH ĐƯA VÀO QUYẾT TOÁN</v>
          </cell>
        </row>
      </sheetData>
      <sheetData sheetId="4274">
        <row r="4">
          <cell r="A4" t="str">
            <v>BẢNG TÍNH TOÁN, ĐO BÓC KHỐI LƯỢNG HOÀN THÀNH ĐƯA VÀO QUYẾT TOÁN</v>
          </cell>
        </row>
      </sheetData>
      <sheetData sheetId="4275">
        <row r="4">
          <cell r="A4" t="str">
            <v>BẢNG TÍNH TOÁN, ĐO BÓC KHỐI LƯỢNG HOÀN THÀNH ĐƯA VÀO QUYẾT TOÁN</v>
          </cell>
        </row>
      </sheetData>
      <sheetData sheetId="4276">
        <row r="4">
          <cell r="A4" t="str">
            <v>BẢNG TÍNH TOÁN, ĐO BÓC KHỐI LƯỢNG HOÀN THÀNH ĐƯA VÀO QUYẾT TOÁN</v>
          </cell>
        </row>
      </sheetData>
      <sheetData sheetId="4277">
        <row r="4">
          <cell r="A4" t="str">
            <v>BẢNG TÍNH TOÁN, ĐO BÓC KHỐI LƯỢNG HOÀN THÀNH ĐƯA VÀO QUYẾT TOÁN</v>
          </cell>
        </row>
      </sheetData>
      <sheetData sheetId="4278">
        <row r="4">
          <cell r="A4" t="str">
            <v>BẢNG TÍNH TOÁN, ĐO BÓC KHỐI LƯỢNG HOÀN THÀNH ĐƯA VÀO QUYẾT TOÁN</v>
          </cell>
        </row>
      </sheetData>
      <sheetData sheetId="4279">
        <row r="4">
          <cell r="A4" t="str">
            <v>BẢNG TÍNH TOÁN, ĐO BÓC KHỐI LƯỢNG HOÀN THÀNH ĐƯA VÀO QUYẾT TOÁN</v>
          </cell>
        </row>
      </sheetData>
      <sheetData sheetId="4280">
        <row r="4">
          <cell r="A4" t="str">
            <v>BẢNG TÍNH TOÁN, ĐO BÓC KHỐI LƯỢNG HOÀN THÀNH ĐƯA VÀO QUYẾT TOÁN</v>
          </cell>
        </row>
      </sheetData>
      <sheetData sheetId="4281">
        <row r="4">
          <cell r="A4" t="str">
            <v>BẢNG TÍNH TOÁN, ĐO BÓC KHỐI LƯỢNG HOÀN THÀNH ĐƯA VÀO QUYẾT TOÁN</v>
          </cell>
        </row>
      </sheetData>
      <sheetData sheetId="4282">
        <row r="4">
          <cell r="A4" t="str">
            <v>BẢNG TÍNH TOÁN, ĐO BÓC KHỐI LƯỢNG HOÀN THÀNH ĐƯA VÀO QUYẾT TOÁN</v>
          </cell>
        </row>
      </sheetData>
      <sheetData sheetId="4283">
        <row r="4">
          <cell r="A4" t="str">
            <v>BẢNG TÍNH TOÁN, ĐO BÓC KHỐI LƯỢNG HOÀN THÀNH ĐƯA VÀO QUYẾT TOÁN</v>
          </cell>
        </row>
      </sheetData>
      <sheetData sheetId="4284">
        <row r="4">
          <cell r="A4" t="str">
            <v>BẢNG TÍNH TOÁN, ĐO BÓC KHỐI LƯỢNG HOÀN THÀNH ĐƯA VÀO QUYẾT TOÁN</v>
          </cell>
        </row>
      </sheetData>
      <sheetData sheetId="4285">
        <row r="4">
          <cell r="A4" t="str">
            <v>BẢNG TÍNH TOÁN, ĐO BÓC KHỐI LƯỢNG HOÀN THÀNH ĐƯA VÀO QUYẾT TOÁN</v>
          </cell>
        </row>
      </sheetData>
      <sheetData sheetId="4286">
        <row r="4">
          <cell r="A4" t="str">
            <v>BẢNG TÍNH TOÁN, ĐO BÓC KHỐI LƯỢNG HOÀN THÀNH ĐƯA VÀO QUYẾT TOÁN</v>
          </cell>
        </row>
      </sheetData>
      <sheetData sheetId="4287">
        <row r="4">
          <cell r="A4" t="str">
            <v>BẢNG TÍNH TOÁN, ĐO BÓC KHỐI LƯỢNG HOÀN THÀNH ĐƯA VÀO QUYẾT TOÁN</v>
          </cell>
        </row>
      </sheetData>
      <sheetData sheetId="4288">
        <row r="4">
          <cell r="A4" t="str">
            <v>BẢNG TÍNH TOÁN, ĐO BÓC KHỐI LƯỢNG HOÀN THÀNH ĐƯA VÀO QUYẾT TOÁN</v>
          </cell>
        </row>
      </sheetData>
      <sheetData sheetId="4289">
        <row r="4">
          <cell r="A4" t="str">
            <v>BẢNG TÍNH TOÁN, ĐO BÓC KHỐI LƯỢNG HOÀN THÀNH ĐƯA VÀO QUYẾT TOÁN</v>
          </cell>
        </row>
      </sheetData>
      <sheetData sheetId="4290">
        <row r="4">
          <cell r="A4" t="str">
            <v>BẢNG TÍNH TOÁN, ĐO BÓC KHỐI LƯỢNG HOÀN THÀNH ĐƯA VÀO QUYẾT TOÁN</v>
          </cell>
        </row>
      </sheetData>
      <sheetData sheetId="4291">
        <row r="4">
          <cell r="A4" t="str">
            <v>BẢNG TÍNH TOÁN, ĐO BÓC KHỐI LƯỢNG HOÀN THÀNH ĐƯA VÀO QUYẾT TOÁN</v>
          </cell>
        </row>
      </sheetData>
      <sheetData sheetId="4292">
        <row r="4">
          <cell r="A4" t="str">
            <v>BẢNG TÍNH TOÁN, ĐO BÓC KHỐI LƯỢNG HOÀN THÀNH ĐƯA VÀO QUYẾT TOÁN</v>
          </cell>
        </row>
      </sheetData>
      <sheetData sheetId="4293">
        <row r="4">
          <cell r="A4" t="str">
            <v>BẢNG TÍNH TOÁN, ĐO BÓC KHỐI LƯỢNG HOÀN THÀNH ĐƯA VÀO QUYẾT TOÁN</v>
          </cell>
        </row>
      </sheetData>
      <sheetData sheetId="4294">
        <row r="4">
          <cell r="A4" t="str">
            <v>BẢNG TÍNH TOÁN, ĐO BÓC KHỐI LƯỢNG HOÀN THÀNH ĐƯA VÀO QUYẾT TOÁN</v>
          </cell>
        </row>
      </sheetData>
      <sheetData sheetId="4295">
        <row r="4">
          <cell r="A4" t="str">
            <v>BẢNG TÍNH TOÁN, ĐO BÓC KHỐI LƯỢNG HOÀN THÀNH ĐƯA VÀO QUYẾT TOÁN</v>
          </cell>
        </row>
      </sheetData>
      <sheetData sheetId="4296">
        <row r="4">
          <cell r="A4" t="str">
            <v>BẢNG TÍNH TOÁN, ĐO BÓC KHỐI LƯỢNG HOÀN THÀNH ĐƯA VÀO QUYẾT TOÁN</v>
          </cell>
        </row>
      </sheetData>
      <sheetData sheetId="4297">
        <row r="4">
          <cell r="A4" t="str">
            <v>BẢNG TÍNH TOÁN, ĐO BÓC KHỐI LƯỢNG HOÀN THÀNH ĐƯA VÀO QUYẾT TOÁN</v>
          </cell>
        </row>
      </sheetData>
      <sheetData sheetId="4298">
        <row r="4">
          <cell r="A4" t="str">
            <v>BẢNG TÍNH TOÁN, ĐO BÓC KHỐI LƯỢNG HOÀN THÀNH ĐƯA VÀO QUYẾT TOÁN</v>
          </cell>
        </row>
      </sheetData>
      <sheetData sheetId="4299">
        <row r="4">
          <cell r="A4" t="str">
            <v>BẢNG TÍNH TOÁN, ĐO BÓC KHỐI LƯỢNG HOÀN THÀNH ĐƯA VÀO QUYẾT TOÁN</v>
          </cell>
        </row>
      </sheetData>
      <sheetData sheetId="4300">
        <row r="4">
          <cell r="A4" t="str">
            <v>BẢNG TÍNH TOÁN, ĐO BÓC KHỐI LƯỢNG HOÀN THÀNH ĐƯA VÀO QUYẾT TOÁN</v>
          </cell>
        </row>
      </sheetData>
      <sheetData sheetId="4301">
        <row r="4">
          <cell r="A4" t="str">
            <v>BẢNG TÍNH TOÁN, ĐO BÓC KHỐI LƯỢNG HOÀN THÀNH ĐƯA VÀO QUYẾT TOÁN</v>
          </cell>
        </row>
      </sheetData>
      <sheetData sheetId="4302">
        <row r="4">
          <cell r="A4" t="str">
            <v>BẢNG TÍNH TOÁN, ĐO BÓC KHỐI LƯỢNG HOÀN THÀNH ĐƯA VÀO QUYẾT TOÁN</v>
          </cell>
        </row>
      </sheetData>
      <sheetData sheetId="4303">
        <row r="4">
          <cell r="A4" t="str">
            <v>BẢNG TÍNH TOÁN, ĐO BÓC KHỐI LƯỢNG HOÀN THÀNH ĐƯA VÀO QUYẾT TOÁN</v>
          </cell>
        </row>
      </sheetData>
      <sheetData sheetId="4304">
        <row r="4">
          <cell r="A4" t="str">
            <v>BẢNG TÍNH TOÁN, ĐO BÓC KHỐI LƯỢNG HOÀN THÀNH ĐƯA VÀO QUYẾT TOÁN</v>
          </cell>
        </row>
      </sheetData>
      <sheetData sheetId="4305">
        <row r="4">
          <cell r="A4" t="str">
            <v>BẢNG TÍNH TOÁN, ĐO BÓC KHỐI LƯỢNG HOÀN THÀNH ĐƯA VÀO QUYẾT TOÁN</v>
          </cell>
        </row>
      </sheetData>
      <sheetData sheetId="4306">
        <row r="4">
          <cell r="A4" t="str">
            <v>BẢNG TÍNH TOÁN, ĐO BÓC KHỐI LƯỢNG HOÀN THÀNH ĐƯA VÀO QUYẾT TOÁN</v>
          </cell>
        </row>
      </sheetData>
      <sheetData sheetId="4307">
        <row r="4">
          <cell r="A4" t="str">
            <v>BẢNG TÍNH TOÁN, ĐO BÓC KHỐI LƯỢNG HOÀN THÀNH ĐƯA VÀO QUYẾT TOÁN</v>
          </cell>
        </row>
      </sheetData>
      <sheetData sheetId="4308">
        <row r="4">
          <cell r="A4" t="str">
            <v>BẢNG TÍNH TOÁN, ĐO BÓC KHỐI LƯỢNG HOÀN THÀNH ĐƯA VÀO QUYẾT TOÁN</v>
          </cell>
        </row>
      </sheetData>
      <sheetData sheetId="4309">
        <row r="4">
          <cell r="A4" t="str">
            <v>BẢNG TÍNH TOÁN, ĐO BÓC KHỐI LƯỢNG HOÀN THÀNH ĐƯA VÀO QUYẾT TOÁN</v>
          </cell>
        </row>
      </sheetData>
      <sheetData sheetId="4310">
        <row r="4">
          <cell r="A4" t="str">
            <v>BẢNG TÍNH TOÁN, ĐO BÓC KHỐI LƯỢNG HOÀN THÀNH ĐƯA VÀO QUYẾT TOÁN</v>
          </cell>
        </row>
      </sheetData>
      <sheetData sheetId="4311">
        <row r="4">
          <cell r="A4" t="str">
            <v>BẢNG TÍNH TOÁN, ĐO BÓC KHỐI LƯỢNG HOÀN THÀNH ĐƯA VÀO QUYẾT TOÁN</v>
          </cell>
        </row>
      </sheetData>
      <sheetData sheetId="4312">
        <row r="4">
          <cell r="A4" t="str">
            <v>BẢNG TÍNH TOÁN, ĐO BÓC KHỐI LƯỢNG HOÀN THÀNH ĐƯA VÀO QUYẾT TOÁN</v>
          </cell>
        </row>
      </sheetData>
      <sheetData sheetId="4313">
        <row r="4">
          <cell r="A4" t="str">
            <v>BẢNG TÍNH TOÁN, ĐO BÓC KHỐI LƯỢNG HOÀN THÀNH ĐƯA VÀO QUYẾT TOÁN</v>
          </cell>
        </row>
      </sheetData>
      <sheetData sheetId="4314">
        <row r="4">
          <cell r="A4" t="str">
            <v>BẢNG TÍNH TOÁN, ĐO BÓC KHỐI LƯỢNG HOÀN THÀNH ĐƯA VÀO QUYẾT TOÁN</v>
          </cell>
        </row>
      </sheetData>
      <sheetData sheetId="4315">
        <row r="4">
          <cell r="A4" t="str">
            <v>BẢNG TÍNH TOÁN, ĐO BÓC KHỐI LƯỢNG HOÀN THÀNH ĐƯA VÀO QUYẾT TOÁN</v>
          </cell>
        </row>
      </sheetData>
      <sheetData sheetId="4316">
        <row r="4">
          <cell r="A4" t="str">
            <v>BẢNG TÍNH TOÁN, ĐO BÓC KHỐI LƯỢNG HOÀN THÀNH ĐƯA VÀO QUYẾT TOÁN</v>
          </cell>
        </row>
      </sheetData>
      <sheetData sheetId="4317">
        <row r="4">
          <cell r="A4" t="str">
            <v>BẢNG TÍNH TOÁN, ĐO BÓC KHỐI LƯỢNG HOÀN THÀNH ĐƯA VÀO QUYẾT TOÁN</v>
          </cell>
        </row>
      </sheetData>
      <sheetData sheetId="4318">
        <row r="4">
          <cell r="A4" t="str">
            <v>BẢNG TÍNH TOÁN, ĐO BÓC KHỐI LƯỢNG HOÀN THÀNH ĐƯA VÀO QUYẾT TOÁN</v>
          </cell>
        </row>
      </sheetData>
      <sheetData sheetId="4319">
        <row r="4">
          <cell r="A4" t="str">
            <v>BẢNG TÍNH TOÁN, ĐO BÓC KHỐI LƯỢNG HOÀN THÀNH ĐƯA VÀO QUYẾT TOÁN</v>
          </cell>
        </row>
      </sheetData>
      <sheetData sheetId="4320">
        <row r="4">
          <cell r="A4" t="str">
            <v>BẢNG TÍNH TOÁN, ĐO BÓC KHỐI LƯỢNG HOÀN THÀNH ĐƯA VÀO QUYẾT TOÁN</v>
          </cell>
        </row>
      </sheetData>
      <sheetData sheetId="4321">
        <row r="4">
          <cell r="A4" t="str">
            <v>BẢNG TÍNH TOÁN, ĐO BÓC KHỐI LƯỢNG HOÀN THÀNH ĐƯA VÀO QUYẾT TOÁN</v>
          </cell>
        </row>
      </sheetData>
      <sheetData sheetId="4322">
        <row r="4">
          <cell r="A4" t="str">
            <v>BẢNG TÍNH TOÁN, ĐO BÓC KHỐI LƯỢNG HOÀN THÀNH ĐƯA VÀO QUYẾT TOÁN</v>
          </cell>
        </row>
      </sheetData>
      <sheetData sheetId="4323">
        <row r="4">
          <cell r="A4" t="str">
            <v>BẢNG TÍNH TOÁN, ĐO BÓC KHỐI LƯỢNG HOÀN THÀNH ĐƯA VÀO QUYẾT TOÁN</v>
          </cell>
        </row>
      </sheetData>
      <sheetData sheetId="4324">
        <row r="4">
          <cell r="A4" t="str">
            <v>BẢNG TÍNH TOÁN, ĐO BÓC KHỐI LƯỢNG HOÀN THÀNH ĐƯA VÀO QUYẾT TOÁN</v>
          </cell>
        </row>
      </sheetData>
      <sheetData sheetId="4325">
        <row r="4">
          <cell r="A4" t="str">
            <v>BẢNG TÍNH TOÁN, ĐO BÓC KHỐI LƯỢNG HOÀN THÀNH ĐƯA VÀO QUYẾT TOÁN</v>
          </cell>
        </row>
      </sheetData>
      <sheetData sheetId="4326">
        <row r="4">
          <cell r="A4" t="str">
            <v>BẢNG TÍNH TOÁN, ĐO BÓC KHỐI LƯỢNG HOÀN THÀNH ĐƯA VÀO QUYẾT TOÁN</v>
          </cell>
        </row>
      </sheetData>
      <sheetData sheetId="4327">
        <row r="4">
          <cell r="A4" t="str">
            <v>BẢNG TÍNH TOÁN, ĐO BÓC KHỐI LƯỢNG HOÀN THÀNH ĐƯA VÀO QUYẾT TOÁN</v>
          </cell>
        </row>
      </sheetData>
      <sheetData sheetId="4328">
        <row r="4">
          <cell r="A4" t="str">
            <v>BẢNG TÍNH TOÁN, ĐO BÓC KHỐI LƯỢNG HOÀN THÀNH ĐƯA VÀO QUYẾT TOÁN</v>
          </cell>
        </row>
      </sheetData>
      <sheetData sheetId="4329">
        <row r="4">
          <cell r="A4" t="str">
            <v>BẢNG TÍNH TOÁN, ĐO BÓC KHỐI LƯỢNG HOÀN THÀNH ĐƯA VÀO QUYẾT TOÁN</v>
          </cell>
        </row>
      </sheetData>
      <sheetData sheetId="4330">
        <row r="4">
          <cell r="A4" t="str">
            <v>BẢNG TÍNH TOÁN, ĐO BÓC KHỐI LƯỢNG HOÀN THÀNH ĐƯA VÀO QUYẾT TOÁN</v>
          </cell>
        </row>
      </sheetData>
      <sheetData sheetId="4331">
        <row r="4">
          <cell r="A4" t="str">
            <v>BẢNG TÍNH TOÁN, ĐO BÓC KHỐI LƯỢNG HOÀN THÀNH ĐƯA VÀO QUYẾT TOÁN</v>
          </cell>
        </row>
      </sheetData>
      <sheetData sheetId="4332">
        <row r="4">
          <cell r="A4" t="str">
            <v>BẢNG TÍNH TOÁN, ĐO BÓC KHỐI LƯỢNG HOÀN THÀNH ĐƯA VÀO QUYẾT TOÁN</v>
          </cell>
        </row>
      </sheetData>
      <sheetData sheetId="4333">
        <row r="4">
          <cell r="A4" t="str">
            <v>BẢNG TÍNH TOÁN, ĐO BÓC KHỐI LƯỢNG HOÀN THÀNH ĐƯA VÀO QUYẾT TOÁN</v>
          </cell>
        </row>
      </sheetData>
      <sheetData sheetId="4334">
        <row r="4">
          <cell r="A4" t="str">
            <v>BẢNG TÍNH TOÁN, ĐO BÓC KHỐI LƯỢNG HOÀN THÀNH ĐƯA VÀO QUYẾT TOÁN</v>
          </cell>
        </row>
      </sheetData>
      <sheetData sheetId="4335">
        <row r="4">
          <cell r="A4" t="str">
            <v>BẢNG TÍNH TOÁN, ĐO BÓC KHỐI LƯỢNG HOÀN THÀNH ĐƯA VÀO QUYẾT TOÁN</v>
          </cell>
        </row>
      </sheetData>
      <sheetData sheetId="4336">
        <row r="4">
          <cell r="A4" t="str">
            <v>BẢNG TÍNH TOÁN, ĐO BÓC KHỐI LƯỢNG HOÀN THÀNH ĐƯA VÀO QUYẾT TOÁN</v>
          </cell>
        </row>
      </sheetData>
      <sheetData sheetId="4337">
        <row r="4">
          <cell r="A4" t="str">
            <v>BẢNG TÍNH TOÁN, ĐO BÓC KHỐI LƯỢNG HOÀN THÀNH ĐƯA VÀO QUYẾT TOÁN</v>
          </cell>
        </row>
      </sheetData>
      <sheetData sheetId="4338">
        <row r="4">
          <cell r="A4" t="str">
            <v>BẢNG TÍNH TOÁN, ĐO BÓC KHỐI LƯỢNG HOÀN THÀNH ĐƯA VÀO QUYẾT TOÁN</v>
          </cell>
        </row>
      </sheetData>
      <sheetData sheetId="4339">
        <row r="4">
          <cell r="A4" t="str">
            <v>BẢNG TÍNH TOÁN, ĐO BÓC KHỐI LƯỢNG HOÀN THÀNH ĐƯA VÀO QUYẾT TOÁN</v>
          </cell>
        </row>
      </sheetData>
      <sheetData sheetId="4340">
        <row r="4">
          <cell r="A4" t="str">
            <v>BẢNG TÍNH TOÁN, ĐO BÓC KHỐI LƯỢNG HOÀN THÀNH ĐƯA VÀO QUYẾT TOÁN</v>
          </cell>
        </row>
      </sheetData>
      <sheetData sheetId="4341">
        <row r="4">
          <cell r="A4" t="str">
            <v>BẢNG TÍNH TOÁN, ĐO BÓC KHỐI LƯỢNG HOÀN THÀNH ĐƯA VÀO QUYẾT TOÁN</v>
          </cell>
        </row>
      </sheetData>
      <sheetData sheetId="4342">
        <row r="4">
          <cell r="A4" t="str">
            <v>BẢNG TÍNH TOÁN, ĐO BÓC KHỐI LƯỢNG HOÀN THÀNH ĐƯA VÀO QUYẾT TOÁN</v>
          </cell>
        </row>
      </sheetData>
      <sheetData sheetId="4343">
        <row r="4">
          <cell r="A4" t="str">
            <v>BẢNG TÍNH TOÁN, ĐO BÓC KHỐI LƯỢNG HOÀN THÀNH ĐƯA VÀO QUYẾT TOÁN</v>
          </cell>
        </row>
      </sheetData>
      <sheetData sheetId="4344">
        <row r="4">
          <cell r="A4" t="str">
            <v>BẢNG TÍNH TOÁN, ĐO BÓC KHỐI LƯỢNG HOÀN THÀNH ĐƯA VÀO QUYẾT TOÁN</v>
          </cell>
        </row>
      </sheetData>
      <sheetData sheetId="4345">
        <row r="4">
          <cell r="A4" t="str">
            <v>BẢNG TÍNH TOÁN, ĐO BÓC KHỐI LƯỢNG HOÀN THÀNH ĐƯA VÀO QUYẾT TOÁN</v>
          </cell>
        </row>
      </sheetData>
      <sheetData sheetId="4346">
        <row r="4">
          <cell r="A4" t="str">
            <v>BẢNG TÍNH TOÁN, ĐO BÓC KHỐI LƯỢNG HOÀN THÀNH ĐƯA VÀO QUYẾT TOÁN</v>
          </cell>
        </row>
      </sheetData>
      <sheetData sheetId="4347">
        <row r="4">
          <cell r="A4" t="str">
            <v>BẢNG TÍNH TOÁN, ĐO BÓC KHỐI LƯỢNG HOÀN THÀNH ĐƯA VÀO QUYẾT TOÁN</v>
          </cell>
        </row>
      </sheetData>
      <sheetData sheetId="4348">
        <row r="4">
          <cell r="A4" t="str">
            <v>BẢNG TÍNH TOÁN, ĐO BÓC KHỐI LƯỢNG HOÀN THÀNH ĐƯA VÀO QUYẾT TOÁN</v>
          </cell>
        </row>
      </sheetData>
      <sheetData sheetId="4349">
        <row r="4">
          <cell r="A4" t="str">
            <v>BẢNG TÍNH TOÁN, ĐO BÓC KHỐI LƯỢNG HOÀN THÀNH ĐƯA VÀO QUYẾT TOÁN</v>
          </cell>
        </row>
      </sheetData>
      <sheetData sheetId="4350">
        <row r="4">
          <cell r="A4" t="str">
            <v>BẢNG TÍNH TOÁN, ĐO BÓC KHỐI LƯỢNG HOÀN THÀNH ĐƯA VÀO QUYẾT TOÁN</v>
          </cell>
        </row>
      </sheetData>
      <sheetData sheetId="4351">
        <row r="4">
          <cell r="A4" t="str">
            <v>BẢNG TÍNH TOÁN, ĐO BÓC KHỐI LƯỢNG HOÀN THÀNH ĐƯA VÀO QUYẾT TOÁN</v>
          </cell>
        </row>
      </sheetData>
      <sheetData sheetId="4352">
        <row r="4">
          <cell r="A4" t="str">
            <v>BẢNG TÍNH TOÁN, ĐO BÓC KHỐI LƯỢNG HOÀN THÀNH ĐƯA VÀO QUYẾT TOÁN</v>
          </cell>
        </row>
      </sheetData>
      <sheetData sheetId="4353">
        <row r="4">
          <cell r="A4" t="str">
            <v>BẢNG TÍNH TOÁN, ĐO BÓC KHỐI LƯỢNG HOÀN THÀNH ĐƯA VÀO QUYẾT TOÁN</v>
          </cell>
        </row>
      </sheetData>
      <sheetData sheetId="4354">
        <row r="4">
          <cell r="A4" t="str">
            <v>BẢNG TÍNH TOÁN, ĐO BÓC KHỐI LƯỢNG HOÀN THÀNH ĐƯA VÀO QUYẾT TOÁN</v>
          </cell>
        </row>
      </sheetData>
      <sheetData sheetId="4355">
        <row r="4">
          <cell r="A4" t="str">
            <v>BẢNG TÍNH TOÁN, ĐO BÓC KHỐI LƯỢNG HOÀN THÀNH ĐƯA VÀO QUYẾT TOÁN</v>
          </cell>
        </row>
      </sheetData>
      <sheetData sheetId="4356">
        <row r="4">
          <cell r="A4" t="str">
            <v>BẢNG TÍNH TOÁN, ĐO BÓC KHỐI LƯỢNG HOÀN THÀNH ĐƯA VÀO QUYẾT TOÁN</v>
          </cell>
        </row>
      </sheetData>
      <sheetData sheetId="4357">
        <row r="4">
          <cell r="A4" t="str">
            <v>BẢNG TÍNH TOÁN, ĐO BÓC KHỐI LƯỢNG HOÀN THÀNH ĐƯA VÀO QUYẾT TOÁN</v>
          </cell>
        </row>
      </sheetData>
      <sheetData sheetId="4358">
        <row r="4">
          <cell r="A4" t="str">
            <v>BẢNG TÍNH TOÁN, ĐO BÓC KHỐI LƯỢNG HOÀN THÀNH ĐƯA VÀO QUYẾT TOÁN</v>
          </cell>
        </row>
      </sheetData>
      <sheetData sheetId="4359">
        <row r="4">
          <cell r="A4" t="str">
            <v>BẢNG TÍNH TOÁN, ĐO BÓC KHỐI LƯỢNG HOÀN THÀNH ĐƯA VÀO QUYẾT TOÁN</v>
          </cell>
        </row>
      </sheetData>
      <sheetData sheetId="4360">
        <row r="4">
          <cell r="A4" t="str">
            <v>BẢNG TÍNH TOÁN, ĐO BÓC KHỐI LƯỢNG HOÀN THÀNH ĐƯA VÀO QUYẾT TOÁN</v>
          </cell>
        </row>
      </sheetData>
      <sheetData sheetId="4361">
        <row r="4">
          <cell r="A4" t="str">
            <v>BẢNG TÍNH TOÁN, ĐO BÓC KHỐI LƯỢNG HOÀN THÀNH ĐƯA VÀO QUYẾT TOÁN</v>
          </cell>
        </row>
      </sheetData>
      <sheetData sheetId="4362">
        <row r="4">
          <cell r="A4" t="str">
            <v>BẢNG TÍNH TOÁN, ĐO BÓC KHỐI LƯỢNG HOÀN THÀNH ĐƯA VÀO QUYẾT TOÁN</v>
          </cell>
        </row>
      </sheetData>
      <sheetData sheetId="4363">
        <row r="4">
          <cell r="A4" t="str">
            <v>BẢNG TÍNH TOÁN, ĐO BÓC KHỐI LƯỢNG HOÀN THÀNH ĐƯA VÀO QUYẾT TOÁN</v>
          </cell>
        </row>
      </sheetData>
      <sheetData sheetId="4364">
        <row r="4">
          <cell r="A4" t="str">
            <v>BẢNG TÍNH TOÁN, ĐO BÓC KHỐI LƯỢNG HOÀN THÀNH ĐƯA VÀO QUYẾT TOÁN</v>
          </cell>
        </row>
      </sheetData>
      <sheetData sheetId="4365">
        <row r="4">
          <cell r="A4" t="str">
            <v>BẢNG TÍNH TOÁN, ĐO BÓC KHỐI LƯỢNG HOÀN THÀNH ĐƯA VÀO QUYẾT TOÁN</v>
          </cell>
        </row>
      </sheetData>
      <sheetData sheetId="4366">
        <row r="4">
          <cell r="A4" t="str">
            <v>BẢNG TÍNH TOÁN, ĐO BÓC KHỐI LƯỢNG HOÀN THÀNH ĐƯA VÀO QUYẾT TOÁN</v>
          </cell>
        </row>
      </sheetData>
      <sheetData sheetId="4367">
        <row r="4">
          <cell r="A4" t="str">
            <v>BẢNG TÍNH TOÁN, ĐO BÓC KHỐI LƯỢNG HOÀN THÀNH ĐƯA VÀO QUYẾT TOÁN</v>
          </cell>
        </row>
      </sheetData>
      <sheetData sheetId="4368">
        <row r="4">
          <cell r="A4" t="str">
            <v>BẢNG TÍNH TOÁN, ĐO BÓC KHỐI LƯỢNG HOÀN THÀNH ĐƯA VÀO QUYẾT TOÁN</v>
          </cell>
        </row>
      </sheetData>
      <sheetData sheetId="4369">
        <row r="4">
          <cell r="A4" t="str">
            <v>BẢNG TÍNH TOÁN, ĐO BÓC KHỐI LƯỢNG HOÀN THÀNH ĐƯA VÀO QUYẾT TOÁN</v>
          </cell>
        </row>
      </sheetData>
      <sheetData sheetId="4370">
        <row r="4">
          <cell r="A4" t="str">
            <v>BẢNG TÍNH TOÁN, ĐO BÓC KHỐI LƯỢNG HOÀN THÀNH ĐƯA VÀO QUYẾT TOÁN</v>
          </cell>
        </row>
      </sheetData>
      <sheetData sheetId="4371">
        <row r="4">
          <cell r="A4" t="str">
            <v>BẢNG TÍNH TOÁN, ĐO BÓC KHỐI LƯỢNG HOÀN THÀNH ĐƯA VÀO QUYẾT TOÁN</v>
          </cell>
        </row>
      </sheetData>
      <sheetData sheetId="4372">
        <row r="4">
          <cell r="A4" t="str">
            <v>BẢNG TÍNH TOÁN, ĐO BÓC KHỐI LƯỢNG HOÀN THÀNH ĐƯA VÀO QUYẾT TOÁN</v>
          </cell>
        </row>
      </sheetData>
      <sheetData sheetId="4373">
        <row r="4">
          <cell r="A4" t="str">
            <v>BẢNG TÍNH TOÁN, ĐO BÓC KHỐI LƯỢNG HOÀN THÀNH ĐƯA VÀO QUYẾT TOÁN</v>
          </cell>
        </row>
      </sheetData>
      <sheetData sheetId="4374">
        <row r="4">
          <cell r="A4" t="str">
            <v>BẢNG TÍNH TOÁN, ĐO BÓC KHỐI LƯỢNG HOÀN THÀNH ĐƯA VÀO QUYẾT TOÁN</v>
          </cell>
        </row>
      </sheetData>
      <sheetData sheetId="4375">
        <row r="4">
          <cell r="A4" t="str">
            <v>BẢNG TÍNH TOÁN, ĐO BÓC KHỐI LƯỢNG HOÀN THÀNH ĐƯA VÀO QUYẾT TOÁN</v>
          </cell>
        </row>
      </sheetData>
      <sheetData sheetId="4376">
        <row r="4">
          <cell r="A4" t="str">
            <v>BẢNG TÍNH TOÁN, ĐO BÓC KHỐI LƯỢNG HOÀN THÀNH ĐƯA VÀO QUYẾT TOÁN</v>
          </cell>
        </row>
      </sheetData>
      <sheetData sheetId="4377">
        <row r="4">
          <cell r="A4" t="str">
            <v>BẢNG TÍNH TOÁN, ĐO BÓC KHỐI LƯỢNG HOÀN THÀNH ĐƯA VÀO QUYẾT TOÁN</v>
          </cell>
        </row>
      </sheetData>
      <sheetData sheetId="4378">
        <row r="4">
          <cell r="A4" t="str">
            <v>BẢNG TÍNH TOÁN, ĐO BÓC KHỐI LƯỢNG HOÀN THÀNH ĐƯA VÀO QUYẾT TOÁN</v>
          </cell>
        </row>
      </sheetData>
      <sheetData sheetId="4379">
        <row r="4">
          <cell r="A4" t="str">
            <v>BẢNG TÍNH TOÁN, ĐO BÓC KHỐI LƯỢNG HOÀN THÀNH ĐƯA VÀO QUYẾT TOÁN</v>
          </cell>
        </row>
      </sheetData>
      <sheetData sheetId="4380">
        <row r="4">
          <cell r="A4" t="str">
            <v>BẢNG TÍNH TOÁN, ĐO BÓC KHỐI LƯỢNG HOÀN THÀNH ĐƯA VÀO QUYẾT TOÁN</v>
          </cell>
        </row>
      </sheetData>
      <sheetData sheetId="4381">
        <row r="4">
          <cell r="A4" t="str">
            <v>BẢNG TÍNH TOÁN, ĐO BÓC KHỐI LƯỢNG HOÀN THÀNH ĐƯA VÀO QUYẾT TOÁN</v>
          </cell>
        </row>
      </sheetData>
      <sheetData sheetId="4382">
        <row r="4">
          <cell r="A4" t="str">
            <v>BẢNG TÍNH TOÁN, ĐO BÓC KHỐI LƯỢNG HOÀN THÀNH ĐƯA VÀO QUYẾT TOÁN</v>
          </cell>
        </row>
      </sheetData>
      <sheetData sheetId="4383">
        <row r="4">
          <cell r="A4" t="str">
            <v>BẢNG TÍNH TOÁN, ĐO BÓC KHỐI LƯỢNG HOÀN THÀNH ĐƯA VÀO QUYẾT TOÁN</v>
          </cell>
        </row>
      </sheetData>
      <sheetData sheetId="4384">
        <row r="4">
          <cell r="A4" t="str">
            <v>BẢNG TÍNH TOÁN, ĐO BÓC KHỐI LƯỢNG HOÀN THÀNH ĐƯA VÀO QUYẾT TOÁN</v>
          </cell>
        </row>
      </sheetData>
      <sheetData sheetId="4385">
        <row r="4">
          <cell r="A4" t="str">
            <v>BẢNG TÍNH TOÁN, ĐO BÓC KHỐI LƯỢNG HOÀN THÀNH ĐƯA VÀO QUYẾT TOÁN</v>
          </cell>
        </row>
      </sheetData>
      <sheetData sheetId="4386">
        <row r="4">
          <cell r="A4" t="str">
            <v>BẢNG TÍNH TOÁN, ĐO BÓC KHỐI LƯỢNG HOÀN THÀNH ĐƯA VÀO QUYẾT TOÁN</v>
          </cell>
        </row>
      </sheetData>
      <sheetData sheetId="4387">
        <row r="4">
          <cell r="A4" t="str">
            <v>BẢNG TÍNH TOÁN, ĐO BÓC KHỐI LƯỢNG HOÀN THÀNH ĐƯA VÀO QUYẾT TOÁN</v>
          </cell>
        </row>
      </sheetData>
      <sheetData sheetId="4388">
        <row r="4">
          <cell r="A4" t="str">
            <v>BẢNG TÍNH TOÁN, ĐO BÓC KHỐI LƯỢNG HOÀN THÀNH ĐƯA VÀO QUYẾT TOÁN</v>
          </cell>
        </row>
      </sheetData>
      <sheetData sheetId="4389">
        <row r="4">
          <cell r="A4" t="str">
            <v>BẢNG TÍNH TOÁN, ĐO BÓC KHỐI LƯỢNG HOÀN THÀNH ĐƯA VÀO QUYẾT TOÁN</v>
          </cell>
        </row>
      </sheetData>
      <sheetData sheetId="4390">
        <row r="4">
          <cell r="A4" t="str">
            <v>BẢNG TÍNH TOÁN, ĐO BÓC KHỐI LƯỢNG HOÀN THÀNH ĐƯA VÀO QUYẾT TOÁN</v>
          </cell>
        </row>
      </sheetData>
      <sheetData sheetId="4391">
        <row r="4">
          <cell r="A4" t="str">
            <v>BẢNG TÍNH TOÁN, ĐO BÓC KHỐI LƯỢNG HOÀN THÀNH ĐƯA VÀO QUYẾT TOÁN</v>
          </cell>
        </row>
      </sheetData>
      <sheetData sheetId="4392">
        <row r="4">
          <cell r="A4" t="str">
            <v>BẢNG TÍNH TOÁN, ĐO BÓC KHỐI LƯỢNG HOÀN THÀNH ĐƯA VÀO QUYẾT TOÁN</v>
          </cell>
        </row>
      </sheetData>
      <sheetData sheetId="4393">
        <row r="4">
          <cell r="A4" t="str">
            <v>BẢNG TÍNH TOÁN, ĐO BÓC KHỐI LƯỢNG HOÀN THÀNH ĐƯA VÀO QUYẾT TOÁN</v>
          </cell>
        </row>
      </sheetData>
      <sheetData sheetId="4394">
        <row r="4">
          <cell r="A4" t="str">
            <v>BẢNG TÍNH TOÁN, ĐO BÓC KHỐI LƯỢNG HOÀN THÀNH ĐƯA VÀO QUYẾT TOÁN</v>
          </cell>
        </row>
      </sheetData>
      <sheetData sheetId="4395">
        <row r="4">
          <cell r="A4" t="str">
            <v>BẢNG TÍNH TOÁN, ĐO BÓC KHỐI LƯỢNG HOÀN THÀNH ĐƯA VÀO QUYẾT TOÁN</v>
          </cell>
        </row>
      </sheetData>
      <sheetData sheetId="4396">
        <row r="4">
          <cell r="A4" t="str">
            <v>BẢNG TÍNH TOÁN, ĐO BÓC KHỐI LƯỢNG HOÀN THÀNH ĐƯA VÀO QUYẾT TOÁN</v>
          </cell>
        </row>
      </sheetData>
      <sheetData sheetId="4397">
        <row r="4">
          <cell r="A4" t="str">
            <v>BẢNG TÍNH TOÁN, ĐO BÓC KHỐI LƯỢNG HOÀN THÀNH ĐƯA VÀO QUYẾT TOÁN</v>
          </cell>
        </row>
      </sheetData>
      <sheetData sheetId="4398">
        <row r="4">
          <cell r="A4" t="str">
            <v>BẢNG TÍNH TOÁN, ĐO BÓC KHỐI LƯỢNG HOÀN THÀNH ĐƯA VÀO QUYẾT TOÁN</v>
          </cell>
        </row>
      </sheetData>
      <sheetData sheetId="4399">
        <row r="4">
          <cell r="A4" t="str">
            <v>BẢNG TÍNH TOÁN, ĐO BÓC KHỐI LƯỢNG HOÀN THÀNH ĐƯA VÀO QUYẾT TOÁN</v>
          </cell>
        </row>
      </sheetData>
      <sheetData sheetId="4400">
        <row r="4">
          <cell r="A4" t="str">
            <v>BẢNG TÍNH TOÁN, ĐO BÓC KHỐI LƯỢNG HOÀN THÀNH ĐƯA VÀO QUYẾT TOÁN</v>
          </cell>
        </row>
      </sheetData>
      <sheetData sheetId="4401">
        <row r="4">
          <cell r="A4" t="str">
            <v>BẢNG TÍNH TOÁN, ĐO BÓC KHỐI LƯỢNG HOÀN THÀNH ĐƯA VÀO QUYẾT TOÁN</v>
          </cell>
        </row>
      </sheetData>
      <sheetData sheetId="4402">
        <row r="4">
          <cell r="A4" t="str">
            <v>BẢNG TÍNH TOÁN, ĐO BÓC KHỐI LƯỢNG HOÀN THÀNH ĐƯA VÀO QUYẾT TOÁN</v>
          </cell>
        </row>
      </sheetData>
      <sheetData sheetId="4403">
        <row r="4">
          <cell r="A4" t="str">
            <v>BẢNG TÍNH TOÁN, ĐO BÓC KHỐI LƯỢNG HOÀN THÀNH ĐƯA VÀO QUYẾT TOÁN</v>
          </cell>
        </row>
      </sheetData>
      <sheetData sheetId="4404">
        <row r="4">
          <cell r="A4" t="str">
            <v>BẢNG TÍNH TOÁN, ĐO BÓC KHỐI LƯỢNG HOÀN THÀNH ĐƯA VÀO QUYẾT TOÁN</v>
          </cell>
        </row>
      </sheetData>
      <sheetData sheetId="4405">
        <row r="4">
          <cell r="A4" t="str">
            <v>BẢNG TÍNH TOÁN, ĐO BÓC KHỐI LƯỢNG HOÀN THÀNH ĐƯA VÀO QUYẾT TOÁN</v>
          </cell>
        </row>
      </sheetData>
      <sheetData sheetId="4406">
        <row r="4">
          <cell r="A4" t="str">
            <v>BẢNG TÍNH TOÁN, ĐO BÓC KHỐI LƯỢNG HOÀN THÀNH ĐƯA VÀO QUYẾT TOÁN</v>
          </cell>
        </row>
      </sheetData>
      <sheetData sheetId="4407">
        <row r="4">
          <cell r="A4" t="str">
            <v>BẢNG TÍNH TOÁN, ĐO BÓC KHỐI LƯỢNG HOÀN THÀNH ĐƯA VÀO QUYẾT TOÁN</v>
          </cell>
        </row>
      </sheetData>
      <sheetData sheetId="4408">
        <row r="4">
          <cell r="A4" t="str">
            <v>BẢNG TÍNH TOÁN, ĐO BÓC KHỐI LƯỢNG HOÀN THÀNH ĐƯA VÀO QUYẾT TOÁN</v>
          </cell>
        </row>
      </sheetData>
      <sheetData sheetId="4409">
        <row r="4">
          <cell r="A4" t="str">
            <v>BẢNG TÍNH TOÁN, ĐO BÓC KHỐI LƯỢNG HOÀN THÀNH ĐƯA VÀO QUYẾT TOÁN</v>
          </cell>
        </row>
      </sheetData>
      <sheetData sheetId="4410">
        <row r="4">
          <cell r="A4" t="str">
            <v>BẢNG TÍNH TOÁN, ĐO BÓC KHỐI LƯỢNG HOÀN THÀNH ĐƯA VÀO QUYẾT TOÁN</v>
          </cell>
        </row>
      </sheetData>
      <sheetData sheetId="4411">
        <row r="4">
          <cell r="A4" t="str">
            <v>BẢNG TÍNH TOÁN, ĐO BÓC KHỐI LƯỢNG HOÀN THÀNH ĐƯA VÀO QUYẾT TOÁN</v>
          </cell>
        </row>
      </sheetData>
      <sheetData sheetId="4412">
        <row r="4">
          <cell r="A4" t="str">
            <v>BẢNG TÍNH TOÁN, ĐO BÓC KHỐI LƯỢNG HOÀN THÀNH ĐƯA VÀO QUYẾT TOÁN</v>
          </cell>
        </row>
      </sheetData>
      <sheetData sheetId="4413">
        <row r="4">
          <cell r="A4" t="str">
            <v>BẢNG TÍNH TOÁN, ĐO BÓC KHỐI LƯỢNG HOÀN THÀNH ĐƯA VÀO QUYẾT TOÁN</v>
          </cell>
        </row>
      </sheetData>
      <sheetData sheetId="4414">
        <row r="4">
          <cell r="A4" t="str">
            <v>BẢNG TÍNH TOÁN, ĐO BÓC KHỐI LƯỢNG HOÀN THÀNH ĐƯA VÀO QUYẾT TOÁN</v>
          </cell>
        </row>
      </sheetData>
      <sheetData sheetId="4415">
        <row r="4">
          <cell r="A4" t="str">
            <v>BẢNG TÍNH TOÁN, ĐO BÓC KHỐI LƯỢNG HOÀN THÀNH ĐƯA VÀO QUYẾT TOÁN</v>
          </cell>
        </row>
      </sheetData>
      <sheetData sheetId="4416">
        <row r="4">
          <cell r="A4" t="str">
            <v>BẢNG TÍNH TOÁN, ĐO BÓC KHỐI LƯỢNG HOÀN THÀNH ĐƯA VÀO QUYẾT TOÁN</v>
          </cell>
        </row>
      </sheetData>
      <sheetData sheetId="4417">
        <row r="4">
          <cell r="A4" t="str">
            <v>BẢNG TÍNH TOÁN, ĐO BÓC KHỐI LƯỢNG HOÀN THÀNH ĐƯA VÀO QUYẾT TOÁN</v>
          </cell>
        </row>
      </sheetData>
      <sheetData sheetId="4418">
        <row r="4">
          <cell r="A4" t="str">
            <v>BẢNG TÍNH TOÁN, ĐO BÓC KHỐI LƯỢNG HOÀN THÀNH ĐƯA VÀO QUYẾT TOÁN</v>
          </cell>
        </row>
      </sheetData>
      <sheetData sheetId="4419">
        <row r="4">
          <cell r="A4" t="str">
            <v>BẢNG TÍNH TOÁN, ĐO BÓC KHỐI LƯỢNG HOÀN THÀNH ĐƯA VÀO QUYẾT TOÁN</v>
          </cell>
        </row>
      </sheetData>
      <sheetData sheetId="4420">
        <row r="4">
          <cell r="A4" t="str">
            <v>BẢNG TÍNH TOÁN, ĐO BÓC KHỐI LƯỢNG HOÀN THÀNH ĐƯA VÀO QUYẾT TOÁN</v>
          </cell>
        </row>
      </sheetData>
      <sheetData sheetId="4421">
        <row r="4">
          <cell r="A4" t="str">
            <v>BẢNG TÍNH TOÁN, ĐO BÓC KHỐI LƯỢNG HOÀN THÀNH ĐƯA VÀO QUYẾT TOÁN</v>
          </cell>
        </row>
      </sheetData>
      <sheetData sheetId="4422">
        <row r="4">
          <cell r="A4" t="str">
            <v>BẢNG TÍNH TOÁN, ĐO BÓC KHỐI LƯỢNG HOÀN THÀNH ĐƯA VÀO QUYẾT TOÁN</v>
          </cell>
        </row>
      </sheetData>
      <sheetData sheetId="4423">
        <row r="4">
          <cell r="A4" t="str">
            <v>BẢNG TÍNH TOÁN, ĐO BÓC KHỐI LƯỢNG HOÀN THÀNH ĐƯA VÀO QUYẾT TOÁN</v>
          </cell>
        </row>
      </sheetData>
      <sheetData sheetId="4424">
        <row r="4">
          <cell r="A4" t="str">
            <v>BẢNG TÍNH TOÁN, ĐO BÓC KHỐI LƯỢNG HOÀN THÀNH ĐƯA VÀO QUYẾT TOÁN</v>
          </cell>
        </row>
      </sheetData>
      <sheetData sheetId="4425">
        <row r="4">
          <cell r="A4" t="str">
            <v>BẢNG TÍNH TOÁN, ĐO BÓC KHỐI LƯỢNG HOÀN THÀNH ĐƯA VÀO QUYẾT TOÁN</v>
          </cell>
        </row>
      </sheetData>
      <sheetData sheetId="4426">
        <row r="4">
          <cell r="A4" t="str">
            <v>BẢNG TÍNH TOÁN, ĐO BÓC KHỐI LƯỢNG HOÀN THÀNH ĐƯA VÀO QUYẾT TOÁN</v>
          </cell>
        </row>
      </sheetData>
      <sheetData sheetId="4427">
        <row r="4">
          <cell r="A4" t="str">
            <v>BẢNG TÍNH TOÁN, ĐO BÓC KHỐI LƯỢNG HOÀN THÀNH ĐƯA VÀO QUYẾT TOÁN</v>
          </cell>
        </row>
      </sheetData>
      <sheetData sheetId="4428">
        <row r="4">
          <cell r="A4" t="str">
            <v>BẢNG TÍNH TOÁN, ĐO BÓC KHỐI LƯỢNG HOÀN THÀNH ĐƯA VÀO QUYẾT TOÁN</v>
          </cell>
        </row>
      </sheetData>
      <sheetData sheetId="4429">
        <row r="4">
          <cell r="A4" t="str">
            <v>BẢNG TÍNH TOÁN, ĐO BÓC KHỐI LƯỢNG HOÀN THÀNH ĐƯA VÀO QUYẾT TOÁN</v>
          </cell>
        </row>
      </sheetData>
      <sheetData sheetId="4430">
        <row r="4">
          <cell r="A4" t="str">
            <v>BẢNG TÍNH TOÁN, ĐO BÓC KHỐI LƯỢNG HOÀN THÀNH ĐƯA VÀO QUYẾT TOÁN</v>
          </cell>
        </row>
      </sheetData>
      <sheetData sheetId="4431">
        <row r="4">
          <cell r="A4" t="str">
            <v>BẢNG TÍNH TOÁN, ĐO BÓC KHỐI LƯỢNG HOÀN THÀNH ĐƯA VÀO QUYẾT TOÁN</v>
          </cell>
        </row>
      </sheetData>
      <sheetData sheetId="4432">
        <row r="4">
          <cell r="A4" t="str">
            <v>BẢNG TÍNH TOÁN, ĐO BÓC KHỐI LƯỢNG HOÀN THÀNH ĐƯA VÀO QUYẾT TOÁN</v>
          </cell>
        </row>
      </sheetData>
      <sheetData sheetId="4433">
        <row r="4">
          <cell r="A4" t="str">
            <v>BẢNG TÍNH TOÁN, ĐO BÓC KHỐI LƯỢNG HOÀN THÀNH ĐƯA VÀO QUYẾT TOÁN</v>
          </cell>
        </row>
      </sheetData>
      <sheetData sheetId="4434">
        <row r="4">
          <cell r="A4" t="str">
            <v>BẢNG TÍNH TOÁN, ĐO BÓC KHỐI LƯỢNG HOÀN THÀNH ĐƯA VÀO QUYẾT TOÁN</v>
          </cell>
        </row>
      </sheetData>
      <sheetData sheetId="4435">
        <row r="4">
          <cell r="A4" t="str">
            <v>BẢNG TÍNH TOÁN, ĐO BÓC KHỐI LƯỢNG HOÀN THÀNH ĐƯA VÀO QUYẾT TOÁN</v>
          </cell>
        </row>
      </sheetData>
      <sheetData sheetId="4436">
        <row r="4">
          <cell r="A4" t="str">
            <v>BẢNG TÍNH TOÁN, ĐO BÓC KHỐI LƯỢNG HOÀN THÀNH ĐƯA VÀO QUYẾT TOÁN</v>
          </cell>
        </row>
      </sheetData>
      <sheetData sheetId="4437">
        <row r="4">
          <cell r="A4" t="str">
            <v>BẢNG TÍNH TOÁN, ĐO BÓC KHỐI LƯỢNG HOÀN THÀNH ĐƯA VÀO QUYẾT TOÁN</v>
          </cell>
        </row>
      </sheetData>
      <sheetData sheetId="4438">
        <row r="4">
          <cell r="A4" t="str">
            <v>BẢNG TÍNH TOÁN, ĐO BÓC KHỐI LƯỢNG HOÀN THÀNH ĐƯA VÀO QUYẾT TOÁN</v>
          </cell>
        </row>
      </sheetData>
      <sheetData sheetId="4439">
        <row r="4">
          <cell r="A4" t="str">
            <v>BẢNG TÍNH TOÁN, ĐO BÓC KHỐI LƯỢNG HOÀN THÀNH ĐƯA VÀO QUYẾT TOÁN</v>
          </cell>
        </row>
      </sheetData>
      <sheetData sheetId="4440">
        <row r="4">
          <cell r="A4" t="str">
            <v>BẢNG TÍNH TOÁN, ĐO BÓC KHỐI LƯỢNG HOÀN THÀNH ĐƯA VÀO QUYẾT TOÁN</v>
          </cell>
        </row>
      </sheetData>
      <sheetData sheetId="4441">
        <row r="4">
          <cell r="A4" t="str">
            <v>BẢNG TÍNH TOÁN, ĐO BÓC KHỐI LƯỢNG HOÀN THÀNH ĐƯA VÀO QUYẾT TOÁN</v>
          </cell>
        </row>
      </sheetData>
      <sheetData sheetId="4442">
        <row r="4">
          <cell r="A4" t="str">
            <v>BẢNG TÍNH TOÁN, ĐO BÓC KHỐI LƯỢNG HOÀN THÀNH ĐƯA VÀO QUYẾT TOÁN</v>
          </cell>
        </row>
      </sheetData>
      <sheetData sheetId="4443">
        <row r="4">
          <cell r="A4" t="str">
            <v>BẢNG TÍNH TOÁN, ĐO BÓC KHỐI LƯỢNG HOÀN THÀNH ĐƯA VÀO QUYẾT TOÁN</v>
          </cell>
        </row>
      </sheetData>
      <sheetData sheetId="4444">
        <row r="4">
          <cell r="A4" t="str">
            <v>BẢNG TÍNH TOÁN, ĐO BÓC KHỐI LƯỢNG HOÀN THÀNH ĐƯA VÀO QUYẾT TOÁN</v>
          </cell>
        </row>
      </sheetData>
      <sheetData sheetId="4445">
        <row r="4">
          <cell r="A4" t="str">
            <v>BẢNG TÍNH TOÁN, ĐO BÓC KHỐI LƯỢNG HOÀN THÀNH ĐƯA VÀO QUYẾT TOÁN</v>
          </cell>
        </row>
      </sheetData>
      <sheetData sheetId="4446">
        <row r="4">
          <cell r="A4" t="str">
            <v>BẢNG TÍNH TOÁN, ĐO BÓC KHỐI LƯỢNG HOÀN THÀNH ĐƯA VÀO QUYẾT TOÁN</v>
          </cell>
        </row>
      </sheetData>
      <sheetData sheetId="4447">
        <row r="4">
          <cell r="A4" t="str">
            <v>BẢNG TÍNH TOÁN, ĐO BÓC KHỐI LƯỢNG HOÀN THÀNH ĐƯA VÀO QUYẾT TOÁN</v>
          </cell>
        </row>
      </sheetData>
      <sheetData sheetId="4448">
        <row r="4">
          <cell r="A4" t="str">
            <v>BẢNG TÍNH TOÁN, ĐO BÓC KHỐI LƯỢNG HOÀN THÀNH ĐƯA VÀO QUYẾT TOÁN</v>
          </cell>
        </row>
      </sheetData>
      <sheetData sheetId="4449">
        <row r="4">
          <cell r="A4" t="str">
            <v>BẢNG TÍNH TOÁN, ĐO BÓC KHỐI LƯỢNG HOÀN THÀNH ĐƯA VÀO QUYẾT TOÁN</v>
          </cell>
        </row>
      </sheetData>
      <sheetData sheetId="4450">
        <row r="4">
          <cell r="A4" t="str">
            <v>BẢNG TÍNH TOÁN, ĐO BÓC KHỐI LƯỢNG HOÀN THÀNH ĐƯA VÀO QUYẾT TOÁN</v>
          </cell>
        </row>
      </sheetData>
      <sheetData sheetId="4451">
        <row r="4">
          <cell r="A4" t="str">
            <v>BẢNG TÍNH TOÁN, ĐO BÓC KHỐI LƯỢNG HOÀN THÀNH ĐƯA VÀO QUYẾT TOÁN</v>
          </cell>
        </row>
      </sheetData>
      <sheetData sheetId="4452">
        <row r="4">
          <cell r="A4" t="str">
            <v>BẢNG TÍNH TOÁN, ĐO BÓC KHỐI LƯỢNG HOÀN THÀNH ĐƯA VÀO QUYẾT TOÁN</v>
          </cell>
        </row>
      </sheetData>
      <sheetData sheetId="4453">
        <row r="4">
          <cell r="A4" t="str">
            <v>BẢNG TÍNH TOÁN, ĐO BÓC KHỐI LƯỢNG HOÀN THÀNH ĐƯA VÀO QUYẾT TOÁN</v>
          </cell>
        </row>
      </sheetData>
      <sheetData sheetId="4454">
        <row r="4">
          <cell r="A4" t="str">
            <v>BẢNG TÍNH TOÁN, ĐO BÓC KHỐI LƯỢNG HOÀN THÀNH ĐƯA VÀO QUYẾT TOÁN</v>
          </cell>
        </row>
      </sheetData>
      <sheetData sheetId="4455">
        <row r="4">
          <cell r="A4" t="str">
            <v>BẢNG TÍNH TOÁN, ĐO BÓC KHỐI LƯỢNG HOÀN THÀNH ĐƯA VÀO QUYẾT TOÁN</v>
          </cell>
        </row>
      </sheetData>
      <sheetData sheetId="4456">
        <row r="4">
          <cell r="A4" t="str">
            <v>BẢNG TÍNH TOÁN, ĐO BÓC KHỐI LƯỢNG HOÀN THÀNH ĐƯA VÀO QUYẾT TOÁN</v>
          </cell>
        </row>
      </sheetData>
      <sheetData sheetId="4457">
        <row r="4">
          <cell r="A4" t="str">
            <v>BẢNG TÍNH TOÁN, ĐO BÓC KHỐI LƯỢNG HOÀN THÀNH ĐƯA VÀO QUYẾT TOÁN</v>
          </cell>
        </row>
      </sheetData>
      <sheetData sheetId="4458">
        <row r="4">
          <cell r="A4" t="str">
            <v>BẢNG TÍNH TOÁN, ĐO BÓC KHỐI LƯỢNG HOÀN THÀNH ĐƯA VÀO QUYẾT TOÁN</v>
          </cell>
        </row>
      </sheetData>
      <sheetData sheetId="4459">
        <row r="4">
          <cell r="A4" t="str">
            <v>BẢNG TÍNH TOÁN, ĐO BÓC KHỐI LƯỢNG HOÀN THÀNH ĐƯA VÀO QUYẾT TOÁN</v>
          </cell>
        </row>
      </sheetData>
      <sheetData sheetId="4460">
        <row r="4">
          <cell r="A4" t="str">
            <v>BẢNG TÍNH TOÁN, ĐO BÓC KHỐI LƯỢNG HOÀN THÀNH ĐƯA VÀO QUYẾT TOÁN</v>
          </cell>
        </row>
      </sheetData>
      <sheetData sheetId="4461">
        <row r="4">
          <cell r="A4" t="str">
            <v>BẢNG TÍNH TOÁN, ĐO BÓC KHỐI LƯỢNG HOÀN THÀNH ĐƯA VÀO QUYẾT TOÁN</v>
          </cell>
        </row>
      </sheetData>
      <sheetData sheetId="4462">
        <row r="4">
          <cell r="A4" t="str">
            <v>BẢNG TÍNH TOÁN, ĐO BÓC KHỐI LƯỢNG HOÀN THÀNH ĐƯA VÀO QUYẾT TOÁN</v>
          </cell>
        </row>
      </sheetData>
      <sheetData sheetId="4463">
        <row r="4">
          <cell r="A4" t="str">
            <v>BẢNG TÍNH TOÁN, ĐO BÓC KHỐI LƯỢNG HOÀN THÀNH ĐƯA VÀO QUYẾT TOÁN</v>
          </cell>
        </row>
      </sheetData>
      <sheetData sheetId="4464">
        <row r="4">
          <cell r="A4" t="str">
            <v>BẢNG TÍNH TOÁN, ĐO BÓC KHỐI LƯỢNG HOÀN THÀNH ĐƯA VÀO QUYẾT TOÁN</v>
          </cell>
        </row>
      </sheetData>
      <sheetData sheetId="4465">
        <row r="4">
          <cell r="A4" t="str">
            <v>BẢNG TÍNH TOÁN, ĐO BÓC KHỐI LƯỢNG HOÀN THÀNH ĐƯA VÀO QUYẾT TOÁN</v>
          </cell>
        </row>
      </sheetData>
      <sheetData sheetId="4466">
        <row r="4">
          <cell r="A4" t="str">
            <v>BẢNG TÍNH TOÁN, ĐO BÓC KHỐI LƯỢNG HOÀN THÀNH ĐƯA VÀO QUYẾT TOÁN</v>
          </cell>
        </row>
      </sheetData>
      <sheetData sheetId="4467">
        <row r="4">
          <cell r="A4" t="str">
            <v>BẢNG TÍNH TOÁN, ĐO BÓC KHỐI LƯỢNG HOÀN THÀNH ĐƯA VÀO QUYẾT TOÁN</v>
          </cell>
        </row>
      </sheetData>
      <sheetData sheetId="4468">
        <row r="4">
          <cell r="A4" t="str">
            <v>BẢNG TÍNH TOÁN, ĐO BÓC KHỐI LƯỢNG HOÀN THÀNH ĐƯA VÀO QUYẾT TOÁN</v>
          </cell>
        </row>
      </sheetData>
      <sheetData sheetId="4469">
        <row r="4">
          <cell r="A4" t="str">
            <v>BẢNG TÍNH TOÁN, ĐO BÓC KHỐI LƯỢNG HOÀN THÀNH ĐƯA VÀO QUYẾT TOÁN</v>
          </cell>
        </row>
      </sheetData>
      <sheetData sheetId="4470">
        <row r="4">
          <cell r="A4" t="str">
            <v>BẢNG TÍNH TOÁN, ĐO BÓC KHỐI LƯỢNG HOÀN THÀNH ĐƯA VÀO QUYẾT TOÁN</v>
          </cell>
        </row>
      </sheetData>
      <sheetData sheetId="4471">
        <row r="4">
          <cell r="A4" t="str">
            <v>BẢNG TÍNH TOÁN, ĐO BÓC KHỐI LƯỢNG HOÀN THÀNH ĐƯA VÀO QUYẾT TOÁN</v>
          </cell>
        </row>
      </sheetData>
      <sheetData sheetId="4472">
        <row r="4">
          <cell r="A4" t="str">
            <v>BẢNG TÍNH TOÁN, ĐO BÓC KHỐI LƯỢNG HOÀN THÀNH ĐƯA VÀO QUYẾT TOÁN</v>
          </cell>
        </row>
      </sheetData>
      <sheetData sheetId="4473">
        <row r="4">
          <cell r="A4" t="str">
            <v>BẢNG TÍNH TOÁN, ĐO BÓC KHỐI LƯỢNG HOÀN THÀNH ĐƯA VÀO QUYẾT TOÁN</v>
          </cell>
        </row>
      </sheetData>
      <sheetData sheetId="4474">
        <row r="4">
          <cell r="A4" t="str">
            <v>BẢNG TÍNH TOÁN, ĐO BÓC KHỐI LƯỢNG HOÀN THÀNH ĐƯA VÀO QUYẾT TOÁN</v>
          </cell>
        </row>
      </sheetData>
      <sheetData sheetId="4475">
        <row r="4">
          <cell r="A4" t="str">
            <v>BẢNG TÍNH TOÁN, ĐO BÓC KHỐI LƯỢNG HOÀN THÀNH ĐƯA VÀO QUYẾT TOÁN</v>
          </cell>
        </row>
      </sheetData>
      <sheetData sheetId="4476">
        <row r="4">
          <cell r="A4" t="str">
            <v>BẢNG TÍNH TOÁN, ĐO BÓC KHỐI LƯỢNG HOÀN THÀNH ĐƯA VÀO QUYẾT TOÁN</v>
          </cell>
        </row>
      </sheetData>
      <sheetData sheetId="4477">
        <row r="4">
          <cell r="A4" t="str">
            <v>BẢNG TÍNH TOÁN, ĐO BÓC KHỐI LƯỢNG HOÀN THÀNH ĐƯA VÀO QUYẾT TOÁN</v>
          </cell>
        </row>
      </sheetData>
      <sheetData sheetId="4478">
        <row r="4">
          <cell r="A4" t="str">
            <v>BẢNG TÍNH TOÁN, ĐO BÓC KHỐI LƯỢNG HOÀN THÀNH ĐƯA VÀO QUYẾT TOÁN</v>
          </cell>
        </row>
      </sheetData>
      <sheetData sheetId="4479">
        <row r="4">
          <cell r="A4" t="str">
            <v>BẢNG TÍNH TOÁN, ĐO BÓC KHỐI LƯỢNG HOÀN THÀNH ĐƯA VÀO QUYẾT TOÁN</v>
          </cell>
        </row>
      </sheetData>
      <sheetData sheetId="4480">
        <row r="4">
          <cell r="A4" t="str">
            <v>BẢNG TÍNH TOÁN, ĐO BÓC KHỐI LƯỢNG HOÀN THÀNH ĐƯA VÀO QUYẾT TOÁN</v>
          </cell>
        </row>
      </sheetData>
      <sheetData sheetId="4481">
        <row r="4">
          <cell r="A4" t="str">
            <v>BẢNG TÍNH TOÁN, ĐO BÓC KHỐI LƯỢNG HOÀN THÀNH ĐƯA VÀO QUYẾT TOÁN</v>
          </cell>
        </row>
      </sheetData>
      <sheetData sheetId="4482">
        <row r="4">
          <cell r="A4" t="str">
            <v>BẢNG TÍNH TOÁN, ĐO BÓC KHỐI LƯỢNG HOÀN THÀNH ĐƯA VÀO QUYẾT TOÁN</v>
          </cell>
        </row>
      </sheetData>
      <sheetData sheetId="4483">
        <row r="4">
          <cell r="A4" t="str">
            <v>BẢNG TÍNH TOÁN, ĐO BÓC KHỐI LƯỢNG HOÀN THÀNH ĐƯA VÀO QUYẾT TOÁN</v>
          </cell>
        </row>
      </sheetData>
      <sheetData sheetId="4484">
        <row r="4">
          <cell r="A4" t="str">
            <v>BẢNG TÍNH TOÁN, ĐO BÓC KHỐI LƯỢNG HOÀN THÀNH ĐƯA VÀO QUYẾT TOÁN</v>
          </cell>
        </row>
      </sheetData>
      <sheetData sheetId="4485">
        <row r="4">
          <cell r="A4" t="str">
            <v>BẢNG TÍNH TOÁN, ĐO BÓC KHỐI LƯỢNG HOÀN THÀNH ĐƯA VÀO QUYẾT TOÁN</v>
          </cell>
        </row>
      </sheetData>
      <sheetData sheetId="4486">
        <row r="4">
          <cell r="A4" t="str">
            <v>BẢNG TÍNH TOÁN, ĐO BÓC KHỐI LƯỢNG HOÀN THÀNH ĐƯA VÀO QUYẾT TOÁN</v>
          </cell>
        </row>
      </sheetData>
      <sheetData sheetId="4487">
        <row r="4">
          <cell r="A4" t="str">
            <v>BẢNG TÍNH TOÁN, ĐO BÓC KHỐI LƯỢNG HOÀN THÀNH ĐƯA VÀO QUYẾT TOÁN</v>
          </cell>
        </row>
      </sheetData>
      <sheetData sheetId="4488">
        <row r="4">
          <cell r="A4" t="str">
            <v>BẢNG TÍNH TOÁN, ĐO BÓC KHỐI LƯỢNG HOÀN THÀNH ĐƯA VÀO QUYẾT TOÁN</v>
          </cell>
        </row>
      </sheetData>
      <sheetData sheetId="4489">
        <row r="4">
          <cell r="A4" t="str">
            <v>BẢNG TÍNH TOÁN, ĐO BÓC KHỐI LƯỢNG HOÀN THÀNH ĐƯA VÀO QUYẾT TOÁN</v>
          </cell>
        </row>
      </sheetData>
      <sheetData sheetId="4490">
        <row r="4">
          <cell r="A4" t="str">
            <v>BẢNG TÍNH TOÁN, ĐO BÓC KHỐI LƯỢNG HOÀN THÀNH ĐƯA VÀO QUYẾT TOÁN</v>
          </cell>
        </row>
      </sheetData>
      <sheetData sheetId="4491">
        <row r="4">
          <cell r="A4" t="str">
            <v>BẢNG TÍNH TOÁN, ĐO BÓC KHỐI LƯỢNG HOÀN THÀNH ĐƯA VÀO QUYẾT TOÁN</v>
          </cell>
        </row>
      </sheetData>
      <sheetData sheetId="4492">
        <row r="4">
          <cell r="A4" t="str">
            <v>BẢNG TÍNH TOÁN, ĐO BÓC KHỐI LƯỢNG HOÀN THÀNH ĐƯA VÀO QUYẾT TOÁN</v>
          </cell>
        </row>
      </sheetData>
      <sheetData sheetId="4493">
        <row r="4">
          <cell r="A4" t="str">
            <v>BẢNG TÍNH TOÁN, ĐO BÓC KHỐI LƯỢNG HOÀN THÀNH ĐƯA VÀO QUYẾT TOÁN</v>
          </cell>
        </row>
      </sheetData>
      <sheetData sheetId="4494">
        <row r="4">
          <cell r="A4" t="str">
            <v>BẢNG TÍNH TOÁN, ĐO BÓC KHỐI LƯỢNG HOÀN THÀNH ĐƯA VÀO QUYẾT TOÁN</v>
          </cell>
        </row>
      </sheetData>
      <sheetData sheetId="4495">
        <row r="4">
          <cell r="A4" t="str">
            <v>BẢNG TÍNH TOÁN, ĐO BÓC KHỐI LƯỢNG HOÀN THÀNH ĐƯA VÀO QUYẾT TOÁN</v>
          </cell>
        </row>
      </sheetData>
      <sheetData sheetId="4496">
        <row r="4">
          <cell r="A4" t="str">
            <v>BẢNG TÍNH TOÁN, ĐO BÓC KHỐI LƯỢNG HOÀN THÀNH ĐƯA VÀO QUYẾT TOÁN</v>
          </cell>
        </row>
      </sheetData>
      <sheetData sheetId="4497">
        <row r="4">
          <cell r="A4" t="str">
            <v>BẢNG TÍNH TOÁN, ĐO BÓC KHỐI LƯỢNG HOÀN THÀNH ĐƯA VÀO QUYẾT TOÁN</v>
          </cell>
        </row>
      </sheetData>
      <sheetData sheetId="4498">
        <row r="4">
          <cell r="A4" t="str">
            <v>BẢNG TÍNH TOÁN, ĐO BÓC KHỐI LƯỢNG HOÀN THÀNH ĐƯA VÀO QUYẾT TOÁN</v>
          </cell>
        </row>
      </sheetData>
      <sheetData sheetId="4499">
        <row r="4">
          <cell r="A4" t="str">
            <v>BẢNG TÍNH TOÁN, ĐO BÓC KHỐI LƯỢNG HOÀN THÀNH ĐƯA VÀO QUYẾT TOÁN</v>
          </cell>
        </row>
      </sheetData>
      <sheetData sheetId="4500">
        <row r="4">
          <cell r="A4" t="str">
            <v>BẢNG TÍNH TOÁN, ĐO BÓC KHỐI LƯỢNG HOÀN THÀNH ĐƯA VÀO QUYẾT TOÁN</v>
          </cell>
        </row>
      </sheetData>
      <sheetData sheetId="4501">
        <row r="4">
          <cell r="A4" t="str">
            <v>BẢNG TÍNH TOÁN, ĐO BÓC KHỐI LƯỢNG HOÀN THÀNH ĐƯA VÀO QUYẾT TOÁN</v>
          </cell>
        </row>
      </sheetData>
      <sheetData sheetId="4502">
        <row r="4">
          <cell r="A4" t="str">
            <v>BẢNG TÍNH TOÁN, ĐO BÓC KHỐI LƯỢNG HOÀN THÀNH ĐƯA VÀO QUYẾT TOÁN</v>
          </cell>
        </row>
      </sheetData>
      <sheetData sheetId="4503">
        <row r="4">
          <cell r="A4" t="str">
            <v>BẢNG TÍNH TOÁN, ĐO BÓC KHỐI LƯỢNG HOÀN THÀNH ĐƯA VÀO QUYẾT TOÁN</v>
          </cell>
        </row>
      </sheetData>
      <sheetData sheetId="4504">
        <row r="4">
          <cell r="A4" t="str">
            <v>BẢNG TÍNH TOÁN, ĐO BÓC KHỐI LƯỢNG HOÀN THÀNH ĐƯA VÀO QUYẾT TOÁN</v>
          </cell>
        </row>
      </sheetData>
      <sheetData sheetId="4505">
        <row r="4">
          <cell r="A4" t="str">
            <v>BẢNG TÍNH TOÁN, ĐO BÓC KHỐI LƯỢNG HOÀN THÀNH ĐƯA VÀO QUYẾT TOÁN</v>
          </cell>
        </row>
      </sheetData>
      <sheetData sheetId="4506">
        <row r="4">
          <cell r="A4" t="str">
            <v>BẢNG TÍNH TOÁN, ĐO BÓC KHỐI LƯỢNG HOÀN THÀNH ĐƯA VÀO QUYẾT TOÁN</v>
          </cell>
        </row>
      </sheetData>
      <sheetData sheetId="4507">
        <row r="4">
          <cell r="A4" t="str">
            <v>BẢNG TÍNH TOÁN, ĐO BÓC KHỐI LƯỢNG HOÀN THÀNH ĐƯA VÀO QUYẾT TOÁN</v>
          </cell>
        </row>
      </sheetData>
      <sheetData sheetId="4508">
        <row r="4">
          <cell r="A4" t="str">
            <v>BẢNG TÍNH TOÁN, ĐO BÓC KHỐI LƯỢNG HOÀN THÀNH ĐƯA VÀO QUYẾT TOÁN</v>
          </cell>
        </row>
      </sheetData>
      <sheetData sheetId="4509">
        <row r="4">
          <cell r="A4" t="str">
            <v>BẢNG TÍNH TOÁN, ĐO BÓC KHỐI LƯỢNG HOÀN THÀNH ĐƯA VÀO QUYẾT TOÁN</v>
          </cell>
        </row>
      </sheetData>
      <sheetData sheetId="4510">
        <row r="4">
          <cell r="A4" t="str">
            <v>BẢNG TÍNH TOÁN, ĐO BÓC KHỐI LƯỢNG HOÀN THÀNH ĐƯA VÀO QUYẾT TOÁN</v>
          </cell>
        </row>
      </sheetData>
      <sheetData sheetId="4511">
        <row r="4">
          <cell r="A4" t="str">
            <v>BẢNG TÍNH TOÁN, ĐO BÓC KHỐI LƯỢNG HOÀN THÀNH ĐƯA VÀO QUYẾT TOÁN</v>
          </cell>
        </row>
      </sheetData>
      <sheetData sheetId="4512">
        <row r="4">
          <cell r="A4" t="str">
            <v>BẢNG TÍNH TOÁN, ĐO BÓC KHỐI LƯỢNG HOÀN THÀNH ĐƯA VÀO QUYẾT TOÁN</v>
          </cell>
        </row>
      </sheetData>
      <sheetData sheetId="4513">
        <row r="4">
          <cell r="A4" t="str">
            <v>BẢNG TÍNH TOÁN, ĐO BÓC KHỐI LƯỢNG HOÀN THÀNH ĐƯA VÀO QUYẾT TOÁN</v>
          </cell>
        </row>
      </sheetData>
      <sheetData sheetId="4514">
        <row r="4">
          <cell r="A4" t="str">
            <v>BẢNG TÍNH TOÁN, ĐO BÓC KHỐI LƯỢNG HOÀN THÀNH ĐƯA VÀO QUYẾT TOÁN</v>
          </cell>
        </row>
      </sheetData>
      <sheetData sheetId="4515">
        <row r="4">
          <cell r="A4" t="str">
            <v>BẢNG TÍNH TOÁN, ĐO BÓC KHỐI LƯỢNG HOÀN THÀNH ĐƯA VÀO QUYẾT TOÁN</v>
          </cell>
        </row>
      </sheetData>
      <sheetData sheetId="4516">
        <row r="4">
          <cell r="A4" t="str">
            <v>BẢNG TÍNH TOÁN, ĐO BÓC KHỐI LƯỢNG HOÀN THÀNH ĐƯA VÀO QUYẾT TOÁN</v>
          </cell>
        </row>
      </sheetData>
      <sheetData sheetId="4517">
        <row r="4">
          <cell r="A4" t="str">
            <v>BẢNG TÍNH TOÁN, ĐO BÓC KHỐI LƯỢNG HOÀN THÀNH ĐƯA VÀO QUYẾT TOÁN</v>
          </cell>
        </row>
      </sheetData>
      <sheetData sheetId="4518">
        <row r="4">
          <cell r="A4" t="str">
            <v>BẢNG TÍNH TOÁN, ĐO BÓC KHỐI LƯỢNG HOÀN THÀNH ĐƯA VÀO QUYẾT TOÁN</v>
          </cell>
        </row>
      </sheetData>
      <sheetData sheetId="4519">
        <row r="4">
          <cell r="A4" t="str">
            <v>BẢNG TÍNH TOÁN, ĐO BÓC KHỐI LƯỢNG HOÀN THÀNH ĐƯA VÀO QUYẾT TOÁN</v>
          </cell>
        </row>
      </sheetData>
      <sheetData sheetId="4520">
        <row r="4">
          <cell r="A4" t="str">
            <v>BẢNG TÍNH TOÁN, ĐO BÓC KHỐI LƯỢNG HOÀN THÀNH ĐƯA VÀO QUYẾT TOÁN</v>
          </cell>
        </row>
      </sheetData>
      <sheetData sheetId="4521">
        <row r="4">
          <cell r="A4" t="str">
            <v>BẢNG TÍNH TOÁN, ĐO BÓC KHỐI LƯỢNG HOÀN THÀNH ĐƯA VÀO QUYẾT TOÁN</v>
          </cell>
        </row>
      </sheetData>
      <sheetData sheetId="4522">
        <row r="4">
          <cell r="A4" t="str">
            <v>BẢNG TÍNH TOÁN, ĐO BÓC KHỐI LƯỢNG HOÀN THÀNH ĐƯA VÀO QUYẾT TOÁN</v>
          </cell>
        </row>
      </sheetData>
      <sheetData sheetId="4523">
        <row r="4">
          <cell r="A4" t="str">
            <v>BẢNG TÍNH TOÁN, ĐO BÓC KHỐI LƯỢNG HOÀN THÀNH ĐƯA VÀO QUYẾT TOÁN</v>
          </cell>
        </row>
      </sheetData>
      <sheetData sheetId="4524">
        <row r="4">
          <cell r="A4" t="str">
            <v>BẢNG TÍNH TOÁN, ĐO BÓC KHỐI LƯỢNG HOÀN THÀNH ĐƯA VÀO QUYẾT TOÁN</v>
          </cell>
        </row>
      </sheetData>
      <sheetData sheetId="4525">
        <row r="4">
          <cell r="A4" t="str">
            <v>BẢNG TÍNH TOÁN, ĐO BÓC KHỐI LƯỢNG HOÀN THÀNH ĐƯA VÀO QUYẾT TOÁN</v>
          </cell>
        </row>
      </sheetData>
      <sheetData sheetId="4526">
        <row r="4">
          <cell r="A4" t="str">
            <v>BẢNG TÍNH TOÁN, ĐO BÓC KHỐI LƯỢNG HOÀN THÀNH ĐƯA VÀO QUYẾT TOÁN</v>
          </cell>
        </row>
      </sheetData>
      <sheetData sheetId="4527">
        <row r="4">
          <cell r="A4" t="str">
            <v>BẢNG TÍNH TOÁN, ĐO BÓC KHỐI LƯỢNG HOÀN THÀNH ĐƯA VÀO QUYẾT TOÁN</v>
          </cell>
        </row>
      </sheetData>
      <sheetData sheetId="4528">
        <row r="4">
          <cell r="A4" t="str">
            <v>BẢNG TÍNH TOÁN, ĐO BÓC KHỐI LƯỢNG HOÀN THÀNH ĐƯA VÀO QUYẾT TOÁN</v>
          </cell>
        </row>
      </sheetData>
      <sheetData sheetId="4529">
        <row r="4">
          <cell r="A4" t="str">
            <v>BẢNG TÍNH TOÁN, ĐO BÓC KHỐI LƯỢNG HOÀN THÀNH ĐƯA VÀO QUYẾT TOÁN</v>
          </cell>
        </row>
      </sheetData>
      <sheetData sheetId="4530">
        <row r="4">
          <cell r="A4" t="str">
            <v>BẢNG TÍNH TOÁN, ĐO BÓC KHỐI LƯỢNG HOÀN THÀNH ĐƯA VÀO QUYẾT TOÁN</v>
          </cell>
        </row>
      </sheetData>
      <sheetData sheetId="4531">
        <row r="4">
          <cell r="A4" t="str">
            <v>BẢNG TÍNH TOÁN, ĐO BÓC KHỐI LƯỢNG HOÀN THÀNH ĐƯA VÀO QUYẾT TOÁN</v>
          </cell>
        </row>
      </sheetData>
      <sheetData sheetId="4532">
        <row r="4">
          <cell r="A4" t="str">
            <v>BẢNG TÍNH TOÁN, ĐO BÓC KHỐI LƯỢNG HOÀN THÀNH ĐƯA VÀO QUYẾT TOÁN</v>
          </cell>
        </row>
      </sheetData>
      <sheetData sheetId="4533">
        <row r="4">
          <cell r="A4" t="str">
            <v>BẢNG TÍNH TOÁN, ĐO BÓC KHỐI LƯỢNG HOÀN THÀNH ĐƯA VÀO QUYẾT TOÁN</v>
          </cell>
        </row>
      </sheetData>
      <sheetData sheetId="4534">
        <row r="4">
          <cell r="A4" t="str">
            <v>BẢNG TÍNH TOÁN, ĐO BÓC KHỐI LƯỢNG HOÀN THÀNH ĐƯA VÀO QUYẾT TOÁN</v>
          </cell>
        </row>
      </sheetData>
      <sheetData sheetId="4535">
        <row r="4">
          <cell r="A4" t="str">
            <v>BẢNG TÍNH TOÁN, ĐO BÓC KHỐI LƯỢNG HOÀN THÀNH ĐƯA VÀO QUYẾT TOÁN</v>
          </cell>
        </row>
      </sheetData>
      <sheetData sheetId="4536">
        <row r="4">
          <cell r="A4" t="str">
            <v>BẢNG TÍNH TOÁN, ĐO BÓC KHỐI LƯỢNG HOÀN THÀNH ĐƯA VÀO QUYẾT TOÁN</v>
          </cell>
        </row>
      </sheetData>
      <sheetData sheetId="4537">
        <row r="4">
          <cell r="A4" t="str">
            <v>BẢNG TÍNH TOÁN, ĐO BÓC KHỐI LƯỢNG HOÀN THÀNH ĐƯA VÀO QUYẾT TOÁN</v>
          </cell>
        </row>
      </sheetData>
      <sheetData sheetId="4538">
        <row r="4">
          <cell r="A4" t="str">
            <v>BẢNG TÍNH TOÁN, ĐO BÓC KHỐI LƯỢNG HOÀN THÀNH ĐƯA VÀO QUYẾT TOÁN</v>
          </cell>
        </row>
      </sheetData>
      <sheetData sheetId="4539">
        <row r="4">
          <cell r="A4" t="str">
            <v>BẢNG TÍNH TOÁN, ĐO BÓC KHỐI LƯỢNG HOÀN THÀNH ĐƯA VÀO QUYẾT TOÁN</v>
          </cell>
        </row>
      </sheetData>
      <sheetData sheetId="4540">
        <row r="4">
          <cell r="A4" t="str">
            <v>BẢNG TÍNH TOÁN, ĐO BÓC KHỐI LƯỢNG HOÀN THÀNH ĐƯA VÀO QUYẾT TOÁN</v>
          </cell>
        </row>
      </sheetData>
      <sheetData sheetId="4541">
        <row r="4">
          <cell r="A4" t="str">
            <v>BẢNG TÍNH TOÁN, ĐO BÓC KHỐI LƯỢNG HOÀN THÀNH ĐƯA VÀO QUYẾT TOÁN</v>
          </cell>
        </row>
      </sheetData>
      <sheetData sheetId="4542">
        <row r="4">
          <cell r="A4" t="str">
            <v>BẢNG TÍNH TOÁN, ĐO BÓC KHỐI LƯỢNG HOÀN THÀNH ĐƯA VÀO QUYẾT TOÁN</v>
          </cell>
        </row>
      </sheetData>
      <sheetData sheetId="4543">
        <row r="4">
          <cell r="A4" t="str">
            <v>BẢNG TÍNH TOÁN, ĐO BÓC KHỐI LƯỢNG HOÀN THÀNH ĐƯA VÀO QUYẾT TOÁN</v>
          </cell>
        </row>
      </sheetData>
      <sheetData sheetId="4544">
        <row r="4">
          <cell r="A4" t="str">
            <v>BẢNG TÍNH TOÁN, ĐO BÓC KHỐI LƯỢNG HOÀN THÀNH ĐƯA VÀO QUYẾT TOÁN</v>
          </cell>
        </row>
      </sheetData>
      <sheetData sheetId="4545">
        <row r="4">
          <cell r="A4" t="str">
            <v>BẢNG TÍNH TOÁN, ĐO BÓC KHỐI LƯỢNG HOÀN THÀNH ĐƯA VÀO QUYẾT TOÁN</v>
          </cell>
        </row>
      </sheetData>
      <sheetData sheetId="4546">
        <row r="4">
          <cell r="A4" t="str">
            <v>BẢNG TÍNH TOÁN, ĐO BÓC KHỐI LƯỢNG HOÀN THÀNH ĐƯA VÀO QUYẾT TOÁN</v>
          </cell>
        </row>
      </sheetData>
      <sheetData sheetId="4547">
        <row r="4">
          <cell r="A4" t="str">
            <v>BẢNG TÍNH TOÁN, ĐO BÓC KHỐI LƯỢNG HOÀN THÀNH ĐƯA VÀO QUYẾT TOÁN</v>
          </cell>
        </row>
      </sheetData>
      <sheetData sheetId="4548">
        <row r="4">
          <cell r="A4" t="str">
            <v>BẢNG TÍNH TOÁN, ĐO BÓC KHỐI LƯỢNG HOÀN THÀNH ĐƯA VÀO QUYẾT TOÁN</v>
          </cell>
        </row>
      </sheetData>
      <sheetData sheetId="4549">
        <row r="4">
          <cell r="A4" t="str">
            <v>BẢNG TÍNH TOÁN, ĐO BÓC KHỐI LƯỢNG HOÀN THÀNH ĐƯA VÀO QUYẾT TOÁN</v>
          </cell>
        </row>
      </sheetData>
      <sheetData sheetId="4550">
        <row r="4">
          <cell r="A4" t="str">
            <v>BẢNG TÍNH TOÁN, ĐO BÓC KHỐI LƯỢNG HOÀN THÀNH ĐƯA VÀO QUYẾT TOÁN</v>
          </cell>
        </row>
      </sheetData>
      <sheetData sheetId="4551">
        <row r="4">
          <cell r="A4" t="str">
            <v>BẢNG TÍNH TOÁN, ĐO BÓC KHỐI LƯỢNG HOÀN THÀNH ĐƯA VÀO QUYẾT TOÁN</v>
          </cell>
        </row>
      </sheetData>
      <sheetData sheetId="4552">
        <row r="4">
          <cell r="A4" t="str">
            <v>BẢNG TÍNH TOÁN, ĐO BÓC KHỐI LƯỢNG HOÀN THÀNH ĐƯA VÀO QUYẾT TOÁN</v>
          </cell>
        </row>
      </sheetData>
      <sheetData sheetId="4553">
        <row r="4">
          <cell r="A4" t="str">
            <v>BẢNG TÍNH TOÁN, ĐO BÓC KHỐI LƯỢNG HOÀN THÀNH ĐƯA VÀO QUYẾT TOÁN</v>
          </cell>
        </row>
      </sheetData>
      <sheetData sheetId="4554">
        <row r="4">
          <cell r="A4" t="str">
            <v>BẢNG TÍNH TOÁN, ĐO BÓC KHỐI LƯỢNG HOÀN THÀNH ĐƯA VÀO QUYẾT TOÁN</v>
          </cell>
        </row>
      </sheetData>
      <sheetData sheetId="4555">
        <row r="4">
          <cell r="A4" t="str">
            <v>BẢNG TÍNH TOÁN, ĐO BÓC KHỐI LƯỢNG HOÀN THÀNH ĐƯA VÀO QUYẾT TOÁN</v>
          </cell>
        </row>
      </sheetData>
      <sheetData sheetId="4556">
        <row r="4">
          <cell r="A4" t="str">
            <v>BẢNG TÍNH TOÁN, ĐO BÓC KHỐI LƯỢNG HOÀN THÀNH ĐƯA VÀO QUYẾT TOÁN</v>
          </cell>
        </row>
      </sheetData>
      <sheetData sheetId="4557">
        <row r="4">
          <cell r="A4" t="str">
            <v>BẢNG TÍNH TOÁN, ĐO BÓC KHỐI LƯỢNG HOÀN THÀNH ĐƯA VÀO QUYẾT TOÁN</v>
          </cell>
        </row>
      </sheetData>
      <sheetData sheetId="4558">
        <row r="4">
          <cell r="A4" t="str">
            <v>BẢNG TÍNH TOÁN, ĐO BÓC KHỐI LƯỢNG HOÀN THÀNH ĐƯA VÀO QUYẾT TOÁN</v>
          </cell>
        </row>
      </sheetData>
      <sheetData sheetId="4559">
        <row r="4">
          <cell r="A4" t="str">
            <v>BẢNG TÍNH TOÁN, ĐO BÓC KHỐI LƯỢNG HOÀN THÀNH ĐƯA VÀO QUYẾT TOÁN</v>
          </cell>
        </row>
      </sheetData>
      <sheetData sheetId="4560">
        <row r="4">
          <cell r="A4" t="str">
            <v>BẢNG TÍNH TOÁN, ĐO BÓC KHỐI LƯỢNG HOÀN THÀNH ĐƯA VÀO QUYẾT TOÁN</v>
          </cell>
        </row>
      </sheetData>
      <sheetData sheetId="4561">
        <row r="4">
          <cell r="A4" t="str">
            <v>BẢNG TÍNH TOÁN, ĐO BÓC KHỐI LƯỢNG HOÀN THÀNH ĐƯA VÀO QUYẾT TOÁN</v>
          </cell>
        </row>
      </sheetData>
      <sheetData sheetId="4562">
        <row r="4">
          <cell r="A4" t="str">
            <v>BẢNG TÍNH TOÁN, ĐO BÓC KHỐI LƯỢNG HOÀN THÀNH ĐƯA VÀO QUYẾT TOÁN</v>
          </cell>
        </row>
      </sheetData>
      <sheetData sheetId="4563">
        <row r="4">
          <cell r="A4" t="str">
            <v>BẢNG TÍNH TOÁN, ĐO BÓC KHỐI LƯỢNG HOÀN THÀNH ĐƯA VÀO QUYẾT TOÁN</v>
          </cell>
        </row>
      </sheetData>
      <sheetData sheetId="4564">
        <row r="4">
          <cell r="A4" t="str">
            <v>BẢNG TÍNH TOÁN, ĐO BÓC KHỐI LƯỢNG HOÀN THÀNH ĐƯA VÀO QUYẾT TOÁN</v>
          </cell>
        </row>
      </sheetData>
      <sheetData sheetId="4565">
        <row r="4">
          <cell r="A4" t="str">
            <v>BẢNG TÍNH TOÁN, ĐO BÓC KHỐI LƯỢNG HOÀN THÀNH ĐƯA VÀO QUYẾT TOÁN</v>
          </cell>
        </row>
      </sheetData>
      <sheetData sheetId="4566">
        <row r="4">
          <cell r="A4" t="str">
            <v>BẢNG TÍNH TOÁN, ĐO BÓC KHỐI LƯỢNG HOÀN THÀNH ĐƯA VÀO QUYẾT TOÁN</v>
          </cell>
        </row>
      </sheetData>
      <sheetData sheetId="4567">
        <row r="4">
          <cell r="A4" t="str">
            <v>BẢNG TÍNH TOÁN, ĐO BÓC KHỐI LƯỢNG HOÀN THÀNH ĐƯA VÀO QUYẾT TOÁN</v>
          </cell>
        </row>
      </sheetData>
      <sheetData sheetId="4568">
        <row r="4">
          <cell r="A4" t="str">
            <v>BẢNG TÍNH TOÁN, ĐO BÓC KHỐI LƯỢNG HOÀN THÀNH ĐƯA VÀO QUYẾT TOÁN</v>
          </cell>
        </row>
      </sheetData>
      <sheetData sheetId="4569">
        <row r="4">
          <cell r="A4" t="str">
            <v>BẢNG TÍNH TOÁN, ĐO BÓC KHỐI LƯỢNG HOÀN THÀNH ĐƯA VÀO QUYẾT TOÁN</v>
          </cell>
        </row>
      </sheetData>
      <sheetData sheetId="4570">
        <row r="4">
          <cell r="A4" t="str">
            <v>BẢNG TÍNH TOÁN, ĐO BÓC KHỐI LƯỢNG HOÀN THÀNH ĐƯA VÀO QUYẾT TOÁN</v>
          </cell>
        </row>
      </sheetData>
      <sheetData sheetId="4571">
        <row r="4">
          <cell r="A4" t="str">
            <v>BẢNG TÍNH TOÁN, ĐO BÓC KHỐI LƯỢNG HOÀN THÀNH ĐƯA VÀO QUYẾT TOÁN</v>
          </cell>
        </row>
      </sheetData>
      <sheetData sheetId="4572">
        <row r="4">
          <cell r="A4" t="str">
            <v>BẢNG TÍNH TOÁN, ĐO BÓC KHỐI LƯỢNG HOÀN THÀNH ĐƯA VÀO QUYẾT TOÁN</v>
          </cell>
        </row>
      </sheetData>
      <sheetData sheetId="4573">
        <row r="4">
          <cell r="A4" t="str">
            <v>BẢNG TÍNH TOÁN, ĐO BÓC KHỐI LƯỢNG HOÀN THÀNH ĐƯA VÀO QUYẾT TOÁN</v>
          </cell>
        </row>
      </sheetData>
      <sheetData sheetId="4574">
        <row r="4">
          <cell r="A4" t="str">
            <v>BẢNG TÍNH TOÁN, ĐO BÓC KHỐI LƯỢNG HOÀN THÀNH ĐƯA VÀO QUYẾT TOÁN</v>
          </cell>
        </row>
      </sheetData>
      <sheetData sheetId="4575">
        <row r="4">
          <cell r="A4" t="str">
            <v>BẢNG TÍNH TOÁN, ĐO BÓC KHỐI LƯỢNG HOÀN THÀNH ĐƯA VÀO QUYẾT TOÁN</v>
          </cell>
        </row>
      </sheetData>
      <sheetData sheetId="4576">
        <row r="4">
          <cell r="A4" t="str">
            <v>BẢNG TÍNH TOÁN, ĐO BÓC KHỐI LƯỢNG HOÀN THÀNH ĐƯA VÀO QUYẾT TOÁN</v>
          </cell>
        </row>
      </sheetData>
      <sheetData sheetId="4577">
        <row r="4">
          <cell r="A4" t="str">
            <v>BẢNG TÍNH TOÁN, ĐO BÓC KHỐI LƯỢNG HOÀN THÀNH ĐƯA VÀO QUYẾT TOÁN</v>
          </cell>
        </row>
      </sheetData>
      <sheetData sheetId="4578">
        <row r="4">
          <cell r="A4" t="str">
            <v>BẢNG TÍNH TOÁN, ĐO BÓC KHỐI LƯỢNG HOÀN THÀNH ĐƯA VÀO QUYẾT TOÁN</v>
          </cell>
        </row>
      </sheetData>
      <sheetData sheetId="4579">
        <row r="4">
          <cell r="A4" t="str">
            <v>BẢNG TÍNH TOÁN, ĐO BÓC KHỐI LƯỢNG HOÀN THÀNH ĐƯA VÀO QUYẾT TOÁN</v>
          </cell>
        </row>
      </sheetData>
      <sheetData sheetId="4580">
        <row r="4">
          <cell r="A4" t="str">
            <v>BẢNG TÍNH TOÁN, ĐO BÓC KHỐI LƯỢNG HOÀN THÀNH ĐƯA VÀO QUYẾT TOÁN</v>
          </cell>
        </row>
      </sheetData>
      <sheetData sheetId="4581">
        <row r="4">
          <cell r="A4" t="str">
            <v>BẢNG TÍNH TOÁN, ĐO BÓC KHỐI LƯỢNG HOÀN THÀNH ĐƯA VÀO QUYẾT TOÁN</v>
          </cell>
        </row>
      </sheetData>
      <sheetData sheetId="4582">
        <row r="4">
          <cell r="A4" t="str">
            <v>BẢNG TÍNH TOÁN, ĐO BÓC KHỐI LƯỢNG HOÀN THÀNH ĐƯA VÀO QUYẾT TOÁN</v>
          </cell>
        </row>
      </sheetData>
      <sheetData sheetId="4583">
        <row r="4">
          <cell r="A4" t="str">
            <v>BẢNG TÍNH TOÁN, ĐO BÓC KHỐI LƯỢNG HOÀN THÀNH ĐƯA VÀO QUYẾT TOÁN</v>
          </cell>
        </row>
      </sheetData>
      <sheetData sheetId="4584">
        <row r="4">
          <cell r="A4" t="str">
            <v>BẢNG TÍNH TOÁN, ĐO BÓC KHỐI LƯỢNG HOÀN THÀNH ĐƯA VÀO QUYẾT TOÁN</v>
          </cell>
        </row>
      </sheetData>
      <sheetData sheetId="4585">
        <row r="4">
          <cell r="A4" t="str">
            <v>BẢNG TÍNH TOÁN, ĐO BÓC KHỐI LƯỢNG HOÀN THÀNH ĐƯA VÀO QUYẾT TOÁN</v>
          </cell>
        </row>
      </sheetData>
      <sheetData sheetId="4586">
        <row r="4">
          <cell r="A4" t="str">
            <v>BẢNG TÍNH TOÁN, ĐO BÓC KHỐI LƯỢNG HOÀN THÀNH ĐƯA VÀO QUYẾT TOÁN</v>
          </cell>
        </row>
      </sheetData>
      <sheetData sheetId="4587">
        <row r="4">
          <cell r="A4" t="str">
            <v>BẢNG TÍNH TOÁN, ĐO BÓC KHỐI LƯỢNG HOÀN THÀNH ĐƯA VÀO QUYẾT TOÁN</v>
          </cell>
        </row>
      </sheetData>
      <sheetData sheetId="4588">
        <row r="4">
          <cell r="A4" t="str">
            <v>BẢNG TÍNH TOÁN, ĐO BÓC KHỐI LƯỢNG HOÀN THÀNH ĐƯA VÀO QUYẾT TOÁN</v>
          </cell>
        </row>
      </sheetData>
      <sheetData sheetId="4589">
        <row r="4">
          <cell r="A4" t="str">
            <v>BẢNG TÍNH TOÁN, ĐO BÓC KHỐI LƯỢNG HOÀN THÀNH ĐƯA VÀO QUYẾT TOÁN</v>
          </cell>
        </row>
      </sheetData>
      <sheetData sheetId="4590">
        <row r="4">
          <cell r="A4" t="str">
            <v>BẢNG TÍNH TOÁN, ĐO BÓC KHỐI LƯỢNG HOÀN THÀNH ĐƯA VÀO QUYẾT TOÁN</v>
          </cell>
        </row>
      </sheetData>
      <sheetData sheetId="4591">
        <row r="4">
          <cell r="A4" t="str">
            <v>BẢNG TÍNH TOÁN, ĐO BÓC KHỐI LƯỢNG HOÀN THÀNH ĐƯA VÀO QUYẾT TOÁN</v>
          </cell>
        </row>
      </sheetData>
      <sheetData sheetId="4592">
        <row r="4">
          <cell r="A4" t="str">
            <v>BẢNG TÍNH TOÁN, ĐO BÓC KHỐI LƯỢNG HOÀN THÀNH ĐƯA VÀO QUYẾT TOÁN</v>
          </cell>
        </row>
      </sheetData>
      <sheetData sheetId="4593">
        <row r="4">
          <cell r="A4" t="str">
            <v>BẢNG TÍNH TOÁN, ĐO BÓC KHỐI LƯỢNG HOÀN THÀNH ĐƯA VÀO QUYẾT TOÁN</v>
          </cell>
        </row>
      </sheetData>
      <sheetData sheetId="4594">
        <row r="4">
          <cell r="A4" t="str">
            <v>BẢNG TÍNH TOÁN, ĐO BÓC KHỐI LƯỢNG HOÀN THÀNH ĐƯA VÀO QUYẾT TOÁN</v>
          </cell>
        </row>
      </sheetData>
      <sheetData sheetId="4595">
        <row r="4">
          <cell r="A4" t="str">
            <v>BẢNG TÍNH TOÁN, ĐO BÓC KHỐI LƯỢNG HOÀN THÀNH ĐƯA VÀO QUYẾT TOÁN</v>
          </cell>
        </row>
      </sheetData>
      <sheetData sheetId="4596">
        <row r="4">
          <cell r="A4" t="str">
            <v>BẢNG TÍNH TOÁN, ĐO BÓC KHỐI LƯỢNG HOÀN THÀNH ĐƯA VÀO QUYẾT TOÁN</v>
          </cell>
        </row>
      </sheetData>
      <sheetData sheetId="4597">
        <row r="4">
          <cell r="A4" t="str">
            <v>BẢNG TÍNH TOÁN, ĐO BÓC KHỐI LƯỢNG HOÀN THÀNH ĐƯA VÀO QUYẾT TOÁN</v>
          </cell>
        </row>
      </sheetData>
      <sheetData sheetId="4598">
        <row r="4">
          <cell r="A4" t="str">
            <v>BẢNG TÍNH TOÁN, ĐO BÓC KHỐI LƯỢNG HOÀN THÀNH ĐƯA VÀO QUYẾT TOÁN</v>
          </cell>
        </row>
      </sheetData>
      <sheetData sheetId="4599">
        <row r="4">
          <cell r="A4" t="str">
            <v>BẢNG TÍNH TOÁN, ĐO BÓC KHỐI LƯỢNG HOÀN THÀNH ĐƯA VÀO QUYẾT TOÁN</v>
          </cell>
        </row>
      </sheetData>
      <sheetData sheetId="4600">
        <row r="4">
          <cell r="A4" t="str">
            <v>BẢNG TÍNH TOÁN, ĐO BÓC KHỐI LƯỢNG HOÀN THÀNH ĐƯA VÀO QUYẾT TOÁN</v>
          </cell>
        </row>
      </sheetData>
      <sheetData sheetId="4601">
        <row r="4">
          <cell r="A4" t="str">
            <v>BẢNG TÍNH TOÁN, ĐO BÓC KHỐI LƯỢNG HOÀN THÀNH ĐƯA VÀO QUYẾT TOÁN</v>
          </cell>
        </row>
      </sheetData>
      <sheetData sheetId="4602">
        <row r="4">
          <cell r="A4" t="str">
            <v>BẢNG TÍNH TOÁN, ĐO BÓC KHỐI LƯỢNG HOÀN THÀNH ĐƯA VÀO QUYẾT TOÁN</v>
          </cell>
        </row>
      </sheetData>
      <sheetData sheetId="4603">
        <row r="4">
          <cell r="A4" t="str">
            <v>BẢNG TÍNH TOÁN, ĐO BÓC KHỐI LƯỢNG HOÀN THÀNH ĐƯA VÀO QUYẾT TOÁN</v>
          </cell>
        </row>
      </sheetData>
      <sheetData sheetId="4604">
        <row r="4">
          <cell r="A4" t="str">
            <v>BẢNG TÍNH TOÁN, ĐO BÓC KHỐI LƯỢNG HOÀN THÀNH ĐƯA VÀO QUYẾT TOÁN</v>
          </cell>
        </row>
      </sheetData>
      <sheetData sheetId="4605">
        <row r="4">
          <cell r="A4" t="str">
            <v>BẢNG TÍNH TOÁN, ĐO BÓC KHỐI LƯỢNG HOÀN THÀNH ĐƯA VÀO QUYẾT TOÁN</v>
          </cell>
        </row>
      </sheetData>
      <sheetData sheetId="4606">
        <row r="4">
          <cell r="A4" t="str">
            <v>BẢNG TÍNH TOÁN, ĐO BÓC KHỐI LƯỢNG HOÀN THÀNH ĐƯA VÀO QUYẾT TOÁN</v>
          </cell>
        </row>
      </sheetData>
      <sheetData sheetId="4607">
        <row r="4">
          <cell r="A4" t="str">
            <v>BẢNG TÍNH TOÁN, ĐO BÓC KHỐI LƯỢNG HOÀN THÀNH ĐƯA VÀO QUYẾT TOÁN</v>
          </cell>
        </row>
      </sheetData>
      <sheetData sheetId="4608">
        <row r="4">
          <cell r="A4" t="str">
            <v>BẢNG TÍNH TOÁN, ĐO BÓC KHỐI LƯỢNG HOÀN THÀNH ĐƯA VÀO QUYẾT TOÁN</v>
          </cell>
        </row>
      </sheetData>
      <sheetData sheetId="4609">
        <row r="4">
          <cell r="A4" t="str">
            <v>BẢNG TÍNH TOÁN, ĐO BÓC KHỐI LƯỢNG HOÀN THÀNH ĐƯA VÀO QUYẾT TOÁN</v>
          </cell>
        </row>
      </sheetData>
      <sheetData sheetId="4610">
        <row r="4">
          <cell r="A4" t="str">
            <v>BẢNG TÍNH TOÁN, ĐO BÓC KHỐI LƯỢNG HOÀN THÀNH ĐƯA VÀO QUYẾT TOÁN</v>
          </cell>
        </row>
      </sheetData>
      <sheetData sheetId="4611">
        <row r="4">
          <cell r="A4" t="str">
            <v>BẢNG TÍNH TOÁN, ĐO BÓC KHỐI LƯỢNG HOÀN THÀNH ĐƯA VÀO QUYẾT TOÁN</v>
          </cell>
        </row>
      </sheetData>
      <sheetData sheetId="4612">
        <row r="4">
          <cell r="A4" t="str">
            <v>BẢNG TÍNH TOÁN, ĐO BÓC KHỐI LƯỢNG HOÀN THÀNH ĐƯA VÀO QUYẾT TOÁN</v>
          </cell>
        </row>
      </sheetData>
      <sheetData sheetId="4613">
        <row r="4">
          <cell r="A4" t="str">
            <v>BẢNG TÍNH TOÁN, ĐO BÓC KHỐI LƯỢNG HOÀN THÀNH ĐƯA VÀO QUYẾT TOÁN</v>
          </cell>
        </row>
      </sheetData>
      <sheetData sheetId="4614">
        <row r="4">
          <cell r="A4" t="str">
            <v>BẢNG TÍNH TOÁN, ĐO BÓC KHỐI LƯỢNG HOÀN THÀNH ĐƯA VÀO QUYẾT TOÁN</v>
          </cell>
        </row>
      </sheetData>
      <sheetData sheetId="4615">
        <row r="4">
          <cell r="A4" t="str">
            <v>BẢNG TÍNH TOÁN, ĐO BÓC KHỐI LƯỢNG HOÀN THÀNH ĐƯA VÀO QUYẾT TOÁN</v>
          </cell>
        </row>
      </sheetData>
      <sheetData sheetId="4616">
        <row r="4">
          <cell r="A4" t="str">
            <v>BẢNG TÍNH TOÁN, ĐO BÓC KHỐI LƯỢNG HOÀN THÀNH ĐƯA VÀO QUYẾT TOÁN</v>
          </cell>
        </row>
      </sheetData>
      <sheetData sheetId="4617">
        <row r="4">
          <cell r="A4" t="str">
            <v>BẢNG TÍNH TOÁN, ĐO BÓC KHỐI LƯỢNG HOÀN THÀNH ĐƯA VÀO QUYẾT TOÁN</v>
          </cell>
        </row>
      </sheetData>
      <sheetData sheetId="4618">
        <row r="4">
          <cell r="A4" t="str">
            <v>BẢNG TÍNH TOÁN, ĐO BÓC KHỐI LƯỢNG HOÀN THÀNH ĐƯA VÀO QUYẾT TOÁN</v>
          </cell>
        </row>
      </sheetData>
      <sheetData sheetId="4619">
        <row r="4">
          <cell r="A4" t="str">
            <v>BẢNG TÍNH TOÁN, ĐO BÓC KHỐI LƯỢNG HOÀN THÀNH ĐƯA VÀO QUYẾT TOÁN</v>
          </cell>
        </row>
      </sheetData>
      <sheetData sheetId="4620">
        <row r="4">
          <cell r="A4" t="str">
            <v>BẢNG TÍNH TOÁN, ĐO BÓC KHỐI LƯỢNG HOÀN THÀNH ĐƯA VÀO QUYẾT TOÁN</v>
          </cell>
        </row>
      </sheetData>
      <sheetData sheetId="4621">
        <row r="4">
          <cell r="A4" t="str">
            <v>BẢNG TÍNH TOÁN, ĐO BÓC KHỐI LƯỢNG HOÀN THÀNH ĐƯA VÀO QUYẾT TOÁN</v>
          </cell>
        </row>
      </sheetData>
      <sheetData sheetId="4622">
        <row r="4">
          <cell r="A4" t="str">
            <v>BẢNG TÍNH TOÁN, ĐO BÓC KHỐI LƯỢNG HOÀN THÀNH ĐƯA VÀO QUYẾT TOÁN</v>
          </cell>
        </row>
      </sheetData>
      <sheetData sheetId="4623">
        <row r="4">
          <cell r="A4" t="str">
            <v>BẢNG TÍNH TOÁN, ĐO BÓC KHỐI LƯỢNG HOÀN THÀNH ĐƯA VÀO QUYẾT TOÁN</v>
          </cell>
        </row>
      </sheetData>
      <sheetData sheetId="4624">
        <row r="4">
          <cell r="A4" t="str">
            <v>BẢNG TÍNH TOÁN, ĐO BÓC KHỐI LƯỢNG HOÀN THÀNH ĐƯA VÀO QUYẾT TOÁN</v>
          </cell>
        </row>
      </sheetData>
      <sheetData sheetId="4625">
        <row r="4">
          <cell r="A4" t="str">
            <v>BẢNG TÍNH TOÁN, ĐO BÓC KHỐI LƯỢNG HOÀN THÀNH ĐƯA VÀO QUYẾT TOÁN</v>
          </cell>
        </row>
      </sheetData>
      <sheetData sheetId="4626">
        <row r="4">
          <cell r="A4" t="str">
            <v>BẢNG TÍNH TOÁN, ĐO BÓC KHỐI LƯỢNG HOÀN THÀNH ĐƯA VÀO QUYẾT TOÁN</v>
          </cell>
        </row>
      </sheetData>
      <sheetData sheetId="4627">
        <row r="4">
          <cell r="A4" t="str">
            <v>BẢNG TÍNH TOÁN, ĐO BÓC KHỐI LƯỢNG HOÀN THÀNH ĐƯA VÀO QUYẾT TOÁN</v>
          </cell>
        </row>
      </sheetData>
      <sheetData sheetId="4628">
        <row r="4">
          <cell r="A4" t="str">
            <v>BẢNG TÍNH TOÁN, ĐO BÓC KHỐI LƯỢNG HOÀN THÀNH ĐƯA VÀO QUYẾT TOÁN</v>
          </cell>
        </row>
      </sheetData>
      <sheetData sheetId="4629">
        <row r="4">
          <cell r="A4" t="str">
            <v>BẢNG TÍNH TOÁN, ĐO BÓC KHỐI LƯỢNG HOÀN THÀNH ĐƯA VÀO QUYẾT TOÁN</v>
          </cell>
        </row>
      </sheetData>
      <sheetData sheetId="4630">
        <row r="4">
          <cell r="A4" t="str">
            <v>BẢNG TÍNH TOÁN, ĐO BÓC KHỐI LƯỢNG HOÀN THÀNH ĐƯA VÀO QUYẾT TOÁN</v>
          </cell>
        </row>
      </sheetData>
      <sheetData sheetId="4631">
        <row r="4">
          <cell r="A4" t="str">
            <v>BẢNG TÍNH TOÁN, ĐO BÓC KHỐI LƯỢNG HOÀN THÀNH ĐƯA VÀO QUYẾT TOÁN</v>
          </cell>
        </row>
      </sheetData>
      <sheetData sheetId="4632">
        <row r="4">
          <cell r="A4" t="str">
            <v>BẢNG TÍNH TOÁN, ĐO BÓC KHỐI LƯỢNG HOÀN THÀNH ĐƯA VÀO QUYẾT TOÁN</v>
          </cell>
        </row>
      </sheetData>
      <sheetData sheetId="4633">
        <row r="4">
          <cell r="A4" t="str">
            <v>BẢNG TÍNH TOÁN, ĐO BÓC KHỐI LƯỢNG HOÀN THÀNH ĐƯA VÀO QUYẾT TOÁN</v>
          </cell>
        </row>
      </sheetData>
      <sheetData sheetId="4634">
        <row r="4">
          <cell r="A4" t="str">
            <v>BẢNG TÍNH TOÁN, ĐO BÓC KHỐI LƯỢNG HOÀN THÀNH ĐƯA VÀO QUYẾT TOÁN</v>
          </cell>
        </row>
      </sheetData>
      <sheetData sheetId="4635">
        <row r="4">
          <cell r="A4" t="str">
            <v>BẢNG TÍNH TOÁN, ĐO BÓC KHỐI LƯỢNG HOÀN THÀNH ĐƯA VÀO QUYẾT TOÁN</v>
          </cell>
        </row>
      </sheetData>
      <sheetData sheetId="4636">
        <row r="4">
          <cell r="A4" t="str">
            <v>BẢNG TÍNH TOÁN, ĐO BÓC KHỐI LƯỢNG HOÀN THÀNH ĐƯA VÀO QUYẾT TOÁN</v>
          </cell>
        </row>
      </sheetData>
      <sheetData sheetId="4637">
        <row r="4">
          <cell r="A4" t="str">
            <v>BẢNG TÍNH TOÁN, ĐO BÓC KHỐI LƯỢNG HOÀN THÀNH ĐƯA VÀO QUYẾT TOÁN</v>
          </cell>
        </row>
      </sheetData>
      <sheetData sheetId="4638">
        <row r="4">
          <cell r="A4" t="str">
            <v>BẢNG TÍNH TOÁN, ĐO BÓC KHỐI LƯỢNG HOÀN THÀNH ĐƯA VÀO QUYẾT TOÁN</v>
          </cell>
        </row>
      </sheetData>
      <sheetData sheetId="4639">
        <row r="4">
          <cell r="A4" t="str">
            <v>BẢNG TÍNH TOÁN, ĐO BÓC KHỐI LƯỢNG HOÀN THÀNH ĐƯA VÀO QUYẾT TOÁN</v>
          </cell>
        </row>
      </sheetData>
      <sheetData sheetId="4640">
        <row r="4">
          <cell r="A4" t="str">
            <v>BẢNG TÍNH TOÁN, ĐO BÓC KHỐI LƯỢNG HOÀN THÀNH ĐƯA VÀO QUYẾT TOÁN</v>
          </cell>
        </row>
      </sheetData>
      <sheetData sheetId="4641">
        <row r="4">
          <cell r="A4" t="str">
            <v>BẢNG TÍNH TOÁN, ĐO BÓC KHỐI LƯỢNG HOÀN THÀNH ĐƯA VÀO QUYẾT TOÁN</v>
          </cell>
        </row>
      </sheetData>
      <sheetData sheetId="4642">
        <row r="4">
          <cell r="A4" t="str">
            <v>BẢNG TÍNH TOÁN, ĐO BÓC KHỐI LƯỢNG HOÀN THÀNH ĐƯA VÀO QUYẾT TOÁN</v>
          </cell>
        </row>
      </sheetData>
      <sheetData sheetId="4643">
        <row r="4">
          <cell r="A4" t="str">
            <v>BẢNG TÍNH TOÁN, ĐO BÓC KHỐI LƯỢNG HOÀN THÀNH ĐƯA VÀO QUYẾT TOÁN</v>
          </cell>
        </row>
      </sheetData>
      <sheetData sheetId="4644">
        <row r="4">
          <cell r="A4" t="str">
            <v>BẢNG TÍNH TOÁN, ĐO BÓC KHỐI LƯỢNG HOÀN THÀNH ĐƯA VÀO QUYẾT TOÁN</v>
          </cell>
        </row>
      </sheetData>
      <sheetData sheetId="4645">
        <row r="4">
          <cell r="A4" t="str">
            <v>BẢNG TÍNH TOÁN, ĐO BÓC KHỐI LƯỢNG HOÀN THÀNH ĐƯA VÀO QUYẾT TOÁN</v>
          </cell>
        </row>
      </sheetData>
      <sheetData sheetId="4646">
        <row r="4">
          <cell r="A4" t="str">
            <v>BẢNG TÍNH TOÁN, ĐO BÓC KHỐI LƯỢNG HOÀN THÀNH ĐƯA VÀO QUYẾT TOÁN</v>
          </cell>
        </row>
      </sheetData>
      <sheetData sheetId="4647">
        <row r="4">
          <cell r="A4" t="str">
            <v>BẢNG TÍNH TOÁN, ĐO BÓC KHỐI LƯỢNG HOÀN THÀNH ĐƯA VÀO QUYẾT TOÁN</v>
          </cell>
        </row>
      </sheetData>
      <sheetData sheetId="4648">
        <row r="4">
          <cell r="A4" t="str">
            <v>BẢNG TÍNH TOÁN, ĐO BÓC KHỐI LƯỢNG HOÀN THÀNH ĐƯA VÀO QUYẾT TOÁN</v>
          </cell>
        </row>
      </sheetData>
      <sheetData sheetId="4649">
        <row r="4">
          <cell r="A4" t="str">
            <v>BẢNG TÍNH TOÁN, ĐO BÓC KHỐI LƯỢNG HOÀN THÀNH ĐƯA VÀO QUYẾT TOÁN</v>
          </cell>
        </row>
      </sheetData>
      <sheetData sheetId="4650">
        <row r="4">
          <cell r="A4" t="str">
            <v>BẢNG TÍNH TOÁN, ĐO BÓC KHỐI LƯỢNG HOÀN THÀNH ĐƯA VÀO QUYẾT TOÁN</v>
          </cell>
        </row>
      </sheetData>
      <sheetData sheetId="4651">
        <row r="4">
          <cell r="A4" t="str">
            <v>BẢNG TÍNH TOÁN, ĐO BÓC KHỐI LƯỢNG HOÀN THÀNH ĐƯA VÀO QUYẾT TOÁN</v>
          </cell>
        </row>
      </sheetData>
      <sheetData sheetId="4652">
        <row r="4">
          <cell r="A4" t="str">
            <v>BẢNG TÍNH TOÁN, ĐO BÓC KHỐI LƯỢNG HOÀN THÀNH ĐƯA VÀO QUYẾT TOÁN</v>
          </cell>
        </row>
      </sheetData>
      <sheetData sheetId="4653">
        <row r="4">
          <cell r="A4" t="str">
            <v>BẢNG TÍNH TOÁN, ĐO BÓC KHỐI LƯỢNG HOÀN THÀNH ĐƯA VÀO QUYẾT TOÁN</v>
          </cell>
        </row>
      </sheetData>
      <sheetData sheetId="4654">
        <row r="4">
          <cell r="A4" t="str">
            <v>BẢNG TÍNH TOÁN, ĐO BÓC KHỐI LƯỢNG HOÀN THÀNH ĐƯA VÀO QUYẾT TOÁN</v>
          </cell>
        </row>
      </sheetData>
      <sheetData sheetId="4655">
        <row r="4">
          <cell r="A4" t="str">
            <v>BẢNG TÍNH TOÁN, ĐO BÓC KHỐI LƯỢNG HOÀN THÀNH ĐƯA VÀO QUYẾT TOÁN</v>
          </cell>
        </row>
      </sheetData>
      <sheetData sheetId="4656">
        <row r="4">
          <cell r="A4" t="str">
            <v>BẢNG TÍNH TOÁN, ĐO BÓC KHỐI LƯỢNG HOÀN THÀNH ĐƯA VÀO QUYẾT TOÁN</v>
          </cell>
        </row>
      </sheetData>
      <sheetData sheetId="4657">
        <row r="4">
          <cell r="A4" t="str">
            <v>BẢNG TÍNH TOÁN, ĐO BÓC KHỐI LƯỢNG HOÀN THÀNH ĐƯA VÀO QUYẾT TOÁN</v>
          </cell>
        </row>
      </sheetData>
      <sheetData sheetId="4658">
        <row r="4">
          <cell r="A4" t="str">
            <v>BẢNG TÍNH TOÁN, ĐO BÓC KHỐI LƯỢNG HOÀN THÀNH ĐƯA VÀO QUYẾT TOÁN</v>
          </cell>
        </row>
      </sheetData>
      <sheetData sheetId="4659">
        <row r="4">
          <cell r="A4" t="str">
            <v>BẢNG TÍNH TOÁN, ĐO BÓC KHỐI LƯỢNG HOÀN THÀNH ĐƯA VÀO QUYẾT TOÁN</v>
          </cell>
        </row>
      </sheetData>
      <sheetData sheetId="4660">
        <row r="4">
          <cell r="A4" t="str">
            <v>BẢNG TÍNH TOÁN, ĐO BÓC KHỐI LƯỢNG HOÀN THÀNH ĐƯA VÀO QUYẾT TOÁN</v>
          </cell>
        </row>
      </sheetData>
      <sheetData sheetId="4661">
        <row r="4">
          <cell r="A4" t="str">
            <v>BẢNG TÍNH TOÁN, ĐO BÓC KHỐI LƯỢNG HOÀN THÀNH ĐƯA VÀO QUYẾT TOÁN</v>
          </cell>
        </row>
      </sheetData>
      <sheetData sheetId="4662">
        <row r="4">
          <cell r="A4" t="str">
            <v>BẢNG TÍNH TOÁN, ĐO BÓC KHỐI LƯỢNG HOÀN THÀNH ĐƯA VÀO QUYẾT TOÁN</v>
          </cell>
        </row>
      </sheetData>
      <sheetData sheetId="4663">
        <row r="4">
          <cell r="A4" t="str">
            <v>BẢNG TÍNH TOÁN, ĐO BÓC KHỐI LƯỢNG HOÀN THÀNH ĐƯA VÀO QUYẾT TOÁN</v>
          </cell>
        </row>
      </sheetData>
      <sheetData sheetId="4664">
        <row r="4">
          <cell r="A4" t="str">
            <v>BẢNG TÍNH TOÁN, ĐO BÓC KHỐI LƯỢNG HOÀN THÀNH ĐƯA VÀO QUYẾT TOÁN</v>
          </cell>
        </row>
      </sheetData>
      <sheetData sheetId="4665">
        <row r="4">
          <cell r="A4" t="str">
            <v>BẢNG TÍNH TOÁN, ĐO BÓC KHỐI LƯỢNG HOÀN THÀNH ĐƯA VÀO QUYẾT TOÁN</v>
          </cell>
        </row>
      </sheetData>
      <sheetData sheetId="4666">
        <row r="4">
          <cell r="A4" t="str">
            <v>BẢNG TÍNH TOÁN, ĐO BÓC KHỐI LƯỢNG HOÀN THÀNH ĐƯA VÀO QUYẾT TOÁN</v>
          </cell>
        </row>
      </sheetData>
      <sheetData sheetId="4667">
        <row r="4">
          <cell r="A4" t="str">
            <v>BẢNG TÍNH TOÁN, ĐO BÓC KHỐI LƯỢNG HOÀN THÀNH ĐƯA VÀO QUYẾT TOÁN</v>
          </cell>
        </row>
      </sheetData>
      <sheetData sheetId="4668">
        <row r="4">
          <cell r="A4" t="str">
            <v>BẢNG TÍNH TOÁN, ĐO BÓC KHỐI LƯỢNG HOÀN THÀNH ĐƯA VÀO QUYẾT TOÁN</v>
          </cell>
        </row>
      </sheetData>
      <sheetData sheetId="4669">
        <row r="4">
          <cell r="A4" t="str">
            <v>BẢNG TÍNH TOÁN, ĐO BÓC KHỐI LƯỢNG HOÀN THÀNH ĐƯA VÀO QUYẾT TOÁN</v>
          </cell>
        </row>
      </sheetData>
      <sheetData sheetId="4670">
        <row r="4">
          <cell r="A4" t="str">
            <v>BẢNG TÍNH TOÁN, ĐO BÓC KHỐI LƯỢNG HOÀN THÀNH ĐƯA VÀO QUYẾT TOÁN</v>
          </cell>
        </row>
      </sheetData>
      <sheetData sheetId="4671">
        <row r="4">
          <cell r="A4" t="str">
            <v>BẢNG TÍNH TOÁN, ĐO BÓC KHỐI LƯỢNG HOÀN THÀNH ĐƯA VÀO QUYẾT TOÁN</v>
          </cell>
        </row>
      </sheetData>
      <sheetData sheetId="4672">
        <row r="4">
          <cell r="A4" t="str">
            <v>BẢNG TÍNH TOÁN, ĐO BÓC KHỐI LƯỢNG HOÀN THÀNH ĐƯA VÀO QUYẾT TOÁN</v>
          </cell>
        </row>
      </sheetData>
      <sheetData sheetId="4673">
        <row r="4">
          <cell r="A4" t="str">
            <v>BẢNG TÍNH TOÁN, ĐO BÓC KHỐI LƯỢNG HOÀN THÀNH ĐƯA VÀO QUYẾT TOÁN</v>
          </cell>
        </row>
      </sheetData>
      <sheetData sheetId="4674">
        <row r="4">
          <cell r="A4" t="str">
            <v>BẢNG TÍNH TOÁN, ĐO BÓC KHỐI LƯỢNG HOÀN THÀNH ĐƯA VÀO QUYẾT TOÁN</v>
          </cell>
        </row>
      </sheetData>
      <sheetData sheetId="4675">
        <row r="4">
          <cell r="A4" t="str">
            <v>BẢNG TÍNH TOÁN, ĐO BÓC KHỐI LƯỢNG HOÀN THÀNH ĐƯA VÀO QUYẾT TOÁN</v>
          </cell>
        </row>
      </sheetData>
      <sheetData sheetId="4676">
        <row r="4">
          <cell r="A4" t="str">
            <v>BẢNG TÍNH TOÁN, ĐO BÓC KHỐI LƯỢNG HOÀN THÀNH ĐƯA VÀO QUYẾT TOÁN</v>
          </cell>
        </row>
      </sheetData>
      <sheetData sheetId="4677">
        <row r="4">
          <cell r="A4" t="str">
            <v>BẢNG TÍNH TOÁN, ĐO BÓC KHỐI LƯỢNG HOÀN THÀNH ĐƯA VÀO QUYẾT TOÁN</v>
          </cell>
        </row>
      </sheetData>
      <sheetData sheetId="4678">
        <row r="4">
          <cell r="A4" t="str">
            <v>BẢNG TÍNH TOÁN, ĐO BÓC KHỐI LƯỢNG HOÀN THÀNH ĐƯA VÀO QUYẾT TOÁN</v>
          </cell>
        </row>
      </sheetData>
      <sheetData sheetId="4679">
        <row r="4">
          <cell r="A4" t="str">
            <v>BẢNG TÍNH TOÁN, ĐO BÓC KHỐI LƯỢNG HOÀN THÀNH ĐƯA VÀO QUYẾT TOÁN</v>
          </cell>
        </row>
      </sheetData>
      <sheetData sheetId="4680">
        <row r="4">
          <cell r="A4" t="str">
            <v>BẢNG TÍNH TOÁN, ĐO BÓC KHỐI LƯỢNG HOÀN THÀNH ĐƯA VÀO QUYẾT TOÁN</v>
          </cell>
        </row>
      </sheetData>
      <sheetData sheetId="4681">
        <row r="4">
          <cell r="A4" t="str">
            <v>BẢNG TÍNH TOÁN, ĐO BÓC KHỐI LƯỢNG HOÀN THÀNH ĐƯA VÀO QUYẾT TOÁN</v>
          </cell>
        </row>
      </sheetData>
      <sheetData sheetId="4682">
        <row r="4">
          <cell r="A4" t="str">
            <v>BẢNG TÍNH TOÁN, ĐO BÓC KHỐI LƯỢNG HOÀN THÀNH ĐƯA VÀO QUYẾT TOÁN</v>
          </cell>
        </row>
      </sheetData>
      <sheetData sheetId="4683">
        <row r="4">
          <cell r="A4" t="str">
            <v>BẢNG TÍNH TOÁN, ĐO BÓC KHỐI LƯỢNG HOÀN THÀNH ĐƯA VÀO QUYẾT TOÁN</v>
          </cell>
        </row>
      </sheetData>
      <sheetData sheetId="4684">
        <row r="4">
          <cell r="A4" t="str">
            <v>BẢNG TÍNH TOÁN, ĐO BÓC KHỐI LƯỢNG HOÀN THÀNH ĐƯA VÀO QUYẾT TOÁN</v>
          </cell>
        </row>
      </sheetData>
      <sheetData sheetId="4685">
        <row r="4">
          <cell r="A4" t="str">
            <v>BẢNG TÍNH TOÁN, ĐO BÓC KHỐI LƯỢNG HOÀN THÀNH ĐƯA VÀO QUYẾT TOÁN</v>
          </cell>
        </row>
      </sheetData>
      <sheetData sheetId="4686">
        <row r="4">
          <cell r="A4" t="str">
            <v>BẢNG TÍNH TOÁN, ĐO BÓC KHỐI LƯỢNG HOÀN THÀNH ĐƯA VÀO QUYẾT TOÁN</v>
          </cell>
        </row>
      </sheetData>
      <sheetData sheetId="4687">
        <row r="4">
          <cell r="A4" t="str">
            <v>BẢNG TÍNH TOÁN, ĐO BÓC KHỐI LƯỢNG HOÀN THÀNH ĐƯA VÀO QUYẾT TOÁN</v>
          </cell>
        </row>
      </sheetData>
      <sheetData sheetId="4688">
        <row r="4">
          <cell r="A4" t="str">
            <v>BẢNG TÍNH TOÁN, ĐO BÓC KHỐI LƯỢNG HOÀN THÀNH ĐƯA VÀO QUYẾT TOÁN</v>
          </cell>
        </row>
      </sheetData>
      <sheetData sheetId="4689">
        <row r="4">
          <cell r="A4" t="str">
            <v>BẢNG TÍNH TOÁN, ĐO BÓC KHỐI LƯỢNG HOÀN THÀNH ĐƯA VÀO QUYẾT TOÁN</v>
          </cell>
        </row>
      </sheetData>
      <sheetData sheetId="4690">
        <row r="4">
          <cell r="A4" t="str">
            <v>BẢNG TÍNH TOÁN, ĐO BÓC KHỐI LƯỢNG HOÀN THÀNH ĐƯA VÀO QUYẾT TOÁN</v>
          </cell>
        </row>
      </sheetData>
      <sheetData sheetId="4691">
        <row r="4">
          <cell r="A4" t="str">
            <v>BẢNG TÍNH TOÁN, ĐO BÓC KHỐI LƯỢNG HOÀN THÀNH ĐƯA VÀO QUYẾT TOÁN</v>
          </cell>
        </row>
      </sheetData>
      <sheetData sheetId="4692">
        <row r="4">
          <cell r="A4" t="str">
            <v>BẢNG TÍNH TOÁN, ĐO BÓC KHỐI LƯỢNG HOÀN THÀNH ĐƯA VÀO QUYẾT TOÁN</v>
          </cell>
        </row>
      </sheetData>
      <sheetData sheetId="4693">
        <row r="4">
          <cell r="A4" t="str">
            <v>BẢNG TÍNH TOÁN, ĐO BÓC KHỐI LƯỢNG HOÀN THÀNH ĐƯA VÀO QUYẾT TOÁN</v>
          </cell>
        </row>
      </sheetData>
      <sheetData sheetId="4694">
        <row r="4">
          <cell r="A4" t="str">
            <v>BẢNG TÍNH TOÁN, ĐO BÓC KHỐI LƯỢNG HOÀN THÀNH ĐƯA VÀO QUYẾT TOÁN</v>
          </cell>
        </row>
      </sheetData>
      <sheetData sheetId="4695">
        <row r="4">
          <cell r="A4" t="str">
            <v>BẢNG TÍNH TOÁN, ĐO BÓC KHỐI LƯỢNG HOÀN THÀNH ĐƯA VÀO QUYẾT TOÁN</v>
          </cell>
        </row>
      </sheetData>
      <sheetData sheetId="4696">
        <row r="4">
          <cell r="A4" t="str">
            <v>BẢNG TÍNH TOÁN, ĐO BÓC KHỐI LƯỢNG HOÀN THÀNH ĐƯA VÀO QUYẾT TOÁN</v>
          </cell>
        </row>
      </sheetData>
      <sheetData sheetId="4697">
        <row r="4">
          <cell r="A4" t="str">
            <v>BẢNG TÍNH TOÁN, ĐO BÓC KHỐI LƯỢNG HOÀN THÀNH ĐƯA VÀO QUYẾT TOÁN</v>
          </cell>
        </row>
      </sheetData>
      <sheetData sheetId="4698">
        <row r="4">
          <cell r="A4" t="str">
            <v>BẢNG TÍNH TOÁN, ĐO BÓC KHỐI LƯỢNG HOÀN THÀNH ĐƯA VÀO QUYẾT TOÁN</v>
          </cell>
        </row>
      </sheetData>
      <sheetData sheetId="4699">
        <row r="4">
          <cell r="A4" t="str">
            <v>BẢNG TÍNH TOÁN, ĐO BÓC KHỐI LƯỢNG HOÀN THÀNH ĐƯA VÀO QUYẾT TOÁN</v>
          </cell>
        </row>
      </sheetData>
      <sheetData sheetId="4700">
        <row r="4">
          <cell r="A4" t="str">
            <v>BẢNG TÍNH TOÁN, ĐO BÓC KHỐI LƯỢNG HOÀN THÀNH ĐƯA VÀO QUYẾT TOÁN</v>
          </cell>
        </row>
      </sheetData>
      <sheetData sheetId="4701">
        <row r="4">
          <cell r="A4" t="str">
            <v>BẢNG TÍNH TOÁN, ĐO BÓC KHỐI LƯỢNG HOÀN THÀNH ĐƯA VÀO QUYẾT TOÁN</v>
          </cell>
        </row>
      </sheetData>
      <sheetData sheetId="4702">
        <row r="4">
          <cell r="A4" t="str">
            <v>BẢNG TÍNH TOÁN, ĐO BÓC KHỐI LƯỢNG HOÀN THÀNH ĐƯA VÀO QUYẾT TOÁN</v>
          </cell>
        </row>
      </sheetData>
      <sheetData sheetId="4703">
        <row r="4">
          <cell r="A4" t="str">
            <v>BẢNG TÍNH TOÁN, ĐO BÓC KHỐI LƯỢNG HOÀN THÀNH ĐƯA VÀO QUYẾT TOÁN</v>
          </cell>
        </row>
      </sheetData>
      <sheetData sheetId="4704">
        <row r="4">
          <cell r="A4" t="str">
            <v>BẢNG TÍNH TOÁN, ĐO BÓC KHỐI LƯỢNG HOÀN THÀNH ĐƯA VÀO QUYẾT TOÁN</v>
          </cell>
        </row>
      </sheetData>
      <sheetData sheetId="4705">
        <row r="4">
          <cell r="A4" t="str">
            <v>BẢNG TÍNH TOÁN, ĐO BÓC KHỐI LƯỢNG HOÀN THÀNH ĐƯA VÀO QUYẾT TOÁN</v>
          </cell>
        </row>
      </sheetData>
      <sheetData sheetId="4706">
        <row r="4">
          <cell r="A4" t="str">
            <v>BẢNG TÍNH TOÁN, ĐO BÓC KHỐI LƯỢNG HOÀN THÀNH ĐƯA VÀO QUYẾT TOÁN</v>
          </cell>
        </row>
      </sheetData>
      <sheetData sheetId="4707">
        <row r="4">
          <cell r="A4" t="str">
            <v>BẢNG TÍNH TOÁN, ĐO BÓC KHỐI LƯỢNG HOÀN THÀNH ĐƯA VÀO QUYẾT TOÁN</v>
          </cell>
        </row>
      </sheetData>
      <sheetData sheetId="4708">
        <row r="4">
          <cell r="A4" t="str">
            <v>BẢNG TÍNH TOÁN, ĐO BÓC KHỐI LƯỢNG HOÀN THÀNH ĐƯA VÀO QUYẾT TOÁN</v>
          </cell>
        </row>
      </sheetData>
      <sheetData sheetId="4709">
        <row r="4">
          <cell r="A4" t="str">
            <v>BẢNG TÍNH TOÁN, ĐO BÓC KHỐI LƯỢNG HOÀN THÀNH ĐƯA VÀO QUYẾT TOÁN</v>
          </cell>
        </row>
      </sheetData>
      <sheetData sheetId="4710">
        <row r="4">
          <cell r="A4" t="str">
            <v>BẢNG TÍNH TOÁN, ĐO BÓC KHỐI LƯỢNG HOÀN THÀNH ĐƯA VÀO QUYẾT TOÁN</v>
          </cell>
        </row>
      </sheetData>
      <sheetData sheetId="4711">
        <row r="4">
          <cell r="A4" t="str">
            <v>BẢNG TÍNH TOÁN, ĐO BÓC KHỐI LƯỢNG HOÀN THÀNH ĐƯA VÀO QUYẾT TOÁN</v>
          </cell>
        </row>
      </sheetData>
      <sheetData sheetId="4712">
        <row r="4">
          <cell r="A4" t="str">
            <v>BẢNG TÍNH TOÁN, ĐO BÓC KHỐI LƯỢNG HOÀN THÀNH ĐƯA VÀO QUYẾT TOÁN</v>
          </cell>
        </row>
      </sheetData>
      <sheetData sheetId="4713">
        <row r="4">
          <cell r="A4" t="str">
            <v>BẢNG TÍNH TOÁN, ĐO BÓC KHỐI LƯỢNG HOÀN THÀNH ĐƯA VÀO QUYẾT TOÁN</v>
          </cell>
        </row>
      </sheetData>
      <sheetData sheetId="4714">
        <row r="4">
          <cell r="A4" t="str">
            <v>BẢNG TÍNH TOÁN, ĐO BÓC KHỐI LƯỢNG HOÀN THÀNH ĐƯA VÀO QUYẾT TOÁN</v>
          </cell>
        </row>
      </sheetData>
      <sheetData sheetId="4715">
        <row r="4">
          <cell r="A4" t="str">
            <v>BẢNG TÍNH TOÁN, ĐO BÓC KHỐI LƯỢNG HOÀN THÀNH ĐƯA VÀO QUYẾT TOÁN</v>
          </cell>
        </row>
      </sheetData>
      <sheetData sheetId="4716">
        <row r="4">
          <cell r="A4" t="str">
            <v>BẢNG TÍNH TOÁN, ĐO BÓC KHỐI LƯỢNG HOÀN THÀNH ĐƯA VÀO QUYẾT TOÁN</v>
          </cell>
        </row>
      </sheetData>
      <sheetData sheetId="4717">
        <row r="4">
          <cell r="A4" t="str">
            <v>BẢNG TÍNH TOÁN, ĐO BÓC KHỐI LƯỢNG HOÀN THÀNH ĐƯA VÀO QUYẾT TOÁN</v>
          </cell>
        </row>
      </sheetData>
      <sheetData sheetId="4718">
        <row r="4">
          <cell r="A4" t="str">
            <v>BẢNG TÍNH TOÁN, ĐO BÓC KHỐI LƯỢNG HOÀN THÀNH ĐƯA VÀO QUYẾT TOÁN</v>
          </cell>
        </row>
      </sheetData>
      <sheetData sheetId="4719">
        <row r="4">
          <cell r="A4" t="str">
            <v>BẢNG TÍNH TOÁN, ĐO BÓC KHỐI LƯỢNG HOÀN THÀNH ĐƯA VÀO QUYẾT TOÁN</v>
          </cell>
        </row>
      </sheetData>
      <sheetData sheetId="4720">
        <row r="4">
          <cell r="A4" t="str">
            <v>BẢNG TÍNH TOÁN, ĐO BÓC KHỐI LƯỢNG HOÀN THÀNH ĐƯA VÀO QUYẾT TOÁN</v>
          </cell>
        </row>
      </sheetData>
      <sheetData sheetId="4721">
        <row r="4">
          <cell r="A4" t="str">
            <v>BẢNG TÍNH TOÁN, ĐO BÓC KHỐI LƯỢNG HOÀN THÀNH ĐƯA VÀO QUYẾT TOÁN</v>
          </cell>
        </row>
      </sheetData>
      <sheetData sheetId="4722">
        <row r="4">
          <cell r="A4" t="str">
            <v>BẢNG TÍNH TOÁN, ĐO BÓC KHỐI LƯỢNG HOÀN THÀNH ĐƯA VÀO QUYẾT TOÁN</v>
          </cell>
        </row>
      </sheetData>
      <sheetData sheetId="4723">
        <row r="4">
          <cell r="A4" t="str">
            <v>BẢNG TÍNH TOÁN, ĐO BÓC KHỐI LƯỢNG HOÀN THÀNH ĐƯA VÀO QUYẾT TOÁN</v>
          </cell>
        </row>
      </sheetData>
      <sheetData sheetId="4724">
        <row r="4">
          <cell r="A4" t="str">
            <v>BẢNG TÍNH TOÁN, ĐO BÓC KHỐI LƯỢNG HOÀN THÀNH ĐƯA VÀO QUYẾT TOÁN</v>
          </cell>
        </row>
      </sheetData>
      <sheetData sheetId="4725">
        <row r="4">
          <cell r="A4" t="str">
            <v>BẢNG TÍNH TOÁN, ĐO BÓC KHỐI LƯỢNG HOÀN THÀNH ĐƯA VÀO QUYẾT TOÁN</v>
          </cell>
        </row>
      </sheetData>
      <sheetData sheetId="4726">
        <row r="4">
          <cell r="A4" t="str">
            <v>BẢNG TÍNH TOÁN, ĐO BÓC KHỐI LƯỢNG HOÀN THÀNH ĐƯA VÀO QUYẾT TOÁN</v>
          </cell>
        </row>
      </sheetData>
      <sheetData sheetId="4727">
        <row r="4">
          <cell r="A4" t="str">
            <v>BẢNG TÍNH TOÁN, ĐO BÓC KHỐI LƯỢNG HOÀN THÀNH ĐƯA VÀO QUYẾT TOÁN</v>
          </cell>
        </row>
      </sheetData>
      <sheetData sheetId="4728">
        <row r="4">
          <cell r="A4" t="str">
            <v>BẢNG TÍNH TOÁN, ĐO BÓC KHỐI LƯỢNG HOÀN THÀNH ĐƯA VÀO QUYẾT TOÁN</v>
          </cell>
        </row>
      </sheetData>
      <sheetData sheetId="4729">
        <row r="4">
          <cell r="A4" t="str">
            <v>BẢNG TÍNH TOÁN, ĐO BÓC KHỐI LƯỢNG HOÀN THÀNH ĐƯA VÀO QUYẾT TOÁN</v>
          </cell>
        </row>
      </sheetData>
      <sheetData sheetId="4730">
        <row r="4">
          <cell r="A4" t="str">
            <v>BẢNG TÍNH TOÁN, ĐO BÓC KHỐI LƯỢNG HOÀN THÀNH ĐƯA VÀO QUYẾT TOÁN</v>
          </cell>
        </row>
      </sheetData>
      <sheetData sheetId="4731">
        <row r="4">
          <cell r="A4" t="str">
            <v>BẢNG TÍNH TOÁN, ĐO BÓC KHỐI LƯỢNG HOÀN THÀNH ĐƯA VÀO QUYẾT TOÁN</v>
          </cell>
        </row>
      </sheetData>
      <sheetData sheetId="4732">
        <row r="4">
          <cell r="A4" t="str">
            <v>BẢNG TÍNH TOÁN, ĐO BÓC KHỐI LƯỢNG HOÀN THÀNH ĐƯA VÀO QUYẾT TOÁN</v>
          </cell>
        </row>
      </sheetData>
      <sheetData sheetId="4733">
        <row r="4">
          <cell r="A4" t="str">
            <v>BẢNG TÍNH TOÁN, ĐO BÓC KHỐI LƯỢNG HOÀN THÀNH ĐƯA VÀO QUYẾT TOÁN</v>
          </cell>
        </row>
      </sheetData>
      <sheetData sheetId="4734">
        <row r="4">
          <cell r="A4" t="str">
            <v>BẢNG TÍNH TOÁN, ĐO BÓC KHỐI LƯỢNG HOÀN THÀNH ĐƯA VÀO QUYẾT TOÁN</v>
          </cell>
        </row>
      </sheetData>
      <sheetData sheetId="4735">
        <row r="4">
          <cell r="A4" t="str">
            <v>BẢNG TÍNH TOÁN, ĐO BÓC KHỐI LƯỢNG HOÀN THÀNH ĐƯA VÀO QUYẾT TOÁN</v>
          </cell>
        </row>
      </sheetData>
      <sheetData sheetId="4736">
        <row r="4">
          <cell r="A4" t="str">
            <v>BẢNG TÍNH TOÁN, ĐO BÓC KHỐI LƯỢNG HOÀN THÀNH ĐƯA VÀO QUYẾT TOÁN</v>
          </cell>
        </row>
      </sheetData>
      <sheetData sheetId="4737">
        <row r="4">
          <cell r="A4" t="str">
            <v>BẢNG TÍNH TOÁN, ĐO BÓC KHỐI LƯỢNG HOÀN THÀNH ĐƯA VÀO QUYẾT TOÁN</v>
          </cell>
        </row>
      </sheetData>
      <sheetData sheetId="4738">
        <row r="4">
          <cell r="A4" t="str">
            <v>BẢNG TÍNH TOÁN, ĐO BÓC KHỐI LƯỢNG HOÀN THÀNH ĐƯA VÀO QUYẾT TOÁN</v>
          </cell>
        </row>
      </sheetData>
      <sheetData sheetId="4739">
        <row r="4">
          <cell r="A4" t="str">
            <v>BẢNG TÍNH TOÁN, ĐO BÓC KHỐI LƯỢNG HOÀN THÀNH ĐƯA VÀO QUYẾT TOÁN</v>
          </cell>
        </row>
      </sheetData>
      <sheetData sheetId="4740">
        <row r="4">
          <cell r="A4" t="str">
            <v>BẢNG TÍNH TOÁN, ĐO BÓC KHỐI LƯỢNG HOÀN THÀNH ĐƯA VÀO QUYẾT TOÁN</v>
          </cell>
        </row>
      </sheetData>
      <sheetData sheetId="4741">
        <row r="4">
          <cell r="A4" t="str">
            <v>BẢNG TÍNH TOÁN, ĐO BÓC KHỐI LƯỢNG HOÀN THÀNH ĐƯA VÀO QUYẾT TOÁN</v>
          </cell>
        </row>
      </sheetData>
      <sheetData sheetId="4742">
        <row r="4">
          <cell r="A4" t="str">
            <v>BẢNG TÍNH TOÁN, ĐO BÓC KHỐI LƯỢNG HOÀN THÀNH ĐƯA VÀO QUYẾT TOÁN</v>
          </cell>
        </row>
      </sheetData>
      <sheetData sheetId="4743">
        <row r="4">
          <cell r="A4" t="str">
            <v>BẢNG TÍNH TOÁN, ĐO BÓC KHỐI LƯỢNG HOÀN THÀNH ĐƯA VÀO QUYẾT TOÁN</v>
          </cell>
        </row>
      </sheetData>
      <sheetData sheetId="4744">
        <row r="4">
          <cell r="A4" t="str">
            <v>BẢNG TÍNH TOÁN, ĐO BÓC KHỐI LƯỢNG HOÀN THÀNH ĐƯA VÀO QUYẾT TOÁN</v>
          </cell>
        </row>
      </sheetData>
      <sheetData sheetId="4745">
        <row r="4">
          <cell r="A4" t="str">
            <v>BẢNG TÍNH TOÁN, ĐO BÓC KHỐI LƯỢNG HOÀN THÀNH ĐƯA VÀO QUYẾT TOÁN</v>
          </cell>
        </row>
      </sheetData>
      <sheetData sheetId="4746">
        <row r="4">
          <cell r="A4" t="str">
            <v>BẢNG TÍNH TOÁN, ĐO BÓC KHỐI LƯỢNG HOÀN THÀNH ĐƯA VÀO QUYẾT TOÁN</v>
          </cell>
        </row>
      </sheetData>
      <sheetData sheetId="4747">
        <row r="4">
          <cell r="A4" t="str">
            <v>BẢNG TÍNH TOÁN, ĐO BÓC KHỐI LƯỢNG HOÀN THÀNH ĐƯA VÀO QUYẾT TOÁN</v>
          </cell>
        </row>
      </sheetData>
      <sheetData sheetId="4748">
        <row r="4">
          <cell r="A4" t="str">
            <v>BẢNG TÍNH TOÁN, ĐO BÓC KHỐI LƯỢNG HOÀN THÀNH ĐƯA VÀO QUYẾT TOÁN</v>
          </cell>
        </row>
      </sheetData>
      <sheetData sheetId="4749">
        <row r="4">
          <cell r="A4" t="str">
            <v>BẢNG TÍNH TOÁN, ĐO BÓC KHỐI LƯỢNG HOÀN THÀNH ĐƯA VÀO QUYẾT TOÁN</v>
          </cell>
        </row>
      </sheetData>
      <sheetData sheetId="4750">
        <row r="4">
          <cell r="A4" t="str">
            <v>BẢNG TÍNH TOÁN, ĐO BÓC KHỐI LƯỢNG HOÀN THÀNH ĐƯA VÀO QUYẾT TOÁN</v>
          </cell>
        </row>
      </sheetData>
      <sheetData sheetId="4751">
        <row r="4">
          <cell r="A4" t="str">
            <v>BẢNG TÍNH TOÁN, ĐO BÓC KHỐI LƯỢNG HOÀN THÀNH ĐƯA VÀO QUYẾT TOÁN</v>
          </cell>
        </row>
      </sheetData>
      <sheetData sheetId="4752">
        <row r="4">
          <cell r="A4" t="str">
            <v>BẢNG TÍNH TOÁN, ĐO BÓC KHỐI LƯỢNG HOÀN THÀNH ĐƯA VÀO QUYẾT TOÁN</v>
          </cell>
        </row>
      </sheetData>
      <sheetData sheetId="4753">
        <row r="4">
          <cell r="A4" t="str">
            <v>BẢNG TÍNH TOÁN, ĐO BÓC KHỐI LƯỢNG HOÀN THÀNH ĐƯA VÀO QUYẾT TOÁN</v>
          </cell>
        </row>
      </sheetData>
      <sheetData sheetId="4754">
        <row r="4">
          <cell r="A4" t="str">
            <v>BẢNG TÍNH TOÁN, ĐO BÓC KHỐI LƯỢNG HOÀN THÀNH ĐƯA VÀO QUYẾT TOÁN</v>
          </cell>
        </row>
      </sheetData>
      <sheetData sheetId="4755">
        <row r="4">
          <cell r="A4" t="str">
            <v>BẢNG TÍNH TOÁN, ĐO BÓC KHỐI LƯỢNG HOÀN THÀNH ĐƯA VÀO QUYẾT TOÁN</v>
          </cell>
        </row>
      </sheetData>
      <sheetData sheetId="4756">
        <row r="4">
          <cell r="A4" t="str">
            <v>BẢNG TÍNH TOÁN, ĐO BÓC KHỐI LƯỢNG HOÀN THÀNH ĐƯA VÀO QUYẾT TOÁN</v>
          </cell>
        </row>
      </sheetData>
      <sheetData sheetId="4757">
        <row r="4">
          <cell r="A4" t="str">
            <v>BẢNG TÍNH TOÁN, ĐO BÓC KHỐI LƯỢNG HOÀN THÀNH ĐƯA VÀO QUYẾT TOÁN</v>
          </cell>
        </row>
      </sheetData>
      <sheetData sheetId="4758">
        <row r="4">
          <cell r="A4" t="str">
            <v>BẢNG TÍNH TOÁN, ĐO BÓC KHỐI LƯỢNG HOÀN THÀNH ĐƯA VÀO QUYẾT TOÁN</v>
          </cell>
        </row>
      </sheetData>
      <sheetData sheetId="4759">
        <row r="4">
          <cell r="A4" t="str">
            <v>BẢNG TÍNH TOÁN, ĐO BÓC KHỐI LƯỢNG HOÀN THÀNH ĐƯA VÀO QUYẾT TOÁN</v>
          </cell>
        </row>
      </sheetData>
      <sheetData sheetId="4760">
        <row r="4">
          <cell r="A4" t="str">
            <v>BẢNG TÍNH TOÁN, ĐO BÓC KHỐI LƯỢNG HOÀN THÀNH ĐƯA VÀO QUYẾT TOÁN</v>
          </cell>
        </row>
      </sheetData>
      <sheetData sheetId="4761">
        <row r="4">
          <cell r="A4" t="str">
            <v>BẢNG TÍNH TOÁN, ĐO BÓC KHỐI LƯỢNG HOÀN THÀNH ĐƯA VÀO QUYẾT TOÁN</v>
          </cell>
        </row>
      </sheetData>
      <sheetData sheetId="4762">
        <row r="4">
          <cell r="A4" t="str">
            <v>BẢNG TÍNH TOÁN, ĐO BÓC KHỐI LƯỢNG HOÀN THÀNH ĐƯA VÀO QUYẾT TOÁN</v>
          </cell>
        </row>
      </sheetData>
      <sheetData sheetId="4763">
        <row r="4">
          <cell r="A4" t="str">
            <v>BẢNG TÍNH TOÁN, ĐO BÓC KHỐI LƯỢNG HOÀN THÀNH ĐƯA VÀO QUYẾT TOÁN</v>
          </cell>
        </row>
      </sheetData>
      <sheetData sheetId="4764">
        <row r="4">
          <cell r="A4" t="str">
            <v>BẢNG TÍNH TOÁN, ĐO BÓC KHỐI LƯỢNG HOÀN THÀNH ĐƯA VÀO QUYẾT TOÁN</v>
          </cell>
        </row>
      </sheetData>
      <sheetData sheetId="4765">
        <row r="4">
          <cell r="A4" t="str">
            <v>BẢNG TÍNH TOÁN, ĐO BÓC KHỐI LƯỢNG HOÀN THÀNH ĐƯA VÀO QUYẾT TOÁN</v>
          </cell>
        </row>
      </sheetData>
      <sheetData sheetId="4766">
        <row r="4">
          <cell r="A4" t="str">
            <v>BẢNG TÍNH TOÁN, ĐO BÓC KHỐI LƯỢNG HOÀN THÀNH ĐƯA VÀO QUYẾT TOÁN</v>
          </cell>
        </row>
      </sheetData>
      <sheetData sheetId="4767">
        <row r="4">
          <cell r="A4" t="str">
            <v>BẢNG TÍNH TOÁN, ĐO BÓC KHỐI LƯỢNG HOÀN THÀNH ĐƯA VÀO QUYẾT TOÁN</v>
          </cell>
        </row>
      </sheetData>
      <sheetData sheetId="4768">
        <row r="4">
          <cell r="A4" t="str">
            <v>BẢNG TÍNH TOÁN, ĐO BÓC KHỐI LƯỢNG HOÀN THÀNH ĐƯA VÀO QUYẾT TOÁN</v>
          </cell>
        </row>
      </sheetData>
      <sheetData sheetId="4769">
        <row r="4">
          <cell r="A4" t="str">
            <v>BẢNG TÍNH TOÁN, ĐO BÓC KHỐI LƯỢNG HOÀN THÀNH ĐƯA VÀO QUYẾT TOÁN</v>
          </cell>
        </row>
      </sheetData>
      <sheetData sheetId="4770">
        <row r="4">
          <cell r="A4" t="str">
            <v>BẢNG TÍNH TOÁN, ĐO BÓC KHỐI LƯỢNG HOÀN THÀNH ĐƯA VÀO QUYẾT TOÁN</v>
          </cell>
        </row>
      </sheetData>
      <sheetData sheetId="4771">
        <row r="4">
          <cell r="A4" t="str">
            <v>BẢNG TÍNH TOÁN, ĐO BÓC KHỐI LƯỢNG HOÀN THÀNH ĐƯA VÀO QUYẾT TOÁN</v>
          </cell>
        </row>
      </sheetData>
      <sheetData sheetId="4772">
        <row r="4">
          <cell r="A4" t="str">
            <v>BẢNG TÍNH TOÁN, ĐO BÓC KHỐI LƯỢNG HOÀN THÀNH ĐƯA VÀO QUYẾT TOÁN</v>
          </cell>
        </row>
      </sheetData>
      <sheetData sheetId="4773">
        <row r="4">
          <cell r="A4" t="str">
            <v>BẢNG TÍNH TOÁN, ĐO BÓC KHỐI LƯỢNG HOÀN THÀNH ĐƯA VÀO QUYẾT TOÁN</v>
          </cell>
        </row>
      </sheetData>
      <sheetData sheetId="4774">
        <row r="4">
          <cell r="A4" t="str">
            <v>BẢNG TÍNH TOÁN, ĐO BÓC KHỐI LƯỢNG HOÀN THÀNH ĐƯA VÀO QUYẾT TOÁN</v>
          </cell>
        </row>
      </sheetData>
      <sheetData sheetId="4775">
        <row r="4">
          <cell r="A4" t="str">
            <v>BẢNG TÍNH TOÁN, ĐO BÓC KHỐI LƯỢNG HOÀN THÀNH ĐƯA VÀO QUYẾT TOÁN</v>
          </cell>
        </row>
      </sheetData>
      <sheetData sheetId="4776">
        <row r="4">
          <cell r="A4" t="str">
            <v>BẢNG TÍNH TOÁN, ĐO BÓC KHỐI LƯỢNG HOÀN THÀNH ĐƯA VÀO QUYẾT TOÁN</v>
          </cell>
        </row>
      </sheetData>
      <sheetData sheetId="4777">
        <row r="4">
          <cell r="A4" t="str">
            <v>BẢNG TÍNH TOÁN, ĐO BÓC KHỐI LƯỢNG HOÀN THÀNH ĐƯA VÀO QUYẾT TOÁN</v>
          </cell>
        </row>
      </sheetData>
      <sheetData sheetId="4778">
        <row r="4">
          <cell r="A4" t="str">
            <v>BẢNG TÍNH TOÁN, ĐO BÓC KHỐI LƯỢNG HOÀN THÀNH ĐƯA VÀO QUYẾT TOÁN</v>
          </cell>
        </row>
      </sheetData>
      <sheetData sheetId="4779">
        <row r="4">
          <cell r="A4" t="str">
            <v>BẢNG TÍNH TOÁN, ĐO BÓC KHỐI LƯỢNG HOÀN THÀNH ĐƯA VÀO QUYẾT TOÁN</v>
          </cell>
        </row>
      </sheetData>
      <sheetData sheetId="4780">
        <row r="4">
          <cell r="A4" t="str">
            <v>BẢNG TÍNH TOÁN, ĐO BÓC KHỐI LƯỢNG HOÀN THÀNH ĐƯA VÀO QUYẾT TOÁN</v>
          </cell>
        </row>
      </sheetData>
      <sheetData sheetId="4781">
        <row r="4">
          <cell r="A4" t="str">
            <v>BẢNG TÍNH TOÁN, ĐO BÓC KHỐI LƯỢNG HOÀN THÀNH ĐƯA VÀO QUYẾT TOÁN</v>
          </cell>
        </row>
      </sheetData>
      <sheetData sheetId="4782">
        <row r="4">
          <cell r="A4" t="str">
            <v>BẢNG TÍNH TOÁN, ĐO BÓC KHỐI LƯỢNG HOÀN THÀNH ĐƯA VÀO QUYẾT TOÁN</v>
          </cell>
        </row>
      </sheetData>
      <sheetData sheetId="4783">
        <row r="4">
          <cell r="A4" t="str">
            <v>BẢNG TÍNH TOÁN, ĐO BÓC KHỐI LƯỢNG HOÀN THÀNH ĐƯA VÀO QUYẾT TOÁN</v>
          </cell>
        </row>
      </sheetData>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ow r="4">
          <cell r="A4" t="str">
            <v>BẢNG TÍNH TOÁN, ĐO BÓC KHỐI LƯỢNG HOÀN THÀNH ĐƯA VÀO QUYẾT TOÁN</v>
          </cell>
        </row>
      </sheetData>
      <sheetData sheetId="4864">
        <row r="4">
          <cell r="A4" t="str">
            <v>BẢNG TÍNH TOÁN, ĐO BÓC KHỐI LƯỢNG HOÀN THÀNH ĐƯA VÀO QUYẾT TOÁN</v>
          </cell>
        </row>
      </sheetData>
      <sheetData sheetId="4865">
        <row r="4">
          <cell r="A4" t="str">
            <v>BẢNG TÍNH TOÁN, ĐO BÓC KHỐI LƯỢNG HOÀN THÀNH ĐƯA VÀO QUYẾT TOÁN</v>
          </cell>
        </row>
      </sheetData>
      <sheetData sheetId="4866">
        <row r="4">
          <cell r="A4" t="str">
            <v>BẢNG TÍNH TOÁN, ĐO BÓC KHỐI LƯỢNG HOÀN THÀNH ĐƯA VÀO QUYẾT TOÁN</v>
          </cell>
        </row>
      </sheetData>
      <sheetData sheetId="4867">
        <row r="4">
          <cell r="A4" t="str">
            <v>BẢNG TÍNH TOÁN, ĐO BÓC KHỐI LƯỢNG HOÀN THÀNH ĐƯA VÀO QUYẾT TOÁN</v>
          </cell>
        </row>
      </sheetData>
      <sheetData sheetId="4868">
        <row r="4">
          <cell r="A4" t="str">
            <v>BẢNG TÍNH TOÁN, ĐO BÓC KHỐI LƯỢNG HOÀN THÀNH ĐƯA VÀO QUYẾT TOÁN</v>
          </cell>
        </row>
      </sheetData>
      <sheetData sheetId="4869">
        <row r="4">
          <cell r="A4" t="str">
            <v>BẢNG TÍNH TOÁN, ĐO BÓC KHỐI LƯỢNG HOÀN THÀNH ĐƯA VÀO QUYẾT TOÁN</v>
          </cell>
        </row>
      </sheetData>
      <sheetData sheetId="4870">
        <row r="4">
          <cell r="A4" t="str">
            <v>BẢNG TÍNH TOÁN, ĐO BÓC KHỐI LƯỢNG HOÀN THÀNH ĐƯA VÀO QUYẾT TOÁN</v>
          </cell>
        </row>
      </sheetData>
      <sheetData sheetId="4871">
        <row r="4">
          <cell r="A4" t="str">
            <v>BẢNG TÍNH TOÁN, ĐO BÓC KHỐI LƯỢNG HOÀN THÀNH ĐƯA VÀO QUYẾT TOÁN</v>
          </cell>
        </row>
      </sheetData>
      <sheetData sheetId="4872">
        <row r="4">
          <cell r="A4" t="str">
            <v>BẢNG TÍNH TOÁN, ĐO BÓC KHỐI LƯỢNG HOÀN THÀNH ĐƯA VÀO QUYẾT TOÁN</v>
          </cell>
        </row>
      </sheetData>
      <sheetData sheetId="4873">
        <row r="4">
          <cell r="A4" t="str">
            <v>BẢNG TÍNH TOÁN, ĐO BÓC KHỐI LƯỢNG HOÀN THÀNH ĐƯA VÀO QUYẾT TOÁN</v>
          </cell>
        </row>
      </sheetData>
      <sheetData sheetId="4874">
        <row r="4">
          <cell r="A4" t="str">
            <v>BẢNG TÍNH TOÁN, ĐO BÓC KHỐI LƯỢNG HOÀN THÀNH ĐƯA VÀO QUYẾT TOÁN</v>
          </cell>
        </row>
      </sheetData>
      <sheetData sheetId="4875">
        <row r="4">
          <cell r="A4" t="str">
            <v>BẢNG TÍNH TOÁN, ĐO BÓC KHỐI LƯỢNG HOÀN THÀNH ĐƯA VÀO QUYẾT TOÁN</v>
          </cell>
        </row>
      </sheetData>
      <sheetData sheetId="4876">
        <row r="4">
          <cell r="A4" t="str">
            <v>BẢNG TÍNH TOÁN, ĐO BÓC KHỐI LƯỢNG HOÀN THÀNH ĐƯA VÀO QUYẾT TOÁN</v>
          </cell>
        </row>
      </sheetData>
      <sheetData sheetId="4877">
        <row r="4">
          <cell r="A4" t="str">
            <v>BẢNG TÍNH TOÁN, ĐO BÓC KHỐI LƯỢNG HOÀN THÀNH ĐƯA VÀO QUYẾT TOÁN</v>
          </cell>
        </row>
      </sheetData>
      <sheetData sheetId="4878">
        <row r="4">
          <cell r="A4" t="str">
            <v>BẢNG TÍNH TOÁN, ĐO BÓC KHỐI LƯỢNG HOÀN THÀNH ĐƯA VÀO QUYẾT TOÁN</v>
          </cell>
        </row>
      </sheetData>
      <sheetData sheetId="4879">
        <row r="4">
          <cell r="A4" t="str">
            <v>BẢNG TÍNH TOÁN, ĐO BÓC KHỐI LƯỢNG HOÀN THÀNH ĐƯA VÀO QUYẾT TOÁN</v>
          </cell>
        </row>
      </sheetData>
      <sheetData sheetId="4880">
        <row r="4">
          <cell r="A4" t="str">
            <v>BẢNG TÍNH TOÁN, ĐO BÓC KHỐI LƯỢNG HOÀN THÀNH ĐƯA VÀO QUYẾT TOÁN</v>
          </cell>
        </row>
      </sheetData>
      <sheetData sheetId="4881">
        <row r="4">
          <cell r="A4" t="str">
            <v>BẢNG TÍNH TOÁN, ĐO BÓC KHỐI LƯỢNG HOÀN THÀNH ĐƯA VÀO QUYẾT TOÁN</v>
          </cell>
        </row>
      </sheetData>
      <sheetData sheetId="4882">
        <row r="4">
          <cell r="A4" t="str">
            <v>BẢNG TÍNH TOÁN, ĐO BÓC KHỐI LƯỢNG HOÀN THÀNH ĐƯA VÀO QUYẾT TOÁN</v>
          </cell>
        </row>
      </sheetData>
      <sheetData sheetId="4883">
        <row r="4">
          <cell r="A4" t="str">
            <v>BẢNG TÍNH TOÁN, ĐO BÓC KHỐI LƯỢNG HOÀN THÀNH ĐƯA VÀO QUYẾT TOÁN</v>
          </cell>
        </row>
      </sheetData>
      <sheetData sheetId="4884">
        <row r="4">
          <cell r="A4" t="str">
            <v>BẢNG TÍNH TOÁN, ĐO BÓC KHỐI LƯỢNG HOÀN THÀNH ĐƯA VÀO QUYẾT TOÁN</v>
          </cell>
        </row>
      </sheetData>
      <sheetData sheetId="4885">
        <row r="4">
          <cell r="A4" t="str">
            <v>BẢNG TÍNH TOÁN, ĐO BÓC KHỐI LƯỢNG HOÀN THÀNH ĐƯA VÀO QUYẾT TOÁN</v>
          </cell>
        </row>
      </sheetData>
      <sheetData sheetId="4886">
        <row r="4">
          <cell r="A4" t="str">
            <v>BẢNG TÍNH TOÁN, ĐO BÓC KHỐI LƯỢNG HOÀN THÀNH ĐƯA VÀO QUYẾT TOÁN</v>
          </cell>
        </row>
      </sheetData>
      <sheetData sheetId="4887">
        <row r="4">
          <cell r="A4" t="str">
            <v>BẢNG TÍNH TOÁN, ĐO BÓC KHỐI LƯỢNG HOÀN THÀNH ĐƯA VÀO QUYẾT TOÁN</v>
          </cell>
        </row>
      </sheetData>
      <sheetData sheetId="4888">
        <row r="4">
          <cell r="A4" t="str">
            <v>BẢNG TÍNH TOÁN, ĐO BÓC KHỐI LƯỢNG HOÀN THÀNH ĐƯA VÀO QUYẾT TOÁN</v>
          </cell>
        </row>
      </sheetData>
      <sheetData sheetId="4889">
        <row r="4">
          <cell r="A4" t="str">
            <v>BẢNG TÍNH TOÁN, ĐO BÓC KHỐI LƯỢNG HOÀN THÀNH ĐƯA VÀO QUYẾT TOÁN</v>
          </cell>
        </row>
      </sheetData>
      <sheetData sheetId="4890">
        <row r="4">
          <cell r="A4" t="str">
            <v>BẢNG TÍNH TOÁN, ĐO BÓC KHỐI LƯỢNG HOÀN THÀNH ĐƯA VÀO QUYẾT TOÁN</v>
          </cell>
        </row>
      </sheetData>
      <sheetData sheetId="4891">
        <row r="4">
          <cell r="A4" t="str">
            <v>BẢNG TÍNH TOÁN, ĐO BÓC KHỐI LƯỢNG HOÀN THÀNH ĐƯA VÀO QUYẾT TOÁN</v>
          </cell>
        </row>
      </sheetData>
      <sheetData sheetId="4892">
        <row r="4">
          <cell r="A4" t="str">
            <v>BẢNG TÍNH TOÁN, ĐO BÓC KHỐI LƯỢNG HOÀN THÀNH ĐƯA VÀO QUYẾT TOÁN</v>
          </cell>
        </row>
      </sheetData>
      <sheetData sheetId="4893">
        <row r="4">
          <cell r="A4" t="str">
            <v>BẢNG TÍNH TOÁN, ĐO BÓC KHỐI LƯỢNG HOÀN THÀNH ĐƯA VÀO QUYẾT TOÁN</v>
          </cell>
        </row>
      </sheetData>
      <sheetData sheetId="4894">
        <row r="4">
          <cell r="A4" t="str">
            <v>BẢNG TÍNH TOÁN, ĐO BÓC KHỐI LƯỢNG HOÀN THÀNH ĐƯA VÀO QUYẾT TOÁN</v>
          </cell>
        </row>
      </sheetData>
      <sheetData sheetId="4895">
        <row r="4">
          <cell r="A4" t="str">
            <v>BẢNG TÍNH TOÁN, ĐO BÓC KHỐI LƯỢNG HOÀN THÀNH ĐƯA VÀO QUYẾT TOÁN</v>
          </cell>
        </row>
      </sheetData>
      <sheetData sheetId="4896">
        <row r="4">
          <cell r="A4" t="str">
            <v>BẢNG TÍNH TOÁN, ĐO BÓC KHỐI LƯỢNG HOÀN THÀNH ĐƯA VÀO QUYẾT TOÁN</v>
          </cell>
        </row>
      </sheetData>
      <sheetData sheetId="4897">
        <row r="4">
          <cell r="A4" t="str">
            <v>BẢNG TÍNH TOÁN, ĐO BÓC KHỐI LƯỢNG HOÀN THÀNH ĐƯA VÀO QUYẾT TOÁN</v>
          </cell>
        </row>
      </sheetData>
      <sheetData sheetId="4898">
        <row r="4">
          <cell r="A4" t="str">
            <v>BẢNG TÍNH TOÁN, ĐO BÓC KHỐI LƯỢNG HOÀN THÀNH ĐƯA VÀO QUYẾT TOÁN</v>
          </cell>
        </row>
      </sheetData>
      <sheetData sheetId="4899">
        <row r="4">
          <cell r="A4" t="str">
            <v>BẢNG TÍNH TOÁN, ĐO BÓC KHỐI LƯỢNG HOÀN THÀNH ĐƯA VÀO QUYẾT TOÁN</v>
          </cell>
        </row>
      </sheetData>
      <sheetData sheetId="4900">
        <row r="4">
          <cell r="A4" t="str">
            <v>BẢNG TÍNH TOÁN, ĐO BÓC KHỐI LƯỢNG HOÀN THÀNH ĐƯA VÀO QUYẾT TOÁN</v>
          </cell>
        </row>
      </sheetData>
      <sheetData sheetId="4901">
        <row r="4">
          <cell r="A4" t="str">
            <v>BẢNG TÍNH TOÁN, ĐO BÓC KHỐI LƯỢNG HOÀN THÀNH ĐƯA VÀO QUYẾT TOÁN</v>
          </cell>
        </row>
      </sheetData>
      <sheetData sheetId="4902">
        <row r="4">
          <cell r="A4" t="str">
            <v>BẢNG TÍNH TOÁN, ĐO BÓC KHỐI LƯỢNG HOÀN THÀNH ĐƯA VÀO QUYẾT TOÁN</v>
          </cell>
        </row>
      </sheetData>
      <sheetData sheetId="4903">
        <row r="4">
          <cell r="A4" t="str">
            <v>BẢNG TÍNH TOÁN, ĐO BÓC KHỐI LƯỢNG HOÀN THÀNH ĐƯA VÀO QUYẾT TOÁN</v>
          </cell>
        </row>
      </sheetData>
      <sheetData sheetId="4904">
        <row r="4">
          <cell r="A4" t="str">
            <v>BẢNG TÍNH TOÁN, ĐO BÓC KHỐI LƯỢNG HOÀN THÀNH ĐƯA VÀO QUYẾT TOÁN</v>
          </cell>
        </row>
      </sheetData>
      <sheetData sheetId="4905">
        <row r="4">
          <cell r="A4" t="str">
            <v>BẢNG TÍNH TOÁN, ĐO BÓC KHỐI LƯỢNG HOÀN THÀNH ĐƯA VÀO QUYẾT TOÁN</v>
          </cell>
        </row>
      </sheetData>
      <sheetData sheetId="4906">
        <row r="4">
          <cell r="A4" t="str">
            <v>BẢNG TÍNH TOÁN, ĐO BÓC KHỐI LƯỢNG HOÀN THÀNH ĐƯA VÀO QUYẾT TOÁN</v>
          </cell>
        </row>
      </sheetData>
      <sheetData sheetId="4907">
        <row r="4">
          <cell r="A4" t="str">
            <v>BẢNG TÍNH TOÁN, ĐO BÓC KHỐI LƯỢNG HOÀN THÀNH ĐƯA VÀO QUYẾT TOÁN</v>
          </cell>
        </row>
      </sheetData>
      <sheetData sheetId="4908">
        <row r="4">
          <cell r="A4" t="str">
            <v>BẢNG TÍNH TOÁN, ĐO BÓC KHỐI LƯỢNG HOÀN THÀNH ĐƯA VÀO QUYẾT TOÁN</v>
          </cell>
        </row>
      </sheetData>
      <sheetData sheetId="4909">
        <row r="4">
          <cell r="A4" t="str">
            <v>BẢNG TÍNH TOÁN, ĐO BÓC KHỐI LƯỢNG HOÀN THÀNH ĐƯA VÀO QUYẾT TOÁN</v>
          </cell>
        </row>
      </sheetData>
      <sheetData sheetId="4910">
        <row r="4">
          <cell r="A4" t="str">
            <v>BẢNG TÍNH TOÁN, ĐO BÓC KHỐI LƯỢNG HOÀN THÀNH ĐƯA VÀO QUYẾT TOÁN</v>
          </cell>
        </row>
      </sheetData>
      <sheetData sheetId="4911">
        <row r="4">
          <cell r="A4" t="str">
            <v>BẢNG TÍNH TOÁN, ĐO BÓC KHỐI LƯỢNG HOÀN THÀNH ĐƯA VÀO QUYẾT TOÁN</v>
          </cell>
        </row>
      </sheetData>
      <sheetData sheetId="4912">
        <row r="4">
          <cell r="A4" t="str">
            <v>BẢNG TÍNH TOÁN, ĐO BÓC KHỐI LƯỢNG HOÀN THÀNH ĐƯA VÀO QUYẾT TOÁN</v>
          </cell>
        </row>
      </sheetData>
      <sheetData sheetId="4913">
        <row r="4">
          <cell r="A4" t="str">
            <v>BẢNG TÍNH TOÁN, ĐO BÓC KHỐI LƯỢNG HOÀN THÀNH ĐƯA VÀO QUYẾT TOÁN</v>
          </cell>
        </row>
      </sheetData>
      <sheetData sheetId="4914">
        <row r="4">
          <cell r="A4" t="str">
            <v>BẢNG TÍNH TOÁN, ĐO BÓC KHỐI LƯỢNG HOÀN THÀNH ĐƯA VÀO QUYẾT TOÁN</v>
          </cell>
        </row>
      </sheetData>
      <sheetData sheetId="4915">
        <row r="4">
          <cell r="A4" t="str">
            <v>BẢNG TÍNH TOÁN, ĐO BÓC KHỐI LƯỢNG HOÀN THÀNH ĐƯA VÀO QUYẾT TOÁN</v>
          </cell>
        </row>
      </sheetData>
      <sheetData sheetId="4916">
        <row r="4">
          <cell r="A4" t="str">
            <v>BẢNG TÍNH TOÁN, ĐO BÓC KHỐI LƯỢNG HOÀN THÀNH ĐƯA VÀO QUYẾT TOÁN</v>
          </cell>
        </row>
      </sheetData>
      <sheetData sheetId="4917">
        <row r="4">
          <cell r="A4" t="str">
            <v>BẢNG TÍNH TOÁN, ĐO BÓC KHỐI LƯỢNG HOÀN THÀNH ĐƯA VÀO QUYẾT TOÁN</v>
          </cell>
        </row>
      </sheetData>
      <sheetData sheetId="4918">
        <row r="4">
          <cell r="A4" t="str">
            <v>BẢNG TÍNH TOÁN, ĐO BÓC KHỐI LƯỢNG HOÀN THÀNH ĐƯA VÀO QUYẾT TOÁN</v>
          </cell>
        </row>
      </sheetData>
      <sheetData sheetId="4919">
        <row r="4">
          <cell r="A4" t="str">
            <v>BẢNG TÍNH TOÁN, ĐO BÓC KHỐI LƯỢNG HOÀN THÀNH ĐƯA VÀO QUYẾT TOÁN</v>
          </cell>
        </row>
      </sheetData>
      <sheetData sheetId="4920">
        <row r="4">
          <cell r="A4" t="str">
            <v>BẢNG TÍNH TOÁN, ĐO BÓC KHỐI LƯỢNG HOÀN THÀNH ĐƯA VÀO QUYẾT TOÁN</v>
          </cell>
        </row>
      </sheetData>
      <sheetData sheetId="4921">
        <row r="4">
          <cell r="A4" t="str">
            <v>BẢNG TÍNH TOÁN, ĐO BÓC KHỐI LƯỢNG HOÀN THÀNH ĐƯA VÀO QUYẾT TOÁN</v>
          </cell>
        </row>
      </sheetData>
      <sheetData sheetId="4922">
        <row r="4">
          <cell r="A4" t="str">
            <v>BẢNG TÍNH TOÁN, ĐO BÓC KHỐI LƯỢNG HOÀN THÀNH ĐƯA VÀO QUYẾT TOÁN</v>
          </cell>
        </row>
      </sheetData>
      <sheetData sheetId="4923">
        <row r="4">
          <cell r="A4" t="str">
            <v>BẢNG TÍNH TOÁN, ĐO BÓC KHỐI LƯỢNG HOÀN THÀNH ĐƯA VÀO QUYẾT TOÁN</v>
          </cell>
        </row>
      </sheetData>
      <sheetData sheetId="4924">
        <row r="4">
          <cell r="A4" t="str">
            <v>BẢNG TÍNH TOÁN, ĐO BÓC KHỐI LƯỢNG HOÀN THÀNH ĐƯA VÀO QUYẾT TOÁN</v>
          </cell>
        </row>
      </sheetData>
      <sheetData sheetId="4925">
        <row r="4">
          <cell r="A4" t="str">
            <v>BẢNG TÍNH TOÁN, ĐO BÓC KHỐI LƯỢNG HOÀN THÀNH ĐƯA VÀO QUYẾT TOÁN</v>
          </cell>
        </row>
      </sheetData>
      <sheetData sheetId="4926">
        <row r="4">
          <cell r="A4" t="str">
            <v>BẢNG TÍNH TOÁN, ĐO BÓC KHỐI LƯỢNG HOÀN THÀNH ĐƯA VÀO QUYẾT TOÁN</v>
          </cell>
        </row>
      </sheetData>
      <sheetData sheetId="4927">
        <row r="4">
          <cell r="A4" t="str">
            <v>BẢNG TÍNH TOÁN, ĐO BÓC KHỐI LƯỢNG HOÀN THÀNH ĐƯA VÀO QUYẾT TOÁN</v>
          </cell>
        </row>
      </sheetData>
      <sheetData sheetId="4928">
        <row r="4">
          <cell r="A4" t="str">
            <v>BẢNG TÍNH TOÁN, ĐO BÓC KHỐI LƯỢNG HOÀN THÀNH ĐƯA VÀO QUYẾT TOÁN</v>
          </cell>
        </row>
      </sheetData>
      <sheetData sheetId="4929">
        <row r="4">
          <cell r="A4" t="str">
            <v>BẢNG TÍNH TOÁN, ĐO BÓC KHỐI LƯỢNG HOÀN THÀNH ĐƯA VÀO QUYẾT TOÁN</v>
          </cell>
        </row>
      </sheetData>
      <sheetData sheetId="4930">
        <row r="4">
          <cell r="A4" t="str">
            <v>BẢNG TÍNH TOÁN, ĐO BÓC KHỐI LƯỢNG HOÀN THÀNH ĐƯA VÀO QUYẾT TOÁN</v>
          </cell>
        </row>
      </sheetData>
      <sheetData sheetId="4931">
        <row r="4">
          <cell r="A4" t="str">
            <v>BẢNG TÍNH TOÁN, ĐO BÓC KHỐI LƯỢNG HOÀN THÀNH ĐƯA VÀO QUYẾT TOÁN</v>
          </cell>
        </row>
      </sheetData>
      <sheetData sheetId="4932">
        <row r="4">
          <cell r="A4" t="str">
            <v>BẢNG TÍNH TOÁN, ĐO BÓC KHỐI LƯỢNG HOÀN THÀNH ĐƯA VÀO QUYẾT TOÁN</v>
          </cell>
        </row>
      </sheetData>
      <sheetData sheetId="4933">
        <row r="4">
          <cell r="A4" t="str">
            <v>BẢNG TÍNH TOÁN, ĐO BÓC KHỐI LƯỢNG HOÀN THÀNH ĐƯA VÀO QUYẾT TOÁN</v>
          </cell>
        </row>
      </sheetData>
      <sheetData sheetId="4934">
        <row r="4">
          <cell r="A4" t="str">
            <v>BẢNG TÍNH TOÁN, ĐO BÓC KHỐI LƯỢNG HOÀN THÀNH ĐƯA VÀO QUYẾT TOÁN</v>
          </cell>
        </row>
      </sheetData>
      <sheetData sheetId="4935">
        <row r="4">
          <cell r="A4" t="str">
            <v>BẢNG TÍNH TOÁN, ĐO BÓC KHỐI LƯỢNG HOÀN THÀNH ĐƯA VÀO QUYẾT TOÁN</v>
          </cell>
        </row>
      </sheetData>
      <sheetData sheetId="4936">
        <row r="4">
          <cell r="A4" t="str">
            <v>BẢNG TÍNH TOÁN, ĐO BÓC KHỐI LƯỢNG HOÀN THÀNH ĐƯA VÀO QUYẾT TOÁN</v>
          </cell>
        </row>
      </sheetData>
      <sheetData sheetId="4937">
        <row r="4">
          <cell r="A4" t="str">
            <v>BẢNG TÍNH TOÁN, ĐO BÓC KHỐI LƯỢNG HOÀN THÀNH ĐƯA VÀO QUYẾT TOÁN</v>
          </cell>
        </row>
      </sheetData>
      <sheetData sheetId="4938">
        <row r="4">
          <cell r="A4" t="str">
            <v>BẢNG TÍNH TOÁN, ĐO BÓC KHỐI LƯỢNG HOÀN THÀNH ĐƯA VÀO QUYẾT TOÁN</v>
          </cell>
        </row>
      </sheetData>
      <sheetData sheetId="4939">
        <row r="4">
          <cell r="A4" t="str">
            <v>BẢNG TÍNH TOÁN, ĐO BÓC KHỐI LƯỢNG HOÀN THÀNH ĐƯA VÀO QUYẾT TOÁN</v>
          </cell>
        </row>
      </sheetData>
      <sheetData sheetId="4940">
        <row r="4">
          <cell r="A4" t="str">
            <v>BẢNG TÍNH TOÁN, ĐO BÓC KHỐI LƯỢNG HOÀN THÀNH ĐƯA VÀO QUYẾT TOÁN</v>
          </cell>
        </row>
      </sheetData>
      <sheetData sheetId="4941">
        <row r="4">
          <cell r="A4" t="str">
            <v>BẢNG TÍNH TOÁN, ĐO BÓC KHỐI LƯỢNG HOÀN THÀNH ĐƯA VÀO QUYẾT TOÁN</v>
          </cell>
        </row>
      </sheetData>
      <sheetData sheetId="4942">
        <row r="4">
          <cell r="A4" t="str">
            <v>BẢNG TÍNH TOÁN, ĐO BÓC KHỐI LƯỢNG HOÀN THÀNH ĐƯA VÀO QUYẾT TOÁN</v>
          </cell>
        </row>
      </sheetData>
      <sheetData sheetId="4943">
        <row r="4">
          <cell r="A4" t="str">
            <v>BẢNG TÍNH TOÁN, ĐO BÓC KHỐI LƯỢNG HOÀN THÀNH ĐƯA VÀO QUYẾT TOÁN</v>
          </cell>
        </row>
      </sheetData>
      <sheetData sheetId="4944">
        <row r="4">
          <cell r="A4" t="str">
            <v>BẢNG TÍNH TOÁN, ĐO BÓC KHỐI LƯỢNG HOÀN THÀNH ĐƯA VÀO QUYẾT TOÁN</v>
          </cell>
        </row>
      </sheetData>
      <sheetData sheetId="4945">
        <row r="4">
          <cell r="A4" t="str">
            <v>BẢNG TÍNH TOÁN, ĐO BÓC KHỐI LƯỢNG HOÀN THÀNH ĐƯA VÀO QUYẾT TOÁN</v>
          </cell>
        </row>
      </sheetData>
      <sheetData sheetId="4946">
        <row r="4">
          <cell r="A4" t="str">
            <v>BẢNG TÍNH TOÁN, ĐO BÓC KHỐI LƯỢNG HOÀN THÀNH ĐƯA VÀO QUYẾT TOÁN</v>
          </cell>
        </row>
      </sheetData>
      <sheetData sheetId="4947">
        <row r="4">
          <cell r="A4" t="str">
            <v>BẢNG TÍNH TOÁN, ĐO BÓC KHỐI LƯỢNG HOÀN THÀNH ĐƯA VÀO QUYẾT TOÁN</v>
          </cell>
        </row>
      </sheetData>
      <sheetData sheetId="4948">
        <row r="4">
          <cell r="A4" t="str">
            <v>BẢNG TÍNH TOÁN, ĐO BÓC KHỐI LƯỢNG HOÀN THÀNH ĐƯA VÀO QUYẾT TOÁN</v>
          </cell>
        </row>
      </sheetData>
      <sheetData sheetId="4949">
        <row r="4">
          <cell r="A4" t="str">
            <v>BẢNG TÍNH TOÁN, ĐO BÓC KHỐI LƯỢNG HOÀN THÀNH ĐƯA VÀO QUYẾT TOÁN</v>
          </cell>
        </row>
      </sheetData>
      <sheetData sheetId="4950">
        <row r="4">
          <cell r="A4" t="str">
            <v>BẢNG TÍNH TOÁN, ĐO BÓC KHỐI LƯỢNG HOÀN THÀNH ĐƯA VÀO QUYẾT TOÁN</v>
          </cell>
        </row>
      </sheetData>
      <sheetData sheetId="4951">
        <row r="4">
          <cell r="A4" t="str">
            <v>BẢNG TÍNH TOÁN, ĐO BÓC KHỐI LƯỢNG HOÀN THÀNH ĐƯA VÀO QUYẾT TOÁN</v>
          </cell>
        </row>
      </sheetData>
      <sheetData sheetId="4952">
        <row r="4">
          <cell r="A4" t="str">
            <v>BẢNG TÍNH TOÁN, ĐO BÓC KHỐI LƯỢNG HOÀN THÀNH ĐƯA VÀO QUYẾT TOÁN</v>
          </cell>
        </row>
      </sheetData>
      <sheetData sheetId="4953">
        <row r="4">
          <cell r="A4" t="str">
            <v>BẢNG TÍNH TOÁN, ĐO BÓC KHỐI LƯỢNG HOÀN THÀNH ĐƯA VÀO QUYẾT TOÁN</v>
          </cell>
        </row>
      </sheetData>
      <sheetData sheetId="4954">
        <row r="4">
          <cell r="A4" t="str">
            <v>BẢNG TÍNH TOÁN, ĐO BÓC KHỐI LƯỢNG HOÀN THÀNH ĐƯA VÀO QUYẾT TOÁN</v>
          </cell>
        </row>
      </sheetData>
      <sheetData sheetId="4955">
        <row r="4">
          <cell r="A4" t="str">
            <v>BẢNG TÍNH TOÁN, ĐO BÓC KHỐI LƯỢNG HOÀN THÀNH ĐƯA VÀO QUYẾT TOÁN</v>
          </cell>
        </row>
      </sheetData>
      <sheetData sheetId="4956">
        <row r="4">
          <cell r="A4" t="str">
            <v>BẢNG TÍNH TOÁN, ĐO BÓC KHỐI LƯỢNG HOÀN THÀNH ĐƯA VÀO QUYẾT TOÁN</v>
          </cell>
        </row>
      </sheetData>
      <sheetData sheetId="4957">
        <row r="4">
          <cell r="A4" t="str">
            <v>BẢNG TÍNH TOÁN, ĐO BÓC KHỐI LƯỢNG HOÀN THÀNH ĐƯA VÀO QUYẾT TOÁN</v>
          </cell>
        </row>
      </sheetData>
      <sheetData sheetId="4958">
        <row r="4">
          <cell r="A4" t="str">
            <v>BẢNG TÍNH TOÁN, ĐO BÓC KHỐI LƯỢNG HOÀN THÀNH ĐƯA VÀO QUYẾT TOÁN</v>
          </cell>
        </row>
      </sheetData>
      <sheetData sheetId="4959">
        <row r="4">
          <cell r="A4" t="str">
            <v>BẢNG TÍNH TOÁN, ĐO BÓC KHỐI LƯỢNG HOÀN THÀNH ĐƯA VÀO QUYẾT TOÁN</v>
          </cell>
        </row>
      </sheetData>
      <sheetData sheetId="4960">
        <row r="4">
          <cell r="A4" t="str">
            <v>BẢNG TÍNH TOÁN, ĐO BÓC KHỐI LƯỢNG HOÀN THÀNH ĐƯA VÀO QUYẾT TOÁN</v>
          </cell>
        </row>
      </sheetData>
      <sheetData sheetId="4961">
        <row r="4">
          <cell r="A4" t="str">
            <v>BẢNG TÍNH TOÁN, ĐO BÓC KHỐI LƯỢNG HOÀN THÀNH ĐƯA VÀO QUYẾT TOÁN</v>
          </cell>
        </row>
      </sheetData>
      <sheetData sheetId="4962">
        <row r="4">
          <cell r="A4" t="str">
            <v>BẢNG TÍNH TOÁN, ĐO BÓC KHỐI LƯỢNG HOÀN THÀNH ĐƯA VÀO QUYẾT TOÁN</v>
          </cell>
        </row>
      </sheetData>
      <sheetData sheetId="4963">
        <row r="4">
          <cell r="A4" t="str">
            <v>BẢNG TÍNH TOÁN, ĐO BÓC KHỐI LƯỢNG HOÀN THÀNH ĐƯA VÀO QUYẾT TOÁN</v>
          </cell>
        </row>
      </sheetData>
      <sheetData sheetId="4964">
        <row r="4">
          <cell r="A4" t="str">
            <v>BẢNG TÍNH TOÁN, ĐO BÓC KHỐI LƯỢNG HOÀN THÀNH ĐƯA VÀO QUYẾT TOÁN</v>
          </cell>
        </row>
      </sheetData>
      <sheetData sheetId="4965">
        <row r="4">
          <cell r="A4" t="str">
            <v>BẢNG TÍNH TOÁN, ĐO BÓC KHỐI LƯỢNG HOÀN THÀNH ĐƯA VÀO QUYẾT TOÁN</v>
          </cell>
        </row>
      </sheetData>
      <sheetData sheetId="4966">
        <row r="4">
          <cell r="A4" t="str">
            <v>BẢNG TÍNH TOÁN, ĐO BÓC KHỐI LƯỢNG HOÀN THÀNH ĐƯA VÀO QUYẾT TOÁN</v>
          </cell>
        </row>
      </sheetData>
      <sheetData sheetId="4967">
        <row r="4">
          <cell r="A4" t="str">
            <v>BẢNG TÍNH TOÁN, ĐO BÓC KHỐI LƯỢNG HOÀN THÀNH ĐƯA VÀO QUYẾT TOÁN</v>
          </cell>
        </row>
      </sheetData>
      <sheetData sheetId="4968">
        <row r="4">
          <cell r="A4" t="str">
            <v>BẢNG TÍNH TOÁN, ĐO BÓC KHỐI LƯỢNG HOÀN THÀNH ĐƯA VÀO QUYẾT TOÁN</v>
          </cell>
        </row>
      </sheetData>
      <sheetData sheetId="4969">
        <row r="4">
          <cell r="A4" t="str">
            <v>BẢNG TÍNH TOÁN, ĐO BÓC KHỐI LƯỢNG HOÀN THÀNH ĐƯA VÀO QUYẾT TOÁN</v>
          </cell>
        </row>
      </sheetData>
      <sheetData sheetId="4970">
        <row r="4">
          <cell r="A4" t="str">
            <v>BẢNG TÍNH TOÁN, ĐO BÓC KHỐI LƯỢNG HOÀN THÀNH ĐƯA VÀO QUYẾT TOÁN</v>
          </cell>
        </row>
      </sheetData>
      <sheetData sheetId="4971">
        <row r="4">
          <cell r="A4" t="str">
            <v>BẢNG TÍNH TOÁN, ĐO BÓC KHỐI LƯỢNG HOÀN THÀNH ĐƯA VÀO QUYẾT TOÁN</v>
          </cell>
        </row>
      </sheetData>
      <sheetData sheetId="4972">
        <row r="4">
          <cell r="A4" t="str">
            <v>BẢNG TÍNH TOÁN, ĐO BÓC KHỐI LƯỢNG HOÀN THÀNH ĐƯA VÀO QUYẾT TOÁN</v>
          </cell>
        </row>
      </sheetData>
      <sheetData sheetId="4973">
        <row r="4">
          <cell r="A4" t="str">
            <v>BẢNG TÍNH TOÁN, ĐO BÓC KHỐI LƯỢNG HOÀN THÀNH ĐƯA VÀO QUYẾT TOÁN</v>
          </cell>
        </row>
      </sheetData>
      <sheetData sheetId="4974">
        <row r="4">
          <cell r="A4" t="str">
            <v>BẢNG TÍNH TOÁN, ĐO BÓC KHỐI LƯỢNG HOÀN THÀNH ĐƯA VÀO QUYẾT TOÁN</v>
          </cell>
        </row>
      </sheetData>
      <sheetData sheetId="4975">
        <row r="4">
          <cell r="A4" t="str">
            <v>BẢNG TÍNH TOÁN, ĐO BÓC KHỐI LƯỢNG HOÀN THÀNH ĐƯA VÀO QUYẾT TOÁN</v>
          </cell>
        </row>
      </sheetData>
      <sheetData sheetId="4976">
        <row r="4">
          <cell r="A4" t="str">
            <v>BẢNG TÍNH TOÁN, ĐO BÓC KHỐI LƯỢNG HOÀN THÀNH ĐƯA VÀO QUYẾT TOÁN</v>
          </cell>
        </row>
      </sheetData>
      <sheetData sheetId="4977">
        <row r="4">
          <cell r="A4" t="str">
            <v>BẢNG TÍNH TOÁN, ĐO BÓC KHỐI LƯỢNG HOÀN THÀNH ĐƯA VÀO QUYẾT TOÁN</v>
          </cell>
        </row>
      </sheetData>
      <sheetData sheetId="4978">
        <row r="4">
          <cell r="A4" t="str">
            <v>BẢNG TÍNH TOÁN, ĐO BÓC KHỐI LƯỢNG HOÀN THÀNH ĐƯA VÀO QUYẾT TOÁN</v>
          </cell>
        </row>
      </sheetData>
      <sheetData sheetId="4979">
        <row r="4">
          <cell r="A4" t="str">
            <v>BẢNG TÍNH TOÁN, ĐO BÓC KHỐI LƯỢNG HOÀN THÀNH ĐƯA VÀO QUYẾT TOÁN</v>
          </cell>
        </row>
      </sheetData>
      <sheetData sheetId="4980">
        <row r="4">
          <cell r="A4" t="str">
            <v>BẢNG TÍNH TOÁN, ĐO BÓC KHỐI LƯỢNG HOÀN THÀNH ĐƯA VÀO QUYẾT TOÁN</v>
          </cell>
        </row>
      </sheetData>
      <sheetData sheetId="4981">
        <row r="4">
          <cell r="A4" t="str">
            <v>BẢNG TÍNH TOÁN, ĐO BÓC KHỐI LƯỢNG HOÀN THÀNH ĐƯA VÀO QUYẾT TOÁN</v>
          </cell>
        </row>
      </sheetData>
      <sheetData sheetId="4982">
        <row r="4">
          <cell r="A4" t="str">
            <v>BẢNG TÍNH TOÁN, ĐO BÓC KHỐI LƯỢNG HOÀN THÀNH ĐƯA VÀO QUYẾT TOÁN</v>
          </cell>
        </row>
      </sheetData>
      <sheetData sheetId="4983">
        <row r="4">
          <cell r="A4" t="str">
            <v>BẢNG TÍNH TOÁN, ĐO BÓC KHỐI LƯỢNG HOÀN THÀNH ĐƯA VÀO QUYẾT TOÁN</v>
          </cell>
        </row>
      </sheetData>
      <sheetData sheetId="4984">
        <row r="4">
          <cell r="A4" t="str">
            <v>BẢNG TÍNH TOÁN, ĐO BÓC KHỐI LƯỢNG HOÀN THÀNH ĐƯA VÀO QUYẾT TOÁN</v>
          </cell>
        </row>
      </sheetData>
      <sheetData sheetId="4985">
        <row r="4">
          <cell r="A4" t="str">
            <v>BẢNG TÍNH TOÁN, ĐO BÓC KHỐI LƯỢNG HOÀN THÀNH ĐƯA VÀO QUYẾT TOÁN</v>
          </cell>
        </row>
      </sheetData>
      <sheetData sheetId="4986">
        <row r="4">
          <cell r="A4" t="str">
            <v>BẢNG TÍNH TOÁN, ĐO BÓC KHỐI LƯỢNG HOÀN THÀNH ĐƯA VÀO QUYẾT TOÁN</v>
          </cell>
        </row>
      </sheetData>
      <sheetData sheetId="4987">
        <row r="4">
          <cell r="A4" t="str">
            <v>BẢNG TÍNH TOÁN, ĐO BÓC KHỐI LƯỢNG HOÀN THÀNH ĐƯA VÀO QUYẾT TOÁN</v>
          </cell>
        </row>
      </sheetData>
      <sheetData sheetId="4988">
        <row r="4">
          <cell r="A4" t="str">
            <v>BẢNG TÍNH TOÁN, ĐO BÓC KHỐI LƯỢNG HOÀN THÀNH ĐƯA VÀO QUYẾT TOÁN</v>
          </cell>
        </row>
      </sheetData>
      <sheetData sheetId="4989">
        <row r="4">
          <cell r="A4" t="str">
            <v>BẢNG TÍNH TOÁN, ĐO BÓC KHỐI LƯỢNG HOÀN THÀNH ĐƯA VÀO QUYẾT TOÁN</v>
          </cell>
        </row>
      </sheetData>
      <sheetData sheetId="4990">
        <row r="4">
          <cell r="A4" t="str">
            <v>BẢNG TÍNH TOÁN, ĐO BÓC KHỐI LƯỢNG HOÀN THÀNH ĐƯA VÀO QUYẾT TOÁN</v>
          </cell>
        </row>
      </sheetData>
      <sheetData sheetId="4991">
        <row r="4">
          <cell r="A4" t="str">
            <v>BẢNG TÍNH TOÁN, ĐO BÓC KHỐI LƯỢNG HOÀN THÀNH ĐƯA VÀO QUYẾT TOÁN</v>
          </cell>
        </row>
      </sheetData>
      <sheetData sheetId="4992">
        <row r="4">
          <cell r="A4" t="str">
            <v>BẢNG TÍNH TOÁN, ĐO BÓC KHỐI LƯỢNG HOÀN THÀNH ĐƯA VÀO QUYẾT TOÁN</v>
          </cell>
        </row>
      </sheetData>
      <sheetData sheetId="4993">
        <row r="4">
          <cell r="A4" t="str">
            <v>BẢNG TÍNH TOÁN, ĐO BÓC KHỐI LƯỢNG HOÀN THÀNH ĐƯA VÀO QUYẾT TOÁN</v>
          </cell>
        </row>
      </sheetData>
      <sheetData sheetId="4994">
        <row r="4">
          <cell r="A4" t="str">
            <v>BẢNG TÍNH TOÁN, ĐO BÓC KHỐI LƯỢNG HOÀN THÀNH ĐƯA VÀO QUYẾT TOÁN</v>
          </cell>
        </row>
      </sheetData>
      <sheetData sheetId="4995">
        <row r="4">
          <cell r="A4" t="str">
            <v>BẢNG TÍNH TOÁN, ĐO BÓC KHỐI LƯỢNG HOÀN THÀNH ĐƯA VÀO QUYẾT TOÁN</v>
          </cell>
        </row>
      </sheetData>
      <sheetData sheetId="4996">
        <row r="4">
          <cell r="A4" t="str">
            <v>BẢNG TÍNH TOÁN, ĐO BÓC KHỐI LƯỢNG HOÀN THÀNH ĐƯA VÀO QUYẾT TOÁN</v>
          </cell>
        </row>
      </sheetData>
      <sheetData sheetId="4997">
        <row r="4">
          <cell r="A4" t="str">
            <v>BẢNG TÍNH TOÁN, ĐO BÓC KHỐI LƯỢNG HOÀN THÀNH ĐƯA VÀO QUYẾT TOÁN</v>
          </cell>
        </row>
      </sheetData>
      <sheetData sheetId="4998">
        <row r="4">
          <cell r="A4" t="str">
            <v>BẢNG TÍNH TOÁN, ĐO BÓC KHỐI LƯỢNG HOÀN THÀNH ĐƯA VÀO QUYẾT TOÁN</v>
          </cell>
        </row>
      </sheetData>
      <sheetData sheetId="4999">
        <row r="4">
          <cell r="A4" t="str">
            <v>BẢNG TÍNH TOÁN, ĐO BÓC KHỐI LƯỢNG HOÀN THÀNH ĐƯA VÀO QUYẾT TOÁN</v>
          </cell>
        </row>
      </sheetData>
      <sheetData sheetId="5000">
        <row r="4">
          <cell r="A4" t="str">
            <v>BẢNG TÍNH TOÁN, ĐO BÓC KHỐI LƯỢNG HOÀN THÀNH ĐƯA VÀO QUYẾT TOÁN</v>
          </cell>
        </row>
      </sheetData>
      <sheetData sheetId="5001">
        <row r="4">
          <cell r="A4" t="str">
            <v>BẢNG TÍNH TOÁN, ĐO BÓC KHỐI LƯỢNG HOÀN THÀNH ĐƯA VÀO QUYẾT TOÁN</v>
          </cell>
        </row>
      </sheetData>
      <sheetData sheetId="5002">
        <row r="4">
          <cell r="A4" t="str">
            <v>BẢNG TÍNH TOÁN, ĐO BÓC KHỐI LƯỢNG HOÀN THÀNH ĐƯA VÀO QUYẾT TOÁN</v>
          </cell>
        </row>
      </sheetData>
      <sheetData sheetId="5003">
        <row r="4">
          <cell r="A4" t="str">
            <v>BẢNG TÍNH TOÁN, ĐO BÓC KHỐI LƯỢNG HOÀN THÀNH ĐƯA VÀO QUYẾT TOÁN</v>
          </cell>
        </row>
      </sheetData>
      <sheetData sheetId="5004">
        <row r="4">
          <cell r="A4" t="str">
            <v>BẢNG TÍNH TOÁN, ĐO BÓC KHỐI LƯỢNG HOÀN THÀNH ĐƯA VÀO QUYẾT TOÁN</v>
          </cell>
        </row>
      </sheetData>
      <sheetData sheetId="5005">
        <row r="4">
          <cell r="A4" t="str">
            <v>BẢNG TÍNH TOÁN, ĐO BÓC KHỐI LƯỢNG HOÀN THÀNH ĐƯA VÀO QUYẾT TOÁN</v>
          </cell>
        </row>
      </sheetData>
      <sheetData sheetId="5006">
        <row r="4">
          <cell r="A4" t="str">
            <v>BẢNG TÍNH TOÁN, ĐO BÓC KHỐI LƯỢNG HOÀN THÀNH ĐƯA VÀO QUYẾT TOÁN</v>
          </cell>
        </row>
      </sheetData>
      <sheetData sheetId="5007">
        <row r="4">
          <cell r="A4" t="str">
            <v>BẢNG TÍNH TOÁN, ĐO BÓC KHỐI LƯỢNG HOÀN THÀNH ĐƯA VÀO QUYẾT TOÁN</v>
          </cell>
        </row>
      </sheetData>
      <sheetData sheetId="5008">
        <row r="4">
          <cell r="A4" t="str">
            <v>BẢNG TÍNH TOÁN, ĐO BÓC KHỐI LƯỢNG HOÀN THÀNH ĐƯA VÀO QUYẾT TOÁN</v>
          </cell>
        </row>
      </sheetData>
      <sheetData sheetId="5009">
        <row r="4">
          <cell r="A4" t="str">
            <v>BẢNG TÍNH TOÁN, ĐO BÓC KHỐI LƯỢNG HOÀN THÀNH ĐƯA VÀO QUYẾT TOÁN</v>
          </cell>
        </row>
      </sheetData>
      <sheetData sheetId="5010">
        <row r="4">
          <cell r="A4" t="str">
            <v>BẢNG TÍNH TOÁN, ĐO BÓC KHỐI LƯỢNG HOÀN THÀNH ĐƯA VÀO QUYẾT TOÁN</v>
          </cell>
        </row>
      </sheetData>
      <sheetData sheetId="5011">
        <row r="4">
          <cell r="A4" t="str">
            <v>BẢNG TÍNH TOÁN, ĐO BÓC KHỐI LƯỢNG HOÀN THÀNH ĐƯA VÀO QUYẾT TOÁN</v>
          </cell>
        </row>
      </sheetData>
      <sheetData sheetId="5012">
        <row r="4">
          <cell r="A4" t="str">
            <v>BẢNG TÍNH TOÁN, ĐO BÓC KHỐI LƯỢNG HOÀN THÀNH ĐƯA VÀO QUYẾT TOÁN</v>
          </cell>
        </row>
      </sheetData>
      <sheetData sheetId="5013">
        <row r="4">
          <cell r="A4" t="str">
            <v>BẢNG TÍNH TOÁN, ĐO BÓC KHỐI LƯỢNG HOÀN THÀNH ĐƯA VÀO QUYẾT TOÁN</v>
          </cell>
        </row>
      </sheetData>
      <sheetData sheetId="5014">
        <row r="4">
          <cell r="A4" t="str">
            <v>BẢNG TÍNH TOÁN, ĐO BÓC KHỐI LƯỢNG HOÀN THÀNH ĐƯA VÀO QUYẾT TOÁN</v>
          </cell>
        </row>
      </sheetData>
      <sheetData sheetId="5015">
        <row r="4">
          <cell r="A4" t="str">
            <v>BẢNG TÍNH TOÁN, ĐO BÓC KHỐI LƯỢNG HOÀN THÀNH ĐƯA VÀO QUYẾT TOÁN</v>
          </cell>
        </row>
      </sheetData>
      <sheetData sheetId="5016">
        <row r="4">
          <cell r="A4" t="str">
            <v>BẢNG TÍNH TOÁN, ĐO BÓC KHỐI LƯỢNG HOÀN THÀNH ĐƯA VÀO QUYẾT TOÁN</v>
          </cell>
        </row>
      </sheetData>
      <sheetData sheetId="5017">
        <row r="4">
          <cell r="A4" t="str">
            <v>BẢNG TÍNH TOÁN, ĐO BÓC KHỐI LƯỢNG HOÀN THÀNH ĐƯA VÀO QUYẾT TOÁN</v>
          </cell>
        </row>
      </sheetData>
      <sheetData sheetId="5018">
        <row r="4">
          <cell r="A4" t="str">
            <v>BẢNG TÍNH TOÁN, ĐO BÓC KHỐI LƯỢNG HOÀN THÀNH ĐƯA VÀO QUYẾT TOÁN</v>
          </cell>
        </row>
      </sheetData>
      <sheetData sheetId="5019">
        <row r="4">
          <cell r="A4" t="str">
            <v>BẢNG TÍNH TOÁN, ĐO BÓC KHỐI LƯỢNG HOÀN THÀNH ĐƯA VÀO QUYẾT TOÁN</v>
          </cell>
        </row>
      </sheetData>
      <sheetData sheetId="5020">
        <row r="4">
          <cell r="A4" t="str">
            <v>BẢNG TÍNH TOÁN, ĐO BÓC KHỐI LƯỢNG HOÀN THÀNH ĐƯA VÀO QUYẾT TOÁN</v>
          </cell>
        </row>
      </sheetData>
      <sheetData sheetId="5021">
        <row r="4">
          <cell r="A4" t="str">
            <v>BẢNG TÍNH TOÁN, ĐO BÓC KHỐI LƯỢNG HOÀN THÀNH ĐƯA VÀO QUYẾT TOÁN</v>
          </cell>
        </row>
      </sheetData>
      <sheetData sheetId="5022">
        <row r="4">
          <cell r="A4" t="str">
            <v>BẢNG TÍNH TOÁN, ĐO BÓC KHỐI LƯỢNG HOÀN THÀNH ĐƯA VÀO QUYẾT TOÁN</v>
          </cell>
        </row>
      </sheetData>
      <sheetData sheetId="5023">
        <row r="4">
          <cell r="A4" t="str">
            <v>BẢNG TÍNH TOÁN, ĐO BÓC KHỐI LƯỢNG HOÀN THÀNH ĐƯA VÀO QUYẾT TOÁN</v>
          </cell>
        </row>
      </sheetData>
      <sheetData sheetId="5024">
        <row r="4">
          <cell r="A4" t="str">
            <v>BẢNG TÍNH TOÁN, ĐO BÓC KHỐI LƯỢNG HOÀN THÀNH ĐƯA VÀO QUYẾT TOÁN</v>
          </cell>
        </row>
      </sheetData>
      <sheetData sheetId="5025">
        <row r="4">
          <cell r="A4" t="str">
            <v>BẢNG TÍNH TOÁN, ĐO BÓC KHỐI LƯỢNG HOÀN THÀNH ĐƯA VÀO QUYẾT TOÁN</v>
          </cell>
        </row>
      </sheetData>
      <sheetData sheetId="5026">
        <row r="4">
          <cell r="A4" t="str">
            <v>BẢNG TÍNH TOÁN, ĐO BÓC KHỐI LƯỢNG HOÀN THÀNH ĐƯA VÀO QUYẾT TOÁN</v>
          </cell>
        </row>
      </sheetData>
      <sheetData sheetId="5027">
        <row r="4">
          <cell r="A4" t="str">
            <v>BẢNG TÍNH TOÁN, ĐO BÓC KHỐI LƯỢNG HOÀN THÀNH ĐƯA VÀO QUYẾT TOÁN</v>
          </cell>
        </row>
      </sheetData>
      <sheetData sheetId="5028">
        <row r="4">
          <cell r="A4" t="str">
            <v>BẢNG TÍNH TOÁN, ĐO BÓC KHỐI LƯỢNG HOÀN THÀNH ĐƯA VÀO QUYẾT TOÁN</v>
          </cell>
        </row>
      </sheetData>
      <sheetData sheetId="5029">
        <row r="4">
          <cell r="A4" t="str">
            <v>BẢNG TÍNH TOÁN, ĐO BÓC KHỐI LƯỢNG HOÀN THÀNH ĐƯA VÀO QUYẾT TOÁN</v>
          </cell>
        </row>
      </sheetData>
      <sheetData sheetId="5030">
        <row r="4">
          <cell r="A4" t="str">
            <v>BẢNG TÍNH TOÁN, ĐO BÓC KHỐI LƯỢNG HOÀN THÀNH ĐƯA VÀO QUYẾT TOÁN</v>
          </cell>
        </row>
      </sheetData>
      <sheetData sheetId="5031">
        <row r="4">
          <cell r="A4" t="str">
            <v>BẢNG TÍNH TOÁN, ĐO BÓC KHỐI LƯỢNG HOÀN THÀNH ĐƯA VÀO QUYẾT TOÁN</v>
          </cell>
        </row>
      </sheetData>
      <sheetData sheetId="5032">
        <row r="4">
          <cell r="A4" t="str">
            <v>BẢNG TÍNH TOÁN, ĐO BÓC KHỐI LƯỢNG HOÀN THÀNH ĐƯA VÀO QUYẾT TOÁN</v>
          </cell>
        </row>
      </sheetData>
      <sheetData sheetId="5033">
        <row r="4">
          <cell r="A4" t="str">
            <v>BẢNG TÍNH TOÁN, ĐO BÓC KHỐI LƯỢNG HOÀN THÀNH ĐƯA VÀO QUYẾT TOÁN</v>
          </cell>
        </row>
      </sheetData>
      <sheetData sheetId="5034">
        <row r="4">
          <cell r="A4" t="str">
            <v>BẢNG TÍNH TOÁN, ĐO BÓC KHỐI LƯỢNG HOÀN THÀNH ĐƯA VÀO QUYẾT TOÁN</v>
          </cell>
        </row>
      </sheetData>
      <sheetData sheetId="5035">
        <row r="4">
          <cell r="A4" t="str">
            <v>BẢNG TÍNH TOÁN, ĐO BÓC KHỐI LƯỢNG HOÀN THÀNH ĐƯA VÀO QUYẾT TOÁN</v>
          </cell>
        </row>
      </sheetData>
      <sheetData sheetId="5036">
        <row r="4">
          <cell r="A4" t="str">
            <v>BẢNG TÍNH TOÁN, ĐO BÓC KHỐI LƯỢNG HOÀN THÀNH ĐƯA VÀO QUYẾT TOÁN</v>
          </cell>
        </row>
      </sheetData>
      <sheetData sheetId="5037">
        <row r="4">
          <cell r="A4" t="str">
            <v>BẢNG TÍNH TOÁN, ĐO BÓC KHỐI LƯỢNG HOÀN THÀNH ĐƯA VÀO QUYẾT TOÁN</v>
          </cell>
        </row>
      </sheetData>
      <sheetData sheetId="5038">
        <row r="4">
          <cell r="A4" t="str">
            <v>BẢNG TÍNH TOÁN, ĐO BÓC KHỐI LƯỢNG HOÀN THÀNH ĐƯA VÀO QUYẾT TOÁN</v>
          </cell>
        </row>
      </sheetData>
      <sheetData sheetId="5039">
        <row r="4">
          <cell r="A4" t="str">
            <v>BẢNG TÍNH TOÁN, ĐO BÓC KHỐI LƯỢNG HOÀN THÀNH ĐƯA VÀO QUYẾT TOÁN</v>
          </cell>
        </row>
      </sheetData>
      <sheetData sheetId="5040">
        <row r="4">
          <cell r="A4" t="str">
            <v>BẢNG TÍNH TOÁN, ĐO BÓC KHỐI LƯỢNG HOÀN THÀNH ĐƯA VÀO QUYẾT TOÁN</v>
          </cell>
        </row>
      </sheetData>
      <sheetData sheetId="5041">
        <row r="4">
          <cell r="A4" t="str">
            <v>BẢNG TÍNH TOÁN, ĐO BÓC KHỐI LƯỢNG HOÀN THÀNH ĐƯA VÀO QUYẾT TOÁN</v>
          </cell>
        </row>
      </sheetData>
      <sheetData sheetId="5042">
        <row r="4">
          <cell r="A4" t="str">
            <v>BẢNG TÍNH TOÁN, ĐO BÓC KHỐI LƯỢNG HOÀN THÀNH ĐƯA VÀO QUYẾT TOÁN</v>
          </cell>
        </row>
      </sheetData>
      <sheetData sheetId="5043">
        <row r="4">
          <cell r="A4" t="str">
            <v>BẢNG TÍNH TOÁN, ĐO BÓC KHỐI LƯỢNG HOÀN THÀNH ĐƯA VÀO QUYẾT TOÁN</v>
          </cell>
        </row>
      </sheetData>
      <sheetData sheetId="5044">
        <row r="4">
          <cell r="A4" t="str">
            <v>BẢNG TÍNH TOÁN, ĐO BÓC KHỐI LƯỢNG HOÀN THÀNH ĐƯA VÀO QUYẾT TOÁN</v>
          </cell>
        </row>
      </sheetData>
      <sheetData sheetId="5045">
        <row r="4">
          <cell r="A4" t="str">
            <v>BẢNG TÍNH TOÁN, ĐO BÓC KHỐI LƯỢNG HOÀN THÀNH ĐƯA VÀO QUYẾT TOÁN</v>
          </cell>
        </row>
      </sheetData>
      <sheetData sheetId="5046">
        <row r="4">
          <cell r="A4" t="str">
            <v>BẢNG TÍNH TOÁN, ĐO BÓC KHỐI LƯỢNG HOÀN THÀNH ĐƯA VÀO QUYẾT TOÁN</v>
          </cell>
        </row>
      </sheetData>
      <sheetData sheetId="5047">
        <row r="4">
          <cell r="A4" t="str">
            <v>BẢNG TÍNH TOÁN, ĐO BÓC KHỐI LƯỢNG HOÀN THÀNH ĐƯA VÀO QUYẾT TOÁN</v>
          </cell>
        </row>
      </sheetData>
      <sheetData sheetId="5048">
        <row r="4">
          <cell r="A4" t="str">
            <v>BẢNG TÍNH TOÁN, ĐO BÓC KHỐI LƯỢNG HOÀN THÀNH ĐƯA VÀO QUYẾT TOÁN</v>
          </cell>
        </row>
      </sheetData>
      <sheetData sheetId="5049">
        <row r="4">
          <cell r="A4" t="str">
            <v>BẢNG TÍNH TOÁN, ĐO BÓC KHỐI LƯỢNG HOÀN THÀNH ĐƯA VÀO QUYẾT TOÁN</v>
          </cell>
        </row>
      </sheetData>
      <sheetData sheetId="5050">
        <row r="4">
          <cell r="A4" t="str">
            <v>BẢNG TÍNH TOÁN, ĐO BÓC KHỐI LƯỢNG HOÀN THÀNH ĐƯA VÀO QUYẾT TOÁN</v>
          </cell>
        </row>
      </sheetData>
      <sheetData sheetId="5051">
        <row r="4">
          <cell r="A4" t="str">
            <v>BẢNG TÍNH TOÁN, ĐO BÓC KHỐI LƯỢNG HOÀN THÀNH ĐƯA VÀO QUYẾT TOÁN</v>
          </cell>
        </row>
      </sheetData>
      <sheetData sheetId="5052">
        <row r="4">
          <cell r="A4" t="str">
            <v>BẢNG TÍNH TOÁN, ĐO BÓC KHỐI LƯỢNG HOÀN THÀNH ĐƯA VÀO QUYẾT TOÁN</v>
          </cell>
        </row>
      </sheetData>
      <sheetData sheetId="5053">
        <row r="4">
          <cell r="A4" t="str">
            <v>BẢNG TÍNH TOÁN, ĐO BÓC KHỐI LƯỢNG HOÀN THÀNH ĐƯA VÀO QUYẾT TOÁN</v>
          </cell>
        </row>
      </sheetData>
      <sheetData sheetId="5054">
        <row r="4">
          <cell r="A4" t="str">
            <v>BẢNG TÍNH TOÁN, ĐO BÓC KHỐI LƯỢNG HOÀN THÀNH ĐƯA VÀO QUYẾT TOÁN</v>
          </cell>
        </row>
      </sheetData>
      <sheetData sheetId="5055">
        <row r="4">
          <cell r="A4" t="str">
            <v>BẢNG TÍNH TOÁN, ĐO BÓC KHỐI LƯỢNG HOÀN THÀNH ĐƯA VÀO QUYẾT TOÁN</v>
          </cell>
        </row>
      </sheetData>
      <sheetData sheetId="5056">
        <row r="4">
          <cell r="A4" t="str">
            <v>BẢNG TÍNH TOÁN, ĐO BÓC KHỐI LƯỢNG HOÀN THÀNH ĐƯA VÀO QUYẾT TOÁN</v>
          </cell>
        </row>
      </sheetData>
      <sheetData sheetId="5057">
        <row r="4">
          <cell r="A4" t="str">
            <v>BẢNG TÍNH TOÁN, ĐO BÓC KHỐI LƯỢNG HOÀN THÀNH ĐƯA VÀO QUYẾT TOÁN</v>
          </cell>
        </row>
      </sheetData>
      <sheetData sheetId="5058">
        <row r="4">
          <cell r="A4" t="str">
            <v>BẢNG TÍNH TOÁN, ĐO BÓC KHỐI LƯỢNG HOÀN THÀNH ĐƯA VÀO QUYẾT TOÁN</v>
          </cell>
        </row>
      </sheetData>
      <sheetData sheetId="5059">
        <row r="4">
          <cell r="A4" t="str">
            <v>BẢNG TÍNH TOÁN, ĐO BÓC KHỐI LƯỢNG HOÀN THÀNH ĐƯA VÀO QUYẾT TOÁN</v>
          </cell>
        </row>
      </sheetData>
      <sheetData sheetId="5060">
        <row r="4">
          <cell r="A4" t="str">
            <v>BẢNG TÍNH TOÁN, ĐO BÓC KHỐI LƯỢNG HOÀN THÀNH ĐƯA VÀO QUYẾT TOÁN</v>
          </cell>
        </row>
      </sheetData>
      <sheetData sheetId="5061">
        <row r="4">
          <cell r="A4" t="str">
            <v>BẢNG TÍNH TOÁN, ĐO BÓC KHỐI LƯỢNG HOÀN THÀNH ĐƯA VÀO QUYẾT TOÁN</v>
          </cell>
        </row>
      </sheetData>
      <sheetData sheetId="5062">
        <row r="4">
          <cell r="A4" t="str">
            <v>BẢNG TÍNH TOÁN, ĐO BÓC KHỐI LƯỢNG HOÀN THÀNH ĐƯA VÀO QUYẾT TOÁN</v>
          </cell>
        </row>
      </sheetData>
      <sheetData sheetId="5063">
        <row r="4">
          <cell r="A4" t="str">
            <v>BẢNG TÍNH TOÁN, ĐO BÓC KHỐI LƯỢNG HOÀN THÀNH ĐƯA VÀO QUYẾT TOÁN</v>
          </cell>
        </row>
      </sheetData>
      <sheetData sheetId="5064">
        <row r="4">
          <cell r="A4" t="str">
            <v>BẢNG TÍNH TOÁN, ĐO BÓC KHỐI LƯỢNG HOÀN THÀNH ĐƯA VÀO QUYẾT TOÁN</v>
          </cell>
        </row>
      </sheetData>
      <sheetData sheetId="5065">
        <row r="4">
          <cell r="A4" t="str">
            <v>BẢNG TÍNH TOÁN, ĐO BÓC KHỐI LƯỢNG HOÀN THÀNH ĐƯA VÀO QUYẾT TOÁN</v>
          </cell>
        </row>
      </sheetData>
      <sheetData sheetId="5066">
        <row r="4">
          <cell r="A4" t="str">
            <v>BẢNG TÍNH TOÁN, ĐO BÓC KHỐI LƯỢNG HOÀN THÀNH ĐƯA VÀO QUYẾT TOÁN</v>
          </cell>
        </row>
      </sheetData>
      <sheetData sheetId="5067">
        <row r="4">
          <cell r="A4" t="str">
            <v>BẢNG TÍNH TOÁN, ĐO BÓC KHỐI LƯỢNG HOÀN THÀNH ĐƯA VÀO QUYẾT TOÁN</v>
          </cell>
        </row>
      </sheetData>
      <sheetData sheetId="5068">
        <row r="4">
          <cell r="A4" t="str">
            <v>BẢNG TÍNH TOÁN, ĐO BÓC KHỐI LƯỢNG HOÀN THÀNH ĐƯA VÀO QUYẾT TOÁN</v>
          </cell>
        </row>
      </sheetData>
      <sheetData sheetId="5069">
        <row r="4">
          <cell r="A4" t="str">
            <v>BẢNG TÍNH TOÁN, ĐO BÓC KHỐI LƯỢNG HOÀN THÀNH ĐƯA VÀO QUYẾT TOÁN</v>
          </cell>
        </row>
      </sheetData>
      <sheetData sheetId="5070">
        <row r="4">
          <cell r="A4" t="str">
            <v>BẢNG TÍNH TOÁN, ĐO BÓC KHỐI LƯỢNG HOÀN THÀNH ĐƯA VÀO QUYẾT TOÁN</v>
          </cell>
        </row>
      </sheetData>
      <sheetData sheetId="5071">
        <row r="4">
          <cell r="A4" t="str">
            <v>BẢNG TÍNH TOÁN, ĐO BÓC KHỐI LƯỢNG HOÀN THÀNH ĐƯA VÀO QUYẾT TOÁN</v>
          </cell>
        </row>
      </sheetData>
      <sheetData sheetId="5072">
        <row r="4">
          <cell r="A4" t="str">
            <v>BẢNG TÍNH TOÁN, ĐO BÓC KHỐI LƯỢNG HOÀN THÀNH ĐƯA VÀO QUYẾT TOÁN</v>
          </cell>
        </row>
      </sheetData>
      <sheetData sheetId="5073">
        <row r="4">
          <cell r="A4" t="str">
            <v>BẢNG TÍNH TOÁN, ĐO BÓC KHỐI LƯỢNG HOÀN THÀNH ĐƯA VÀO QUYẾT TOÁN</v>
          </cell>
        </row>
      </sheetData>
      <sheetData sheetId="5074">
        <row r="4">
          <cell r="A4" t="str">
            <v>BẢNG TÍNH TOÁN, ĐO BÓC KHỐI LƯỢNG HOÀN THÀNH ĐƯA VÀO QUYẾT TOÁN</v>
          </cell>
        </row>
      </sheetData>
      <sheetData sheetId="5075">
        <row r="4">
          <cell r="A4" t="str">
            <v>BẢNG TÍNH TOÁN, ĐO BÓC KHỐI LƯỢNG HOÀN THÀNH ĐƯA VÀO QUYẾT TOÁN</v>
          </cell>
        </row>
      </sheetData>
      <sheetData sheetId="5076">
        <row r="4">
          <cell r="A4" t="str">
            <v>BẢNG TÍNH TOÁN, ĐO BÓC KHỐI LƯỢNG HOÀN THÀNH ĐƯA VÀO QUYẾT TOÁN</v>
          </cell>
        </row>
      </sheetData>
      <sheetData sheetId="5077">
        <row r="4">
          <cell r="A4" t="str">
            <v>BẢNG TÍNH TOÁN, ĐO BÓC KHỐI LƯỢNG HOÀN THÀNH ĐƯA VÀO QUYẾT TOÁN</v>
          </cell>
        </row>
      </sheetData>
      <sheetData sheetId="5078">
        <row r="4">
          <cell r="A4" t="str">
            <v>BẢNG TÍNH TOÁN, ĐO BÓC KHỐI LƯỢNG HOÀN THÀNH ĐƯA VÀO QUYẾT TOÁN</v>
          </cell>
        </row>
      </sheetData>
      <sheetData sheetId="5079">
        <row r="4">
          <cell r="A4" t="str">
            <v>BẢNG TÍNH TOÁN, ĐO BÓC KHỐI LƯỢNG HOÀN THÀNH ĐƯA VÀO QUYẾT TOÁN</v>
          </cell>
        </row>
      </sheetData>
      <sheetData sheetId="5080">
        <row r="4">
          <cell r="A4" t="str">
            <v>BẢNG TÍNH TOÁN, ĐO BÓC KHỐI LƯỢNG HOÀN THÀNH ĐƯA VÀO QUYẾT TOÁN</v>
          </cell>
        </row>
      </sheetData>
      <sheetData sheetId="5081">
        <row r="4">
          <cell r="A4" t="str">
            <v>BẢNG TÍNH TOÁN, ĐO BÓC KHỐI LƯỢNG HOÀN THÀNH ĐƯA VÀO QUYẾT TOÁN</v>
          </cell>
        </row>
      </sheetData>
      <sheetData sheetId="5082">
        <row r="4">
          <cell r="A4" t="str">
            <v>BẢNG TÍNH TOÁN, ĐO BÓC KHỐI LƯỢNG HOÀN THÀNH ĐƯA VÀO QUYẾT TOÁN</v>
          </cell>
        </row>
      </sheetData>
      <sheetData sheetId="5083">
        <row r="4">
          <cell r="A4" t="str">
            <v>BẢNG TÍNH TOÁN, ĐO BÓC KHỐI LƯỢNG HOÀN THÀNH ĐƯA VÀO QUYẾT TOÁN</v>
          </cell>
        </row>
      </sheetData>
      <sheetData sheetId="5084">
        <row r="4">
          <cell r="A4" t="str">
            <v>BẢNG TÍNH TOÁN, ĐO BÓC KHỐI LƯỢNG HOÀN THÀNH ĐƯA VÀO QUYẾT TOÁN</v>
          </cell>
        </row>
      </sheetData>
      <sheetData sheetId="5085">
        <row r="4">
          <cell r="A4" t="str">
            <v>BẢNG TÍNH TOÁN, ĐO BÓC KHỐI LƯỢNG HOÀN THÀNH ĐƯA VÀO QUYẾT TOÁN</v>
          </cell>
        </row>
      </sheetData>
      <sheetData sheetId="5086">
        <row r="4">
          <cell r="A4" t="str">
            <v>BẢNG TÍNH TOÁN, ĐO BÓC KHỐI LƯỢNG HOÀN THÀNH ĐƯA VÀO QUYẾT TOÁN</v>
          </cell>
        </row>
      </sheetData>
      <sheetData sheetId="5087">
        <row r="4">
          <cell r="A4" t="str">
            <v>BẢNG TÍNH TOÁN, ĐO BÓC KHỐI LƯỢNG HOÀN THÀNH ĐƯA VÀO QUYẾT TOÁN</v>
          </cell>
        </row>
      </sheetData>
      <sheetData sheetId="5088">
        <row r="4">
          <cell r="A4" t="str">
            <v>BẢNG TÍNH TOÁN, ĐO BÓC KHỐI LƯỢNG HOÀN THÀNH ĐƯA VÀO QUYẾT TOÁN</v>
          </cell>
        </row>
      </sheetData>
      <sheetData sheetId="5089">
        <row r="4">
          <cell r="A4" t="str">
            <v>BẢNG TÍNH TOÁN, ĐO BÓC KHỐI LƯỢNG HOÀN THÀNH ĐƯA VÀO QUYẾT TOÁN</v>
          </cell>
        </row>
      </sheetData>
      <sheetData sheetId="5090">
        <row r="4">
          <cell r="A4" t="str">
            <v>BẢNG TÍNH TOÁN, ĐO BÓC KHỐI LƯỢNG HOÀN THÀNH ĐƯA VÀO QUYẾT TOÁN</v>
          </cell>
        </row>
      </sheetData>
      <sheetData sheetId="5091">
        <row r="4">
          <cell r="A4" t="str">
            <v>BẢNG TÍNH TOÁN, ĐO BÓC KHỐI LƯỢNG HOÀN THÀNH ĐƯA VÀO QUYẾT TOÁN</v>
          </cell>
        </row>
      </sheetData>
      <sheetData sheetId="5092">
        <row r="4">
          <cell r="A4" t="str">
            <v>BẢNG TÍNH TOÁN, ĐO BÓC KHỐI LƯỢNG HOÀN THÀNH ĐƯA VÀO QUYẾT TOÁN</v>
          </cell>
        </row>
      </sheetData>
      <sheetData sheetId="5093">
        <row r="4">
          <cell r="A4" t="str">
            <v>BẢNG TÍNH TOÁN, ĐO BÓC KHỐI LƯỢNG HOÀN THÀNH ĐƯA VÀO QUYẾT TOÁN</v>
          </cell>
        </row>
      </sheetData>
      <sheetData sheetId="5094">
        <row r="4">
          <cell r="A4" t="str">
            <v>BẢNG TÍNH TOÁN, ĐO BÓC KHỐI LƯỢNG HOÀN THÀNH ĐƯA VÀO QUYẾT TOÁN</v>
          </cell>
        </row>
      </sheetData>
      <sheetData sheetId="5095">
        <row r="4">
          <cell r="A4" t="str">
            <v>BẢNG TÍNH TOÁN, ĐO BÓC KHỐI LƯỢNG HOÀN THÀNH ĐƯA VÀO QUYẾT TOÁN</v>
          </cell>
        </row>
      </sheetData>
      <sheetData sheetId="5096">
        <row r="4">
          <cell r="A4" t="str">
            <v>BẢNG TÍNH TOÁN, ĐO BÓC KHỐI LƯỢNG HOÀN THÀNH ĐƯA VÀO QUYẾT TOÁN</v>
          </cell>
        </row>
      </sheetData>
      <sheetData sheetId="5097">
        <row r="4">
          <cell r="A4" t="str">
            <v>BẢNG TÍNH TOÁN, ĐO BÓC KHỐI LƯỢNG HOÀN THÀNH ĐƯA VÀO QUYẾT TOÁN</v>
          </cell>
        </row>
      </sheetData>
      <sheetData sheetId="5098">
        <row r="4">
          <cell r="A4" t="str">
            <v>BẢNG TÍNH TOÁN, ĐO BÓC KHỐI LƯỢNG HOÀN THÀNH ĐƯA VÀO QUYẾT TOÁN</v>
          </cell>
        </row>
      </sheetData>
      <sheetData sheetId="5099">
        <row r="4">
          <cell r="A4" t="str">
            <v>BẢNG TÍNH TOÁN, ĐO BÓC KHỐI LƯỢNG HOÀN THÀNH ĐƯA VÀO QUYẾT TOÁN</v>
          </cell>
        </row>
      </sheetData>
      <sheetData sheetId="5100">
        <row r="4">
          <cell r="A4" t="str">
            <v>BẢNG TÍNH TOÁN, ĐO BÓC KHỐI LƯỢNG HOÀN THÀNH ĐƯA VÀO QUYẾT TOÁN</v>
          </cell>
        </row>
      </sheetData>
      <sheetData sheetId="5101">
        <row r="4">
          <cell r="A4" t="str">
            <v>BẢNG TÍNH TOÁN, ĐO BÓC KHỐI LƯỢNG HOÀN THÀNH ĐƯA VÀO QUYẾT TOÁN</v>
          </cell>
        </row>
      </sheetData>
      <sheetData sheetId="5102">
        <row r="4">
          <cell r="A4" t="str">
            <v>BẢNG TÍNH TOÁN, ĐO BÓC KHỐI LƯỢNG HOÀN THÀNH ĐƯA VÀO QUYẾT TOÁN</v>
          </cell>
        </row>
      </sheetData>
      <sheetData sheetId="5103">
        <row r="4">
          <cell r="A4" t="str">
            <v>BẢNG TÍNH TOÁN, ĐO BÓC KHỐI LƯỢNG HOÀN THÀNH ĐƯA VÀO QUYẾT TOÁN</v>
          </cell>
        </row>
      </sheetData>
      <sheetData sheetId="5104">
        <row r="4">
          <cell r="A4" t="str">
            <v>BẢNG TÍNH TOÁN, ĐO BÓC KHỐI LƯỢNG HOÀN THÀNH ĐƯA VÀO QUYẾT TOÁN</v>
          </cell>
        </row>
      </sheetData>
      <sheetData sheetId="5105">
        <row r="4">
          <cell r="A4" t="str">
            <v>BẢNG TÍNH TOÁN, ĐO BÓC KHỐI LƯỢNG HOÀN THÀNH ĐƯA VÀO QUYẾT TOÁN</v>
          </cell>
        </row>
      </sheetData>
      <sheetData sheetId="5106">
        <row r="4">
          <cell r="A4" t="str">
            <v>BẢNG TÍNH TOÁN, ĐO BÓC KHỐI LƯỢNG HOÀN THÀNH ĐƯA VÀO QUYẾT TOÁN</v>
          </cell>
        </row>
      </sheetData>
      <sheetData sheetId="5107">
        <row r="4">
          <cell r="A4" t="str">
            <v>BẢNG TÍNH TOÁN, ĐO BÓC KHỐI LƯỢNG HOÀN THÀNH ĐƯA VÀO QUYẾT TOÁN</v>
          </cell>
        </row>
      </sheetData>
      <sheetData sheetId="5108">
        <row r="4">
          <cell r="A4" t="str">
            <v>BẢNG TÍNH TOÁN, ĐO BÓC KHỐI LƯỢNG HOÀN THÀNH ĐƯA VÀO QUYẾT TOÁN</v>
          </cell>
        </row>
      </sheetData>
      <sheetData sheetId="5109">
        <row r="4">
          <cell r="A4" t="str">
            <v>BẢNG TÍNH TOÁN, ĐO BÓC KHỐI LƯỢNG HOÀN THÀNH ĐƯA VÀO QUYẾT TOÁN</v>
          </cell>
        </row>
      </sheetData>
      <sheetData sheetId="5110">
        <row r="4">
          <cell r="A4" t="str">
            <v>BẢNG TÍNH TOÁN, ĐO BÓC KHỐI LƯỢNG HOÀN THÀNH ĐƯA VÀO QUYẾT TOÁN</v>
          </cell>
        </row>
      </sheetData>
      <sheetData sheetId="5111">
        <row r="4">
          <cell r="A4" t="str">
            <v>BẢNG TÍNH TOÁN, ĐO BÓC KHỐI LƯỢNG HOÀN THÀNH ĐƯA VÀO QUYẾT TOÁN</v>
          </cell>
        </row>
      </sheetData>
      <sheetData sheetId="5112">
        <row r="4">
          <cell r="A4" t="str">
            <v>BẢNG TÍNH TOÁN, ĐO BÓC KHỐI LƯỢNG HOÀN THÀNH ĐƯA VÀO QUYẾT TOÁN</v>
          </cell>
        </row>
      </sheetData>
      <sheetData sheetId="5113">
        <row r="4">
          <cell r="A4" t="str">
            <v>BẢNG TÍNH TOÁN, ĐO BÓC KHỐI LƯỢNG HOÀN THÀNH ĐƯA VÀO QUYẾT TOÁN</v>
          </cell>
        </row>
      </sheetData>
      <sheetData sheetId="5114">
        <row r="4">
          <cell r="A4" t="str">
            <v>BẢNG TÍNH TOÁN, ĐO BÓC KHỐI LƯỢNG HOÀN THÀNH ĐƯA VÀO QUYẾT TOÁN</v>
          </cell>
        </row>
      </sheetData>
      <sheetData sheetId="5115">
        <row r="4">
          <cell r="A4" t="str">
            <v>BẢNG TÍNH TOÁN, ĐO BÓC KHỐI LƯỢNG HOÀN THÀNH ĐƯA VÀO QUYẾT TOÁN</v>
          </cell>
        </row>
      </sheetData>
      <sheetData sheetId="5116">
        <row r="4">
          <cell r="A4" t="str">
            <v>BẢNG TÍNH TOÁN, ĐO BÓC KHỐI LƯỢNG HOÀN THÀNH ĐƯA VÀO QUYẾT TOÁN</v>
          </cell>
        </row>
      </sheetData>
      <sheetData sheetId="5117">
        <row r="4">
          <cell r="A4" t="str">
            <v>BẢNG TÍNH TOÁN, ĐO BÓC KHỐI LƯỢNG HOÀN THÀNH ĐƯA VÀO QUYẾT TOÁN</v>
          </cell>
        </row>
      </sheetData>
      <sheetData sheetId="5118">
        <row r="4">
          <cell r="A4" t="str">
            <v>BẢNG TÍNH TOÁN, ĐO BÓC KHỐI LƯỢNG HOÀN THÀNH ĐƯA VÀO QUYẾT TOÁN</v>
          </cell>
        </row>
      </sheetData>
      <sheetData sheetId="5119">
        <row r="4">
          <cell r="A4" t="str">
            <v>BẢNG TÍNH TOÁN, ĐO BÓC KHỐI LƯỢNG HOÀN THÀNH ĐƯA VÀO QUYẾT TOÁN</v>
          </cell>
        </row>
      </sheetData>
      <sheetData sheetId="5120">
        <row r="4">
          <cell r="A4" t="str">
            <v>BẢNG TÍNH TOÁN, ĐO BÓC KHỐI LƯỢNG HOÀN THÀNH ĐƯA VÀO QUYẾT TOÁN</v>
          </cell>
        </row>
      </sheetData>
      <sheetData sheetId="5121">
        <row r="4">
          <cell r="A4" t="str">
            <v>BẢNG TÍNH TOÁN, ĐO BÓC KHỐI LƯỢNG HOÀN THÀNH ĐƯA VÀO QUYẾT TOÁN</v>
          </cell>
        </row>
      </sheetData>
      <sheetData sheetId="5122">
        <row r="4">
          <cell r="A4" t="str">
            <v>BẢNG TÍNH TOÁN, ĐO BÓC KHỐI LƯỢNG HOÀN THÀNH ĐƯA VÀO QUYẾT TOÁN</v>
          </cell>
        </row>
      </sheetData>
      <sheetData sheetId="5123">
        <row r="4">
          <cell r="A4" t="str">
            <v>BẢNG TÍNH TOÁN, ĐO BÓC KHỐI LƯỢNG HOÀN THÀNH ĐƯA VÀO QUYẾT TOÁN</v>
          </cell>
        </row>
      </sheetData>
      <sheetData sheetId="5124">
        <row r="4">
          <cell r="A4" t="str">
            <v>BẢNG TÍNH TOÁN, ĐO BÓC KHỐI LƯỢNG HOÀN THÀNH ĐƯA VÀO QUYẾT TOÁN</v>
          </cell>
        </row>
      </sheetData>
      <sheetData sheetId="5125">
        <row r="4">
          <cell r="A4" t="str">
            <v>BẢNG TÍNH TOÁN, ĐO BÓC KHỐI LƯỢNG HOÀN THÀNH ĐƯA VÀO QUYẾT TOÁN</v>
          </cell>
        </row>
      </sheetData>
      <sheetData sheetId="5126">
        <row r="4">
          <cell r="A4" t="str">
            <v>BẢNG TÍNH TOÁN, ĐO BÓC KHỐI LƯỢNG HOÀN THÀNH ĐƯA VÀO QUYẾT TOÁN</v>
          </cell>
        </row>
      </sheetData>
      <sheetData sheetId="5127">
        <row r="4">
          <cell r="A4" t="str">
            <v>BẢNG TÍNH TOÁN, ĐO BÓC KHỐI LƯỢNG HOÀN THÀNH ĐƯA VÀO QUYẾT TOÁN</v>
          </cell>
        </row>
      </sheetData>
      <sheetData sheetId="5128">
        <row r="4">
          <cell r="A4" t="str">
            <v>BẢNG TÍNH TOÁN, ĐO BÓC KHỐI LƯỢNG HOÀN THÀNH ĐƯA VÀO QUYẾT TOÁN</v>
          </cell>
        </row>
      </sheetData>
      <sheetData sheetId="5129">
        <row r="4">
          <cell r="A4" t="str">
            <v>BẢNG TÍNH TOÁN, ĐO BÓC KHỐI LƯỢNG HOÀN THÀNH ĐƯA VÀO QUYẾT TOÁN</v>
          </cell>
        </row>
      </sheetData>
      <sheetData sheetId="5130">
        <row r="4">
          <cell r="A4" t="str">
            <v>BẢNG TÍNH TOÁN, ĐO BÓC KHỐI LƯỢNG HOÀN THÀNH ĐƯA VÀO QUYẾT TOÁN</v>
          </cell>
        </row>
      </sheetData>
      <sheetData sheetId="5131">
        <row r="4">
          <cell r="A4" t="str">
            <v>BẢNG TÍNH TOÁN, ĐO BÓC KHỐI LƯỢNG HOÀN THÀNH ĐƯA VÀO QUYẾT TOÁN</v>
          </cell>
        </row>
      </sheetData>
      <sheetData sheetId="5132">
        <row r="4">
          <cell r="A4" t="str">
            <v>BẢNG TÍNH TOÁN, ĐO BÓC KHỐI LƯỢNG HOÀN THÀNH ĐƯA VÀO QUYẾT TOÁN</v>
          </cell>
        </row>
      </sheetData>
      <sheetData sheetId="5133">
        <row r="4">
          <cell r="A4" t="str">
            <v>BẢNG TÍNH TOÁN, ĐO BÓC KHỐI LƯỢNG HOÀN THÀNH ĐƯA VÀO QUYẾT TOÁN</v>
          </cell>
        </row>
      </sheetData>
      <sheetData sheetId="5134">
        <row r="4">
          <cell r="A4" t="str">
            <v>BẢNG TÍNH TOÁN, ĐO BÓC KHỐI LƯỢNG HOÀN THÀNH ĐƯA VÀO QUYẾT TOÁN</v>
          </cell>
        </row>
      </sheetData>
      <sheetData sheetId="5135">
        <row r="4">
          <cell r="A4" t="str">
            <v>BẢNG TÍNH TOÁN, ĐO BÓC KHỐI LƯỢNG HOÀN THÀNH ĐƯA VÀO QUYẾT TOÁN</v>
          </cell>
        </row>
      </sheetData>
      <sheetData sheetId="5136">
        <row r="4">
          <cell r="A4" t="str">
            <v>BẢNG TÍNH TOÁN, ĐO BÓC KHỐI LƯỢNG HOÀN THÀNH ĐƯA VÀO QUYẾT TOÁN</v>
          </cell>
        </row>
      </sheetData>
      <sheetData sheetId="5137">
        <row r="4">
          <cell r="A4" t="str">
            <v>BẢNG TÍNH TOÁN, ĐO BÓC KHỐI LƯỢNG HOÀN THÀNH ĐƯA VÀO QUYẾT TOÁN</v>
          </cell>
        </row>
      </sheetData>
      <sheetData sheetId="5138">
        <row r="4">
          <cell r="A4" t="str">
            <v>BẢNG TÍNH TOÁN, ĐO BÓC KHỐI LƯỢNG HOÀN THÀNH ĐƯA VÀO QUYẾT TOÁN</v>
          </cell>
        </row>
      </sheetData>
      <sheetData sheetId="5139">
        <row r="4">
          <cell r="A4" t="str">
            <v>BẢNG TÍNH TOÁN, ĐO BÓC KHỐI LƯỢNG HOÀN THÀNH ĐƯA VÀO QUYẾT TOÁN</v>
          </cell>
        </row>
      </sheetData>
      <sheetData sheetId="5140">
        <row r="4">
          <cell r="A4" t="str">
            <v>BẢNG TÍNH TOÁN, ĐO BÓC KHỐI LƯỢNG HOÀN THÀNH ĐƯA VÀO QUYẾT TOÁN</v>
          </cell>
        </row>
      </sheetData>
      <sheetData sheetId="5141">
        <row r="4">
          <cell r="A4" t="str">
            <v>BẢNG TÍNH TOÁN, ĐO BÓC KHỐI LƯỢNG HOÀN THÀNH ĐƯA VÀO QUYẾT TOÁN</v>
          </cell>
        </row>
      </sheetData>
      <sheetData sheetId="5142">
        <row r="4">
          <cell r="A4" t="str">
            <v>BẢNG TÍNH TOÁN, ĐO BÓC KHỐI LƯỢNG HOÀN THÀNH ĐƯA VÀO QUYẾT TOÁN</v>
          </cell>
        </row>
      </sheetData>
      <sheetData sheetId="5143">
        <row r="4">
          <cell r="A4" t="str">
            <v>BẢNG TÍNH TOÁN, ĐO BÓC KHỐI LƯỢNG HOÀN THÀNH ĐƯA VÀO QUYẾT TOÁN</v>
          </cell>
        </row>
      </sheetData>
      <sheetData sheetId="5144">
        <row r="4">
          <cell r="A4" t="str">
            <v>BẢNG TÍNH TOÁN, ĐO BÓC KHỐI LƯỢNG HOÀN THÀNH ĐƯA VÀO QUYẾT TOÁN</v>
          </cell>
        </row>
      </sheetData>
      <sheetData sheetId="5145">
        <row r="4">
          <cell r="A4" t="str">
            <v>BẢNG TÍNH TOÁN, ĐO BÓC KHỐI LƯỢNG HOÀN THÀNH ĐƯA VÀO QUYẾT TOÁN</v>
          </cell>
        </row>
      </sheetData>
      <sheetData sheetId="5146">
        <row r="4">
          <cell r="A4" t="str">
            <v>BẢNG TÍNH TOÁN, ĐO BÓC KHỐI LƯỢNG HOÀN THÀNH ĐƯA VÀO QUYẾT TOÁN</v>
          </cell>
        </row>
      </sheetData>
      <sheetData sheetId="5147">
        <row r="4">
          <cell r="A4" t="str">
            <v>BẢNG TÍNH TOÁN, ĐO BÓC KHỐI LƯỢNG HOÀN THÀNH ĐƯA VÀO QUYẾT TOÁN</v>
          </cell>
        </row>
      </sheetData>
      <sheetData sheetId="5148">
        <row r="4">
          <cell r="A4" t="str">
            <v>BẢNG TÍNH TOÁN, ĐO BÓC KHỐI LƯỢNG HOÀN THÀNH ĐƯA VÀO QUYẾT TOÁN</v>
          </cell>
        </row>
      </sheetData>
      <sheetData sheetId="5149">
        <row r="4">
          <cell r="A4" t="str">
            <v>BẢNG TÍNH TOÁN, ĐO BÓC KHỐI LƯỢNG HOÀN THÀNH ĐƯA VÀO QUYẾT TOÁN</v>
          </cell>
        </row>
      </sheetData>
      <sheetData sheetId="5150">
        <row r="4">
          <cell r="A4" t="str">
            <v>BẢNG TÍNH TOÁN, ĐO BÓC KHỐI LƯỢNG HOÀN THÀNH ĐƯA VÀO QUYẾT TOÁN</v>
          </cell>
        </row>
      </sheetData>
      <sheetData sheetId="5151">
        <row r="4">
          <cell r="A4" t="str">
            <v>BẢNG TÍNH TOÁN, ĐO BÓC KHỐI LƯỢNG HOÀN THÀNH ĐƯA VÀO QUYẾT TOÁN</v>
          </cell>
        </row>
      </sheetData>
      <sheetData sheetId="5152">
        <row r="4">
          <cell r="A4" t="str">
            <v>BẢNG TÍNH TOÁN, ĐO BÓC KHỐI LƯỢNG HOÀN THÀNH ĐƯA VÀO QUYẾT TOÁN</v>
          </cell>
        </row>
      </sheetData>
      <sheetData sheetId="5153">
        <row r="4">
          <cell r="A4" t="str">
            <v>BẢNG TÍNH TOÁN, ĐO BÓC KHỐI LƯỢNG HOÀN THÀNH ĐƯA VÀO QUYẾT TOÁN</v>
          </cell>
        </row>
      </sheetData>
      <sheetData sheetId="5154">
        <row r="4">
          <cell r="A4" t="str">
            <v>BẢNG TÍNH TOÁN, ĐO BÓC KHỐI LƯỢNG HOÀN THÀNH ĐƯA VÀO QUYẾT TOÁN</v>
          </cell>
        </row>
      </sheetData>
      <sheetData sheetId="5155">
        <row r="4">
          <cell r="A4" t="str">
            <v>BẢNG TÍNH TOÁN, ĐO BÓC KHỐI LƯỢNG HOÀN THÀNH ĐƯA VÀO QUYẾT TOÁN</v>
          </cell>
        </row>
      </sheetData>
      <sheetData sheetId="5156">
        <row r="4">
          <cell r="A4" t="str">
            <v>BẢNG TÍNH TOÁN, ĐO BÓC KHỐI LƯỢNG HOÀN THÀNH ĐƯA VÀO QUYẾT TOÁN</v>
          </cell>
        </row>
      </sheetData>
      <sheetData sheetId="5157">
        <row r="4">
          <cell r="A4" t="str">
            <v>BẢNG TÍNH TOÁN, ĐO BÓC KHỐI LƯỢNG HOÀN THÀNH ĐƯA VÀO QUYẾT TOÁN</v>
          </cell>
        </row>
      </sheetData>
      <sheetData sheetId="5158">
        <row r="4">
          <cell r="A4" t="str">
            <v>BẢNG TÍNH TOÁN, ĐO BÓC KHỐI LƯỢNG HOÀN THÀNH ĐƯA VÀO QUYẾT TOÁN</v>
          </cell>
        </row>
      </sheetData>
      <sheetData sheetId="5159">
        <row r="4">
          <cell r="A4" t="str">
            <v>BẢNG TÍNH TOÁN, ĐO BÓC KHỐI LƯỢNG HOÀN THÀNH ĐƯA VÀO QUYẾT TOÁN</v>
          </cell>
        </row>
      </sheetData>
      <sheetData sheetId="5160">
        <row r="4">
          <cell r="A4" t="str">
            <v>BẢNG TÍNH TOÁN, ĐO BÓC KHỐI LƯỢNG HOÀN THÀNH ĐƯA VÀO QUYẾT TOÁN</v>
          </cell>
        </row>
      </sheetData>
      <sheetData sheetId="5161">
        <row r="4">
          <cell r="A4" t="str">
            <v>BẢNG TÍNH TOÁN, ĐO BÓC KHỐI LƯỢNG HOÀN THÀNH ĐƯA VÀO QUYẾT TOÁN</v>
          </cell>
        </row>
      </sheetData>
      <sheetData sheetId="5162">
        <row r="4">
          <cell r="A4" t="str">
            <v>BẢNG TÍNH TOÁN, ĐO BÓC KHỐI LƯỢNG HOÀN THÀNH ĐƯA VÀO QUYẾT TOÁN</v>
          </cell>
        </row>
      </sheetData>
      <sheetData sheetId="5163">
        <row r="4">
          <cell r="A4" t="str">
            <v>BẢNG TÍNH TOÁN, ĐO BÓC KHỐI LƯỢNG HOÀN THÀNH ĐƯA VÀO QUYẾT TOÁN</v>
          </cell>
        </row>
      </sheetData>
      <sheetData sheetId="5164">
        <row r="4">
          <cell r="A4" t="str">
            <v>BẢNG TÍNH TOÁN, ĐO BÓC KHỐI LƯỢNG HOÀN THÀNH ĐƯA VÀO QUYẾT TOÁN</v>
          </cell>
        </row>
      </sheetData>
      <sheetData sheetId="5165">
        <row r="4">
          <cell r="A4" t="str">
            <v>BẢNG TÍNH TOÁN, ĐO BÓC KHỐI LƯỢNG HOÀN THÀNH ĐƯA VÀO QUYẾT TOÁN</v>
          </cell>
        </row>
      </sheetData>
      <sheetData sheetId="5166">
        <row r="4">
          <cell r="A4" t="str">
            <v>BẢNG TÍNH TOÁN, ĐO BÓC KHỐI LƯỢNG HOÀN THÀNH ĐƯA VÀO QUYẾT TOÁN</v>
          </cell>
        </row>
      </sheetData>
      <sheetData sheetId="5167">
        <row r="4">
          <cell r="A4" t="str">
            <v>BẢNG TÍNH TOÁN, ĐO BÓC KHỐI LƯỢNG HOÀN THÀNH ĐƯA VÀO QUYẾT TOÁN</v>
          </cell>
        </row>
      </sheetData>
      <sheetData sheetId="5168">
        <row r="4">
          <cell r="A4" t="str">
            <v>BẢNG TÍNH TOÁN, ĐO BÓC KHỐI LƯỢNG HOÀN THÀNH ĐƯA VÀO QUYẾT TOÁN</v>
          </cell>
        </row>
      </sheetData>
      <sheetData sheetId="5169">
        <row r="4">
          <cell r="A4" t="str">
            <v>BẢNG TÍNH TOÁN, ĐO BÓC KHỐI LƯỢNG HOÀN THÀNH ĐƯA VÀO QUYẾT TOÁN</v>
          </cell>
        </row>
      </sheetData>
      <sheetData sheetId="5170">
        <row r="4">
          <cell r="A4" t="str">
            <v>BẢNG TÍNH TOÁN, ĐO BÓC KHỐI LƯỢNG HOÀN THÀNH ĐƯA VÀO QUYẾT TOÁN</v>
          </cell>
        </row>
      </sheetData>
      <sheetData sheetId="5171">
        <row r="4">
          <cell r="A4" t="str">
            <v>BẢNG TÍNH TOÁN, ĐO BÓC KHỐI LƯỢNG HOÀN THÀNH ĐƯA VÀO QUYẾT TOÁN</v>
          </cell>
        </row>
      </sheetData>
      <sheetData sheetId="5172">
        <row r="4">
          <cell r="A4" t="str">
            <v>BẢNG TÍNH TOÁN, ĐO BÓC KHỐI LƯỢNG HOÀN THÀNH ĐƯA VÀO QUYẾT TOÁN</v>
          </cell>
        </row>
      </sheetData>
      <sheetData sheetId="5173">
        <row r="4">
          <cell r="A4" t="str">
            <v>BẢNG TÍNH TOÁN, ĐO BÓC KHỐI LƯỢNG HOÀN THÀNH ĐƯA VÀO QUYẾT TOÁN</v>
          </cell>
        </row>
      </sheetData>
      <sheetData sheetId="5174">
        <row r="4">
          <cell r="A4" t="str">
            <v>BẢNG TÍNH TOÁN, ĐO BÓC KHỐI LƯỢNG HOÀN THÀNH ĐƯA VÀO QUYẾT TOÁN</v>
          </cell>
        </row>
      </sheetData>
      <sheetData sheetId="5175">
        <row r="4">
          <cell r="A4" t="str">
            <v>BẢNG TÍNH TOÁN, ĐO BÓC KHỐI LƯỢNG HOÀN THÀNH ĐƯA VÀO QUYẾT TOÁN</v>
          </cell>
        </row>
      </sheetData>
      <sheetData sheetId="5176">
        <row r="4">
          <cell r="A4" t="str">
            <v>BẢNG TÍNH TOÁN, ĐO BÓC KHỐI LƯỢNG HOÀN THÀNH ĐƯA VÀO QUYẾT TOÁN</v>
          </cell>
        </row>
      </sheetData>
      <sheetData sheetId="5177">
        <row r="4">
          <cell r="A4" t="str">
            <v>BẢNG TÍNH TOÁN, ĐO BÓC KHỐI LƯỢNG HOÀN THÀNH ĐƯA VÀO QUYẾT TOÁN</v>
          </cell>
        </row>
      </sheetData>
      <sheetData sheetId="5178">
        <row r="4">
          <cell r="A4" t="str">
            <v>BẢNG TÍNH TOÁN, ĐO BÓC KHỐI LƯỢNG HOÀN THÀNH ĐƯA VÀO QUYẾT TOÁN</v>
          </cell>
        </row>
      </sheetData>
      <sheetData sheetId="5179">
        <row r="4">
          <cell r="A4" t="str">
            <v>BẢNG TÍNH TOÁN, ĐO BÓC KHỐI LƯỢNG HOÀN THÀNH ĐƯA VÀO QUYẾT TOÁN</v>
          </cell>
        </row>
      </sheetData>
      <sheetData sheetId="5180">
        <row r="4">
          <cell r="A4" t="str">
            <v>BẢNG TÍNH TOÁN, ĐO BÓC KHỐI LƯỢNG HOÀN THÀNH ĐƯA VÀO QUYẾT TOÁN</v>
          </cell>
        </row>
      </sheetData>
      <sheetData sheetId="5181">
        <row r="4">
          <cell r="A4" t="str">
            <v>BẢNG TÍNH TOÁN, ĐO BÓC KHỐI LƯỢNG HOÀN THÀNH ĐƯA VÀO QUYẾT TOÁN</v>
          </cell>
        </row>
      </sheetData>
      <sheetData sheetId="5182">
        <row r="4">
          <cell r="A4" t="str">
            <v>BẢNG TÍNH TOÁN, ĐO BÓC KHỐI LƯỢNG HOÀN THÀNH ĐƯA VÀO QUYẾT TOÁN</v>
          </cell>
        </row>
      </sheetData>
      <sheetData sheetId="5183">
        <row r="4">
          <cell r="A4" t="str">
            <v>BẢNG TÍNH TOÁN, ĐO BÓC KHỐI LƯỢNG HOÀN THÀNH ĐƯA VÀO QUYẾT TOÁN</v>
          </cell>
        </row>
      </sheetData>
      <sheetData sheetId="5184">
        <row r="4">
          <cell r="A4" t="str">
            <v>BẢNG TÍNH TOÁN, ĐO BÓC KHỐI LƯỢNG HOÀN THÀNH ĐƯA VÀO QUYẾT TOÁN</v>
          </cell>
        </row>
      </sheetData>
      <sheetData sheetId="5185">
        <row r="4">
          <cell r="A4" t="str">
            <v>BẢNG TÍNH TOÁN, ĐO BÓC KHỐI LƯỢNG HOÀN THÀNH ĐƯA VÀO QUYẾT TOÁN</v>
          </cell>
        </row>
      </sheetData>
      <sheetData sheetId="5186">
        <row r="4">
          <cell r="A4" t="str">
            <v>BẢNG TÍNH TOÁN, ĐO BÓC KHỐI LƯỢNG HOÀN THÀNH ĐƯA VÀO QUYẾT TOÁN</v>
          </cell>
        </row>
      </sheetData>
      <sheetData sheetId="5187">
        <row r="4">
          <cell r="A4" t="str">
            <v>BẢNG TÍNH TOÁN, ĐO BÓC KHỐI LƯỢNG HOÀN THÀNH ĐƯA VÀO QUYẾT TOÁN</v>
          </cell>
        </row>
      </sheetData>
      <sheetData sheetId="5188">
        <row r="4">
          <cell r="A4" t="str">
            <v>BẢNG TÍNH TOÁN, ĐO BÓC KHỐI LƯỢNG HOÀN THÀNH ĐƯA VÀO QUYẾT TOÁN</v>
          </cell>
        </row>
      </sheetData>
      <sheetData sheetId="5189">
        <row r="4">
          <cell r="A4" t="str">
            <v>BẢNG TÍNH TOÁN, ĐO BÓC KHỐI LƯỢNG HOÀN THÀNH ĐƯA VÀO QUYẾT TOÁN</v>
          </cell>
        </row>
      </sheetData>
      <sheetData sheetId="5190">
        <row r="4">
          <cell r="A4" t="str">
            <v>BẢNG TÍNH TOÁN, ĐO BÓC KHỐI LƯỢNG HOÀN THÀNH ĐƯA VÀO QUYẾT TOÁN</v>
          </cell>
        </row>
      </sheetData>
      <sheetData sheetId="5191">
        <row r="4">
          <cell r="A4" t="str">
            <v>BẢNG TÍNH TOÁN, ĐO BÓC KHỐI LƯỢNG HOÀN THÀNH ĐƯA VÀO QUYẾT TOÁN</v>
          </cell>
        </row>
      </sheetData>
      <sheetData sheetId="5192">
        <row r="4">
          <cell r="A4" t="str">
            <v>BẢNG TÍNH TOÁN, ĐO BÓC KHỐI LƯỢNG HOÀN THÀNH ĐƯA VÀO QUYẾT TOÁN</v>
          </cell>
        </row>
      </sheetData>
      <sheetData sheetId="5193">
        <row r="4">
          <cell r="A4" t="str">
            <v>BẢNG TÍNH TOÁN, ĐO BÓC KHỐI LƯỢNG HOÀN THÀNH ĐƯA VÀO QUYẾT TOÁN</v>
          </cell>
        </row>
      </sheetData>
      <sheetData sheetId="5194">
        <row r="4">
          <cell r="A4" t="str">
            <v>BẢNG TÍNH TOÁN, ĐO BÓC KHỐI LƯỢNG HOÀN THÀNH ĐƯA VÀO QUYẾT TOÁN</v>
          </cell>
        </row>
      </sheetData>
      <sheetData sheetId="5195">
        <row r="4">
          <cell r="A4" t="str">
            <v>BẢNG TÍNH TOÁN, ĐO BÓC KHỐI LƯỢNG HOÀN THÀNH ĐƯA VÀO QUYẾT TOÁN</v>
          </cell>
        </row>
      </sheetData>
      <sheetData sheetId="5196">
        <row r="4">
          <cell r="A4" t="str">
            <v>BẢNG TÍNH TOÁN, ĐO BÓC KHỐI LƯỢNG HOÀN THÀNH ĐƯA VÀO QUYẾT TOÁN</v>
          </cell>
        </row>
      </sheetData>
      <sheetData sheetId="5197">
        <row r="4">
          <cell r="A4" t="str">
            <v>BẢNG TÍNH TOÁN, ĐO BÓC KHỐI LƯỢNG HOÀN THÀNH ĐƯA VÀO QUYẾT TOÁN</v>
          </cell>
        </row>
      </sheetData>
      <sheetData sheetId="5198">
        <row r="4">
          <cell r="A4" t="str">
            <v>BẢNG TÍNH TOÁN, ĐO BÓC KHỐI LƯỢNG HOÀN THÀNH ĐƯA VÀO QUYẾT TOÁN</v>
          </cell>
        </row>
      </sheetData>
      <sheetData sheetId="5199">
        <row r="4">
          <cell r="A4" t="str">
            <v>BẢNG TÍNH TOÁN, ĐO BÓC KHỐI LƯỢNG HOÀN THÀNH ĐƯA VÀO QUYẾT TOÁN</v>
          </cell>
        </row>
      </sheetData>
      <sheetData sheetId="5200">
        <row r="4">
          <cell r="A4" t="str">
            <v>BẢNG TÍNH TOÁN, ĐO BÓC KHỐI LƯỢNG HOÀN THÀNH ĐƯA VÀO QUYẾT TOÁN</v>
          </cell>
        </row>
      </sheetData>
      <sheetData sheetId="5201">
        <row r="4">
          <cell r="A4" t="str">
            <v>BẢNG TÍNH TOÁN, ĐO BÓC KHỐI LƯỢNG HOÀN THÀNH ĐƯA VÀO QUYẾT TOÁN</v>
          </cell>
        </row>
      </sheetData>
      <sheetData sheetId="5202">
        <row r="4">
          <cell r="A4" t="str">
            <v>BẢNG TÍNH TOÁN, ĐO BÓC KHỐI LƯỢNG HOÀN THÀNH ĐƯA VÀO QUYẾT TOÁN</v>
          </cell>
        </row>
      </sheetData>
      <sheetData sheetId="5203">
        <row r="4">
          <cell r="A4" t="str">
            <v>BẢNG TÍNH TOÁN, ĐO BÓC KHỐI LƯỢNG HOÀN THÀNH ĐƯA VÀO QUYẾT TOÁN</v>
          </cell>
        </row>
      </sheetData>
      <sheetData sheetId="5204">
        <row r="4">
          <cell r="A4" t="str">
            <v>BẢNG TÍNH TOÁN, ĐO BÓC KHỐI LƯỢNG HOÀN THÀNH ĐƯA VÀO QUYẾT TOÁN</v>
          </cell>
        </row>
      </sheetData>
      <sheetData sheetId="5205">
        <row r="4">
          <cell r="A4" t="str">
            <v>BẢNG TÍNH TOÁN, ĐO BÓC KHỐI LƯỢNG HOÀN THÀNH ĐƯA VÀO QUYẾT TOÁN</v>
          </cell>
        </row>
      </sheetData>
      <sheetData sheetId="5206">
        <row r="4">
          <cell r="A4" t="str">
            <v>BẢNG TÍNH TOÁN, ĐO BÓC KHỐI LƯỢNG HOÀN THÀNH ĐƯA VÀO QUYẾT TOÁN</v>
          </cell>
        </row>
      </sheetData>
      <sheetData sheetId="5207">
        <row r="4">
          <cell r="A4" t="str">
            <v>BẢNG TÍNH TOÁN, ĐO BÓC KHỐI LƯỢNG HOÀN THÀNH ĐƯA VÀO QUYẾT TOÁN</v>
          </cell>
        </row>
      </sheetData>
      <sheetData sheetId="5208">
        <row r="4">
          <cell r="A4" t="str">
            <v>BẢNG TÍNH TOÁN, ĐO BÓC KHỐI LƯỢNG HOÀN THÀNH ĐƯA VÀO QUYẾT TOÁN</v>
          </cell>
        </row>
      </sheetData>
      <sheetData sheetId="5209">
        <row r="4">
          <cell r="A4" t="str">
            <v>BẢNG TÍNH TOÁN, ĐO BÓC KHỐI LƯỢNG HOÀN THÀNH ĐƯA VÀO QUYẾT TOÁN</v>
          </cell>
        </row>
      </sheetData>
      <sheetData sheetId="5210">
        <row r="4">
          <cell r="A4" t="str">
            <v>BẢNG TÍNH TOÁN, ĐO BÓC KHỐI LƯỢNG HOÀN THÀNH ĐƯA VÀO QUYẾT TOÁN</v>
          </cell>
        </row>
      </sheetData>
      <sheetData sheetId="5211">
        <row r="4">
          <cell r="A4" t="str">
            <v>BẢNG TÍNH TOÁN, ĐO BÓC KHỐI LƯỢNG HOÀN THÀNH ĐƯA VÀO QUYẾT TOÁN</v>
          </cell>
        </row>
      </sheetData>
      <sheetData sheetId="5212">
        <row r="4">
          <cell r="A4" t="str">
            <v>BẢNG TÍNH TOÁN, ĐO BÓC KHỐI LƯỢNG HOÀN THÀNH ĐƯA VÀO QUYẾT TOÁN</v>
          </cell>
        </row>
      </sheetData>
      <sheetData sheetId="5213">
        <row r="4">
          <cell r="A4" t="str">
            <v>BẢNG TÍNH TOÁN, ĐO BÓC KHỐI LƯỢNG HOÀN THÀNH ĐƯA VÀO QUYẾT TOÁN</v>
          </cell>
        </row>
      </sheetData>
      <sheetData sheetId="5214">
        <row r="4">
          <cell r="A4" t="str">
            <v>BẢNG TÍNH TOÁN, ĐO BÓC KHỐI LƯỢNG HOÀN THÀNH ĐƯA VÀO QUYẾT TOÁN</v>
          </cell>
        </row>
      </sheetData>
      <sheetData sheetId="5215">
        <row r="4">
          <cell r="A4" t="str">
            <v>BẢNG TÍNH TOÁN, ĐO BÓC KHỐI LƯỢNG HOÀN THÀNH ĐƯA VÀO QUYẾT TOÁN</v>
          </cell>
        </row>
      </sheetData>
      <sheetData sheetId="5216">
        <row r="4">
          <cell r="A4" t="str">
            <v>BẢNG TÍNH TOÁN, ĐO BÓC KHỐI LƯỢNG HOÀN THÀNH ĐƯA VÀO QUYẾT TOÁN</v>
          </cell>
        </row>
      </sheetData>
      <sheetData sheetId="5217">
        <row r="4">
          <cell r="A4" t="str">
            <v>BẢNG TÍNH TOÁN, ĐO BÓC KHỐI LƯỢNG HOÀN THÀNH ĐƯA VÀO QUYẾT TOÁN</v>
          </cell>
        </row>
      </sheetData>
      <sheetData sheetId="5218">
        <row r="4">
          <cell r="A4" t="str">
            <v>BẢNG TÍNH TOÁN, ĐO BÓC KHỐI LƯỢNG HOÀN THÀNH ĐƯA VÀO QUYẾT TOÁN</v>
          </cell>
        </row>
      </sheetData>
      <sheetData sheetId="5219">
        <row r="4">
          <cell r="A4" t="str">
            <v>BẢNG TÍNH TOÁN, ĐO BÓC KHỐI LƯỢNG HOÀN THÀNH ĐƯA VÀO QUYẾT TOÁN</v>
          </cell>
        </row>
      </sheetData>
      <sheetData sheetId="5220">
        <row r="4">
          <cell r="A4" t="str">
            <v>BẢNG TÍNH TOÁN, ĐO BÓC KHỐI LƯỢNG HOÀN THÀNH ĐƯA VÀO QUYẾT TOÁN</v>
          </cell>
        </row>
      </sheetData>
      <sheetData sheetId="5221">
        <row r="4">
          <cell r="A4" t="str">
            <v>BẢNG TÍNH TOÁN, ĐO BÓC KHỐI LƯỢNG HOÀN THÀNH ĐƯA VÀO QUYẾT TOÁN</v>
          </cell>
        </row>
      </sheetData>
      <sheetData sheetId="5222">
        <row r="4">
          <cell r="A4" t="str">
            <v>BẢNG TÍNH TOÁN, ĐO BÓC KHỐI LƯỢNG HOÀN THÀNH ĐƯA VÀO QUYẾT TOÁN</v>
          </cell>
        </row>
      </sheetData>
      <sheetData sheetId="5223">
        <row r="4">
          <cell r="A4" t="str">
            <v>BẢNG TÍNH TOÁN, ĐO BÓC KHỐI LƯỢNG HOÀN THÀNH ĐƯA VÀO QUYẾT TOÁN</v>
          </cell>
        </row>
      </sheetData>
      <sheetData sheetId="5224">
        <row r="4">
          <cell r="A4" t="str">
            <v>BẢNG TÍNH TOÁN, ĐO BÓC KHỐI LƯỢNG HOÀN THÀNH ĐƯA VÀO QUYẾT TOÁN</v>
          </cell>
        </row>
      </sheetData>
      <sheetData sheetId="5225">
        <row r="4">
          <cell r="A4" t="str">
            <v>BẢNG TÍNH TOÁN, ĐO BÓC KHỐI LƯỢNG HOÀN THÀNH ĐƯA VÀO QUYẾT TOÁN</v>
          </cell>
        </row>
      </sheetData>
      <sheetData sheetId="5226">
        <row r="4">
          <cell r="A4" t="str">
            <v>BẢNG TÍNH TOÁN, ĐO BÓC KHỐI LƯỢNG HOÀN THÀNH ĐƯA VÀO QUYẾT TOÁN</v>
          </cell>
        </row>
      </sheetData>
      <sheetData sheetId="5227">
        <row r="4">
          <cell r="A4" t="str">
            <v>BẢNG TÍNH TOÁN, ĐO BÓC KHỐI LƯỢNG HOÀN THÀNH ĐƯA VÀO QUYẾT TOÁN</v>
          </cell>
        </row>
      </sheetData>
      <sheetData sheetId="5228">
        <row r="4">
          <cell r="A4" t="str">
            <v>BẢNG TÍNH TOÁN, ĐO BÓC KHỐI LƯỢNG HOÀN THÀNH ĐƯA VÀO QUYẾT TOÁN</v>
          </cell>
        </row>
      </sheetData>
      <sheetData sheetId="5229">
        <row r="4">
          <cell r="A4" t="str">
            <v>BẢNG TÍNH TOÁN, ĐO BÓC KHỐI LƯỢNG HOÀN THÀNH ĐƯA VÀO QUYẾT TOÁN</v>
          </cell>
        </row>
      </sheetData>
      <sheetData sheetId="5230">
        <row r="4">
          <cell r="A4" t="str">
            <v>BẢNG TÍNH TOÁN, ĐO BÓC KHỐI LƯỢNG HOÀN THÀNH ĐƯA VÀO QUYẾT TOÁN</v>
          </cell>
        </row>
      </sheetData>
      <sheetData sheetId="5231">
        <row r="4">
          <cell r="A4" t="str">
            <v>BẢNG TÍNH TOÁN, ĐO BÓC KHỐI LƯỢNG HOÀN THÀNH ĐƯA VÀO QUYẾT TOÁN</v>
          </cell>
        </row>
      </sheetData>
      <sheetData sheetId="5232">
        <row r="4">
          <cell r="A4" t="str">
            <v>BẢNG TÍNH TOÁN, ĐO BÓC KHỐI LƯỢNG HOÀN THÀNH ĐƯA VÀO QUYẾT TOÁN</v>
          </cell>
        </row>
      </sheetData>
      <sheetData sheetId="5233">
        <row r="4">
          <cell r="A4" t="str">
            <v>BẢNG TÍNH TOÁN, ĐO BÓC KHỐI LƯỢNG HOÀN THÀNH ĐƯA VÀO QUYẾT TOÁN</v>
          </cell>
        </row>
      </sheetData>
      <sheetData sheetId="5234">
        <row r="4">
          <cell r="A4" t="str">
            <v>BẢNG TÍNH TOÁN, ĐO BÓC KHỐI LƯỢNG HOÀN THÀNH ĐƯA VÀO QUYẾT TOÁN</v>
          </cell>
        </row>
      </sheetData>
      <sheetData sheetId="5235">
        <row r="4">
          <cell r="A4" t="str">
            <v>BẢNG TÍNH TOÁN, ĐO BÓC KHỐI LƯỢNG HOÀN THÀNH ĐƯA VÀO QUYẾT TOÁN</v>
          </cell>
        </row>
      </sheetData>
      <sheetData sheetId="5236">
        <row r="4">
          <cell r="A4" t="str">
            <v>BẢNG TÍNH TOÁN, ĐO BÓC KHỐI LƯỢNG HOÀN THÀNH ĐƯA VÀO QUYẾT TOÁN</v>
          </cell>
        </row>
      </sheetData>
      <sheetData sheetId="5237">
        <row r="4">
          <cell r="A4" t="str">
            <v>BẢNG TÍNH TOÁN, ĐO BÓC KHỐI LƯỢNG HOÀN THÀNH ĐƯA VÀO QUYẾT TOÁN</v>
          </cell>
        </row>
      </sheetData>
      <sheetData sheetId="5238">
        <row r="4">
          <cell r="A4" t="str">
            <v>BẢNG TÍNH TOÁN, ĐO BÓC KHỐI LƯỢNG HOÀN THÀNH ĐƯA VÀO QUYẾT TOÁN</v>
          </cell>
        </row>
      </sheetData>
      <sheetData sheetId="5239">
        <row r="4">
          <cell r="A4" t="str">
            <v>BẢNG TÍNH TOÁN, ĐO BÓC KHỐI LƯỢNG HOÀN THÀNH ĐƯA VÀO QUYẾT TOÁN</v>
          </cell>
        </row>
      </sheetData>
      <sheetData sheetId="5240">
        <row r="4">
          <cell r="A4" t="str">
            <v>BẢNG TÍNH TOÁN, ĐO BÓC KHỐI LƯỢNG HOÀN THÀNH ĐƯA VÀO QUYẾT TOÁN</v>
          </cell>
        </row>
      </sheetData>
      <sheetData sheetId="5241">
        <row r="4">
          <cell r="A4" t="str">
            <v>BẢNG TÍNH TOÁN, ĐO BÓC KHỐI LƯỢNG HOÀN THÀNH ĐƯA VÀO QUYẾT TOÁN</v>
          </cell>
        </row>
      </sheetData>
      <sheetData sheetId="5242">
        <row r="4">
          <cell r="A4" t="str">
            <v>BẢNG TÍNH TOÁN, ĐO BÓC KHỐI LƯỢNG HOÀN THÀNH ĐƯA VÀO QUYẾT TOÁN</v>
          </cell>
        </row>
      </sheetData>
      <sheetData sheetId="5243">
        <row r="4">
          <cell r="A4" t="str">
            <v>BẢNG TÍNH TOÁN, ĐO BÓC KHỐI LƯỢNG HOÀN THÀNH ĐƯA VÀO QUYẾT TOÁN</v>
          </cell>
        </row>
      </sheetData>
      <sheetData sheetId="5244">
        <row r="4">
          <cell r="A4" t="str">
            <v>BẢNG TÍNH TOÁN, ĐO BÓC KHỐI LƯỢNG HOÀN THÀNH ĐƯA VÀO QUYẾT TOÁN</v>
          </cell>
        </row>
      </sheetData>
      <sheetData sheetId="5245">
        <row r="4">
          <cell r="A4" t="str">
            <v>BẢNG TÍNH TOÁN, ĐO BÓC KHỐI LƯỢNG HOÀN THÀNH ĐƯA VÀO QUYẾT TOÁN</v>
          </cell>
        </row>
      </sheetData>
      <sheetData sheetId="5246">
        <row r="4">
          <cell r="A4" t="str">
            <v>BẢNG TÍNH TOÁN, ĐO BÓC KHỐI LƯỢNG HOÀN THÀNH ĐƯA VÀO QUYẾT TOÁN</v>
          </cell>
        </row>
      </sheetData>
      <sheetData sheetId="5247">
        <row r="4">
          <cell r="A4" t="str">
            <v>BẢNG TÍNH TOÁN, ĐO BÓC KHỐI LƯỢNG HOÀN THÀNH ĐƯA VÀO QUYẾT TOÁN</v>
          </cell>
        </row>
      </sheetData>
      <sheetData sheetId="5248">
        <row r="4">
          <cell r="A4" t="str">
            <v>BẢNG TÍNH TOÁN, ĐO BÓC KHỐI LƯỢNG HOÀN THÀNH ĐƯA VÀO QUYẾT TOÁN</v>
          </cell>
        </row>
      </sheetData>
      <sheetData sheetId="5249">
        <row r="4">
          <cell r="A4" t="str">
            <v>BẢNG TÍNH TOÁN, ĐO BÓC KHỐI LƯỢNG HOÀN THÀNH ĐƯA VÀO QUYẾT TOÁN</v>
          </cell>
        </row>
      </sheetData>
      <sheetData sheetId="5250">
        <row r="4">
          <cell r="A4" t="str">
            <v>BẢNG TÍNH TOÁN, ĐO BÓC KHỐI LƯỢNG HOÀN THÀNH ĐƯA VÀO QUYẾT TOÁN</v>
          </cell>
        </row>
      </sheetData>
      <sheetData sheetId="5251">
        <row r="4">
          <cell r="A4" t="str">
            <v>BẢNG TÍNH TOÁN, ĐO BÓC KHỐI LƯỢNG HOÀN THÀNH ĐƯA VÀO QUYẾT TOÁN</v>
          </cell>
        </row>
      </sheetData>
      <sheetData sheetId="5252">
        <row r="4">
          <cell r="A4" t="str">
            <v>BẢNG TÍNH TOÁN, ĐO BÓC KHỐI LƯỢNG HOÀN THÀNH ĐƯA VÀO QUYẾT TOÁN</v>
          </cell>
        </row>
      </sheetData>
      <sheetData sheetId="5253">
        <row r="4">
          <cell r="A4" t="str">
            <v>BẢNG TÍNH TOÁN, ĐO BÓC KHỐI LƯỢNG HOÀN THÀNH ĐƯA VÀO QUYẾT TOÁN</v>
          </cell>
        </row>
      </sheetData>
      <sheetData sheetId="5254">
        <row r="4">
          <cell r="A4" t="str">
            <v>BẢNG TÍNH TOÁN, ĐO BÓC KHỐI LƯỢNG HOÀN THÀNH ĐƯA VÀO QUYẾT TOÁN</v>
          </cell>
        </row>
      </sheetData>
      <sheetData sheetId="5255">
        <row r="4">
          <cell r="A4" t="str">
            <v>BẢNG TÍNH TOÁN, ĐO BÓC KHỐI LƯỢNG HOÀN THÀNH ĐƯA VÀO QUYẾT TOÁN</v>
          </cell>
        </row>
      </sheetData>
      <sheetData sheetId="5256">
        <row r="4">
          <cell r="A4" t="str">
            <v>BẢNG TÍNH TOÁN, ĐO BÓC KHỐI LƯỢNG HOÀN THÀNH ĐƯA VÀO QUYẾT TOÁN</v>
          </cell>
        </row>
      </sheetData>
      <sheetData sheetId="5257">
        <row r="4">
          <cell r="A4" t="str">
            <v>BẢNG TÍNH TOÁN, ĐO BÓC KHỐI LƯỢNG HOÀN THÀNH ĐƯA VÀO QUYẾT TOÁN</v>
          </cell>
        </row>
      </sheetData>
      <sheetData sheetId="5258">
        <row r="4">
          <cell r="A4" t="str">
            <v>BẢNG TÍNH TOÁN, ĐO BÓC KHỐI LƯỢNG HOÀN THÀNH ĐƯA VÀO QUYẾT TOÁN</v>
          </cell>
        </row>
      </sheetData>
      <sheetData sheetId="5259">
        <row r="4">
          <cell r="A4" t="str">
            <v>BẢNG TÍNH TOÁN, ĐO BÓC KHỐI LƯỢNG HOÀN THÀNH ĐƯA VÀO QUYẾT TOÁN</v>
          </cell>
        </row>
      </sheetData>
      <sheetData sheetId="5260">
        <row r="4">
          <cell r="A4" t="str">
            <v>BẢNG TÍNH TOÁN, ĐO BÓC KHỐI LƯỢNG HOÀN THÀNH ĐƯA VÀO QUYẾT TOÁN</v>
          </cell>
        </row>
      </sheetData>
      <sheetData sheetId="5261">
        <row r="4">
          <cell r="A4" t="str">
            <v>BẢNG TÍNH TOÁN, ĐO BÓC KHỐI LƯỢNG HOÀN THÀNH ĐƯA VÀO QUYẾT TOÁN</v>
          </cell>
        </row>
      </sheetData>
      <sheetData sheetId="5262">
        <row r="4">
          <cell r="A4" t="str">
            <v>BẢNG TÍNH TOÁN, ĐO BÓC KHỐI LƯỢNG HOÀN THÀNH ĐƯA VÀO QUYẾT TOÁN</v>
          </cell>
        </row>
      </sheetData>
      <sheetData sheetId="5263">
        <row r="4">
          <cell r="A4" t="str">
            <v>BẢNG TÍNH TOÁN, ĐO BÓC KHỐI LƯỢNG HOÀN THÀNH ĐƯA VÀO QUYẾT TOÁN</v>
          </cell>
        </row>
      </sheetData>
      <sheetData sheetId="5264">
        <row r="4">
          <cell r="A4" t="str">
            <v>BẢNG TÍNH TOÁN, ĐO BÓC KHỐI LƯỢNG HOÀN THÀNH ĐƯA VÀO QUYẾT TOÁN</v>
          </cell>
        </row>
      </sheetData>
      <sheetData sheetId="5265">
        <row r="4">
          <cell r="A4" t="str">
            <v>BẢNG TÍNH TOÁN, ĐO BÓC KHỐI LƯỢNG HOÀN THÀNH ĐƯA VÀO QUYẾT TOÁN</v>
          </cell>
        </row>
      </sheetData>
      <sheetData sheetId="5266">
        <row r="4">
          <cell r="A4" t="str">
            <v>BẢNG TÍNH TOÁN, ĐO BÓC KHỐI LƯỢNG HOÀN THÀNH ĐƯA VÀO QUYẾT TOÁN</v>
          </cell>
        </row>
      </sheetData>
      <sheetData sheetId="5267">
        <row r="4">
          <cell r="A4" t="str">
            <v>BẢNG TÍNH TOÁN, ĐO BÓC KHỐI LƯỢNG HOÀN THÀNH ĐƯA VÀO QUYẾT TOÁN</v>
          </cell>
        </row>
      </sheetData>
      <sheetData sheetId="5268">
        <row r="4">
          <cell r="A4" t="str">
            <v>BẢNG TÍNH TOÁN, ĐO BÓC KHỐI LƯỢNG HOÀN THÀNH ĐƯA VÀO QUYẾT TOÁN</v>
          </cell>
        </row>
      </sheetData>
      <sheetData sheetId="5269">
        <row r="4">
          <cell r="A4" t="str">
            <v>BẢNG TÍNH TOÁN, ĐO BÓC KHỐI LƯỢNG HOÀN THÀNH ĐƯA VÀO QUYẾT TOÁN</v>
          </cell>
        </row>
      </sheetData>
      <sheetData sheetId="5270">
        <row r="4">
          <cell r="A4" t="str">
            <v>BẢNG TÍNH TOÁN, ĐO BÓC KHỐI LƯỢNG HOÀN THÀNH ĐƯA VÀO QUYẾT TOÁN</v>
          </cell>
        </row>
      </sheetData>
      <sheetData sheetId="5271">
        <row r="4">
          <cell r="A4" t="str">
            <v>BẢNG TÍNH TOÁN, ĐO BÓC KHỐI LƯỢNG HOÀN THÀNH ĐƯA VÀO QUYẾT TOÁN</v>
          </cell>
        </row>
      </sheetData>
      <sheetData sheetId="5272">
        <row r="4">
          <cell r="A4" t="str">
            <v>BẢNG TÍNH TOÁN, ĐO BÓC KHỐI LƯỢNG HOÀN THÀNH ĐƯA VÀO QUYẾT TOÁN</v>
          </cell>
        </row>
      </sheetData>
      <sheetData sheetId="5273">
        <row r="4">
          <cell r="A4" t="str">
            <v>BẢNG TÍNH TOÁN, ĐO BÓC KHỐI LƯỢNG HOÀN THÀNH ĐƯA VÀO QUYẾT TOÁN</v>
          </cell>
        </row>
      </sheetData>
      <sheetData sheetId="5274">
        <row r="4">
          <cell r="A4" t="str">
            <v>BẢNG TÍNH TOÁN, ĐO BÓC KHỐI LƯỢNG HOÀN THÀNH ĐƯA VÀO QUYẾT TOÁN</v>
          </cell>
        </row>
      </sheetData>
      <sheetData sheetId="5275">
        <row r="4">
          <cell r="A4" t="str">
            <v>BẢNG TÍNH TOÁN, ĐO BÓC KHỐI LƯỢNG HOÀN THÀNH ĐƯA VÀO QUYẾT TOÁN</v>
          </cell>
        </row>
      </sheetData>
      <sheetData sheetId="5276">
        <row r="4">
          <cell r="A4" t="str">
            <v>BẢNG TÍNH TOÁN, ĐO BÓC KHỐI LƯỢNG HOÀN THÀNH ĐƯA VÀO QUYẾT TOÁN</v>
          </cell>
        </row>
      </sheetData>
      <sheetData sheetId="5277">
        <row r="4">
          <cell r="A4" t="str">
            <v>BẢNG TÍNH TOÁN, ĐO BÓC KHỐI LƯỢNG HOÀN THÀNH ĐƯA VÀO QUYẾT TOÁN</v>
          </cell>
        </row>
      </sheetData>
      <sheetData sheetId="5278">
        <row r="4">
          <cell r="A4" t="str">
            <v>BẢNG TÍNH TOÁN, ĐO BÓC KHỐI LƯỢNG HOÀN THÀNH ĐƯA VÀO QUYẾT TOÁN</v>
          </cell>
        </row>
      </sheetData>
      <sheetData sheetId="5279">
        <row r="4">
          <cell r="A4" t="str">
            <v>BẢNG TÍNH TOÁN, ĐO BÓC KHỐI LƯỢNG HOÀN THÀNH ĐƯA VÀO QUYẾT TOÁN</v>
          </cell>
        </row>
      </sheetData>
      <sheetData sheetId="5280">
        <row r="4">
          <cell r="A4" t="str">
            <v>BẢNG TÍNH TOÁN, ĐO BÓC KHỐI LƯỢNG HOÀN THÀNH ĐƯA VÀO QUYẾT TOÁN</v>
          </cell>
        </row>
      </sheetData>
      <sheetData sheetId="5281">
        <row r="4">
          <cell r="A4" t="str">
            <v>BẢNG TÍNH TOÁN, ĐO BÓC KHỐI LƯỢNG HOÀN THÀNH ĐƯA VÀO QUYẾT TOÁN</v>
          </cell>
        </row>
      </sheetData>
      <sheetData sheetId="5282">
        <row r="4">
          <cell r="A4" t="str">
            <v>BẢNG TÍNH TOÁN, ĐO BÓC KHỐI LƯỢNG HOÀN THÀNH ĐƯA VÀO QUYẾT TOÁN</v>
          </cell>
        </row>
      </sheetData>
      <sheetData sheetId="5283">
        <row r="4">
          <cell r="A4" t="str">
            <v>BẢNG TÍNH TOÁN, ĐO BÓC KHỐI LƯỢNG HOÀN THÀNH ĐƯA VÀO QUYẾT TOÁN</v>
          </cell>
        </row>
      </sheetData>
      <sheetData sheetId="5284">
        <row r="4">
          <cell r="A4" t="str">
            <v>BẢNG TÍNH TOÁN, ĐO BÓC KHỐI LƯỢNG HOÀN THÀNH ĐƯA VÀO QUYẾT TOÁN</v>
          </cell>
        </row>
      </sheetData>
      <sheetData sheetId="5285">
        <row r="4">
          <cell r="A4" t="str">
            <v>BẢNG TÍNH TOÁN, ĐO BÓC KHỐI LƯỢNG HOÀN THÀNH ĐƯA VÀO QUYẾT TOÁN</v>
          </cell>
        </row>
      </sheetData>
      <sheetData sheetId="5286">
        <row r="4">
          <cell r="A4" t="str">
            <v>BẢNG TÍNH TOÁN, ĐO BÓC KHỐI LƯỢNG HOÀN THÀNH ĐƯA VÀO QUYẾT TOÁN</v>
          </cell>
        </row>
      </sheetData>
      <sheetData sheetId="5287">
        <row r="4">
          <cell r="A4" t="str">
            <v>BẢNG TÍNH TOÁN, ĐO BÓC KHỐI LƯỢNG HOÀN THÀNH ĐƯA VÀO QUYẾT TOÁN</v>
          </cell>
        </row>
      </sheetData>
      <sheetData sheetId="5288">
        <row r="4">
          <cell r="A4" t="str">
            <v>BẢNG TÍNH TOÁN, ĐO BÓC KHỐI LƯỢNG HOÀN THÀNH ĐƯA VÀO QUYẾT TOÁN</v>
          </cell>
        </row>
      </sheetData>
      <sheetData sheetId="5289">
        <row r="4">
          <cell r="A4" t="str">
            <v>BẢNG TÍNH TOÁN, ĐO BÓC KHỐI LƯỢNG HOÀN THÀNH ĐƯA VÀO QUYẾT TOÁN</v>
          </cell>
        </row>
      </sheetData>
      <sheetData sheetId="5290">
        <row r="4">
          <cell r="A4" t="str">
            <v>BẢNG TÍNH TOÁN, ĐO BÓC KHỐI LƯỢNG HOÀN THÀNH ĐƯA VÀO QUYẾT TOÁN</v>
          </cell>
        </row>
      </sheetData>
      <sheetData sheetId="5291">
        <row r="4">
          <cell r="A4" t="str">
            <v>BẢNG TÍNH TOÁN, ĐO BÓC KHỐI LƯỢNG HOÀN THÀNH ĐƯA VÀO QUYẾT TOÁN</v>
          </cell>
        </row>
      </sheetData>
      <sheetData sheetId="5292">
        <row r="4">
          <cell r="A4" t="str">
            <v>BẢNG TÍNH TOÁN, ĐO BÓC KHỐI LƯỢNG HOÀN THÀNH ĐƯA VÀO QUYẾT TOÁN</v>
          </cell>
        </row>
      </sheetData>
      <sheetData sheetId="5293">
        <row r="4">
          <cell r="A4" t="str">
            <v>BẢNG TÍNH TOÁN, ĐO BÓC KHỐI LƯỢNG HOÀN THÀNH ĐƯA VÀO QUYẾT TOÁN</v>
          </cell>
        </row>
      </sheetData>
      <sheetData sheetId="5294">
        <row r="4">
          <cell r="A4" t="str">
            <v>BẢNG TÍNH TOÁN, ĐO BÓC KHỐI LƯỢNG HOÀN THÀNH ĐƯA VÀO QUYẾT TOÁN</v>
          </cell>
        </row>
      </sheetData>
      <sheetData sheetId="5295">
        <row r="4">
          <cell r="A4" t="str">
            <v>BẢNG TÍNH TOÁN, ĐO BÓC KHỐI LƯỢNG HOÀN THÀNH ĐƯA VÀO QUYẾT TOÁN</v>
          </cell>
        </row>
      </sheetData>
      <sheetData sheetId="5296">
        <row r="4">
          <cell r="A4" t="str">
            <v>BẢNG TÍNH TOÁN, ĐO BÓC KHỐI LƯỢNG HOÀN THÀNH ĐƯA VÀO QUYẾT TOÁN</v>
          </cell>
        </row>
      </sheetData>
      <sheetData sheetId="5297">
        <row r="4">
          <cell r="A4" t="str">
            <v>BẢNG TÍNH TOÁN, ĐO BÓC KHỐI LƯỢNG HOÀN THÀNH ĐƯA VÀO QUYẾT TOÁN</v>
          </cell>
        </row>
      </sheetData>
      <sheetData sheetId="5298">
        <row r="4">
          <cell r="A4" t="str">
            <v>BẢNG TÍNH TOÁN, ĐO BÓC KHỐI LƯỢNG HOÀN THÀNH ĐƯA VÀO QUYẾT TOÁN</v>
          </cell>
        </row>
      </sheetData>
      <sheetData sheetId="5299">
        <row r="4">
          <cell r="A4" t="str">
            <v>BẢNG TÍNH TOÁN, ĐO BÓC KHỐI LƯỢNG HOÀN THÀNH ĐƯA VÀO QUYẾT TOÁN</v>
          </cell>
        </row>
      </sheetData>
      <sheetData sheetId="5300">
        <row r="4">
          <cell r="A4" t="str">
            <v>BẢNG TÍNH TOÁN, ĐO BÓC KHỐI LƯỢNG HOÀN THÀNH ĐƯA VÀO QUYẾT TOÁN</v>
          </cell>
        </row>
      </sheetData>
      <sheetData sheetId="5301">
        <row r="4">
          <cell r="A4" t="str">
            <v>BẢNG TÍNH TOÁN, ĐO BÓC KHỐI LƯỢNG HOÀN THÀNH ĐƯA VÀO QUYẾT TOÁN</v>
          </cell>
        </row>
      </sheetData>
      <sheetData sheetId="5302">
        <row r="4">
          <cell r="A4" t="str">
            <v>BẢNG TÍNH TOÁN, ĐO BÓC KHỐI LƯỢNG HOÀN THÀNH ĐƯA VÀO QUYẾT TOÁN</v>
          </cell>
        </row>
      </sheetData>
      <sheetData sheetId="5303">
        <row r="4">
          <cell r="A4" t="str">
            <v>BẢNG TÍNH TOÁN, ĐO BÓC KHỐI LƯỢNG HOÀN THÀNH ĐƯA VÀO QUYẾT TOÁN</v>
          </cell>
        </row>
      </sheetData>
      <sheetData sheetId="5304">
        <row r="4">
          <cell r="A4" t="str">
            <v>BẢNG TÍNH TOÁN, ĐO BÓC KHỐI LƯỢNG HOÀN THÀNH ĐƯA VÀO QUYẾT TOÁN</v>
          </cell>
        </row>
      </sheetData>
      <sheetData sheetId="5305">
        <row r="4">
          <cell r="A4" t="str">
            <v>BẢNG TÍNH TOÁN, ĐO BÓC KHỐI LƯỢNG HOÀN THÀNH ĐƯA VÀO QUYẾT TOÁN</v>
          </cell>
        </row>
      </sheetData>
      <sheetData sheetId="5306">
        <row r="4">
          <cell r="A4" t="str">
            <v>BẢNG TÍNH TOÁN, ĐO BÓC KHỐI LƯỢNG HOÀN THÀNH ĐƯA VÀO QUYẾT TOÁN</v>
          </cell>
        </row>
      </sheetData>
      <sheetData sheetId="5307">
        <row r="4">
          <cell r="A4" t="str">
            <v>BẢNG TÍNH TOÁN, ĐO BÓC KHỐI LƯỢNG HOÀN THÀNH ĐƯA VÀO QUYẾT TOÁN</v>
          </cell>
        </row>
      </sheetData>
      <sheetData sheetId="5308">
        <row r="4">
          <cell r="A4" t="str">
            <v>BẢNG TÍNH TOÁN, ĐO BÓC KHỐI LƯỢNG HOÀN THÀNH ĐƯA VÀO QUYẾT TOÁN</v>
          </cell>
        </row>
      </sheetData>
      <sheetData sheetId="5309">
        <row r="4">
          <cell r="A4" t="str">
            <v>BẢNG TÍNH TOÁN, ĐO BÓC KHỐI LƯỢNG HOÀN THÀNH ĐƯA VÀO QUYẾT TOÁN</v>
          </cell>
        </row>
      </sheetData>
      <sheetData sheetId="5310">
        <row r="4">
          <cell r="A4" t="str">
            <v>BẢNG TÍNH TOÁN, ĐO BÓC KHỐI LƯỢNG HOÀN THÀNH ĐƯA VÀO QUYẾT TOÁN</v>
          </cell>
        </row>
      </sheetData>
      <sheetData sheetId="5311">
        <row r="4">
          <cell r="A4" t="str">
            <v>BẢNG TÍNH TOÁN, ĐO BÓC KHỐI LƯỢNG HOÀN THÀNH ĐƯA VÀO QUYẾT TOÁN</v>
          </cell>
        </row>
      </sheetData>
      <sheetData sheetId="5312">
        <row r="4">
          <cell r="A4" t="str">
            <v>BẢNG TÍNH TOÁN, ĐO BÓC KHỐI LƯỢNG HOÀN THÀNH ĐƯA VÀO QUYẾT TOÁN</v>
          </cell>
        </row>
      </sheetData>
      <sheetData sheetId="5313">
        <row r="4">
          <cell r="A4" t="str">
            <v>BẢNG TÍNH TOÁN, ĐO BÓC KHỐI LƯỢNG HOÀN THÀNH ĐƯA VÀO QUYẾT TOÁN</v>
          </cell>
        </row>
      </sheetData>
      <sheetData sheetId="5314">
        <row r="4">
          <cell r="A4" t="str">
            <v>BẢNG TÍNH TOÁN, ĐO BÓC KHỐI LƯỢNG HOÀN THÀNH ĐƯA VÀO QUYẾT TOÁN</v>
          </cell>
        </row>
      </sheetData>
      <sheetData sheetId="5315">
        <row r="4">
          <cell r="A4" t="str">
            <v>BẢNG TÍNH TOÁN, ĐO BÓC KHỐI LƯỢNG HOÀN THÀNH ĐƯA VÀO QUYẾT TOÁN</v>
          </cell>
        </row>
      </sheetData>
      <sheetData sheetId="5316">
        <row r="4">
          <cell r="A4" t="str">
            <v>BẢNG TÍNH TOÁN, ĐO BÓC KHỐI LƯỢNG HOÀN THÀNH ĐƯA VÀO QUYẾT TOÁN</v>
          </cell>
        </row>
      </sheetData>
      <sheetData sheetId="5317">
        <row r="4">
          <cell r="A4" t="str">
            <v>BẢNG TÍNH TOÁN, ĐO BÓC KHỐI LƯỢNG HOÀN THÀNH ĐƯA VÀO QUYẾT TOÁN</v>
          </cell>
        </row>
      </sheetData>
      <sheetData sheetId="5318">
        <row r="4">
          <cell r="A4" t="str">
            <v>BẢNG TÍNH TOÁN, ĐO BÓC KHỐI LƯỢNG HOÀN THÀNH ĐƯA VÀO QUYẾT TOÁN</v>
          </cell>
        </row>
      </sheetData>
      <sheetData sheetId="5319">
        <row r="4">
          <cell r="A4" t="str">
            <v>BẢNG TÍNH TOÁN, ĐO BÓC KHỐI LƯỢNG HOÀN THÀNH ĐƯA VÀO QUYẾT TOÁN</v>
          </cell>
        </row>
      </sheetData>
      <sheetData sheetId="5320">
        <row r="4">
          <cell r="A4" t="str">
            <v>BẢNG TÍNH TOÁN, ĐO BÓC KHỐI LƯỢNG HOÀN THÀNH ĐƯA VÀO QUYẾT TOÁN</v>
          </cell>
        </row>
      </sheetData>
      <sheetData sheetId="5321">
        <row r="4">
          <cell r="A4" t="str">
            <v>BẢNG TÍNH TOÁN, ĐO BÓC KHỐI LƯỢNG HOÀN THÀNH ĐƯA VÀO QUYẾT TOÁN</v>
          </cell>
        </row>
      </sheetData>
      <sheetData sheetId="5322">
        <row r="4">
          <cell r="A4" t="str">
            <v>BẢNG TÍNH TOÁN, ĐO BÓC KHỐI LƯỢNG HOÀN THÀNH ĐƯA VÀO QUYẾT TOÁN</v>
          </cell>
        </row>
      </sheetData>
      <sheetData sheetId="5323">
        <row r="4">
          <cell r="A4" t="str">
            <v>BẢNG TÍNH TOÁN, ĐO BÓC KHỐI LƯỢNG HOÀN THÀNH ĐƯA VÀO QUYẾT TOÁN</v>
          </cell>
        </row>
      </sheetData>
      <sheetData sheetId="5324">
        <row r="4">
          <cell r="A4" t="str">
            <v>BẢNG TÍNH TOÁN, ĐO BÓC KHỐI LƯỢNG HOÀN THÀNH ĐƯA VÀO QUYẾT TOÁN</v>
          </cell>
        </row>
      </sheetData>
      <sheetData sheetId="5325">
        <row r="4">
          <cell r="A4" t="str">
            <v>BẢNG TÍNH TOÁN, ĐO BÓC KHỐI LƯỢNG HOÀN THÀNH ĐƯA VÀO QUYẾT TOÁN</v>
          </cell>
        </row>
      </sheetData>
      <sheetData sheetId="5326">
        <row r="4">
          <cell r="A4" t="str">
            <v>BẢNG TÍNH TOÁN, ĐO BÓC KHỐI LƯỢNG HOÀN THÀNH ĐƯA VÀO QUYẾT TOÁN</v>
          </cell>
        </row>
      </sheetData>
      <sheetData sheetId="5327">
        <row r="4">
          <cell r="A4" t="str">
            <v>BẢNG TÍNH TOÁN, ĐO BÓC KHỐI LƯỢNG HOÀN THÀNH ĐƯA VÀO QUYẾT TOÁN</v>
          </cell>
        </row>
      </sheetData>
      <sheetData sheetId="5328">
        <row r="4">
          <cell r="A4" t="str">
            <v>BẢNG TÍNH TOÁN, ĐO BÓC KHỐI LƯỢNG HOÀN THÀNH ĐƯA VÀO QUYẾT TOÁN</v>
          </cell>
        </row>
      </sheetData>
      <sheetData sheetId="5329">
        <row r="4">
          <cell r="A4" t="str">
            <v>BẢNG TÍNH TOÁN, ĐO BÓC KHỐI LƯỢNG HOÀN THÀNH ĐƯA VÀO QUYẾT TOÁN</v>
          </cell>
        </row>
      </sheetData>
      <sheetData sheetId="5330">
        <row r="4">
          <cell r="A4" t="str">
            <v>BẢNG TÍNH TOÁN, ĐO BÓC KHỐI LƯỢNG HOÀN THÀNH ĐƯA VÀO QUYẾT TOÁN</v>
          </cell>
        </row>
      </sheetData>
      <sheetData sheetId="5331">
        <row r="4">
          <cell r="A4" t="str">
            <v>BẢNG TÍNH TOÁN, ĐO BÓC KHỐI LƯỢNG HOÀN THÀNH ĐƯA VÀO QUYẾT TOÁN</v>
          </cell>
        </row>
      </sheetData>
      <sheetData sheetId="5332">
        <row r="4">
          <cell r="A4" t="str">
            <v>BẢNG TÍNH TOÁN, ĐO BÓC KHỐI LƯỢNG HOÀN THÀNH ĐƯA VÀO QUYẾT TOÁN</v>
          </cell>
        </row>
      </sheetData>
      <sheetData sheetId="5333">
        <row r="4">
          <cell r="A4" t="str">
            <v>BẢNG TÍNH TOÁN, ĐO BÓC KHỐI LƯỢNG HOÀN THÀNH ĐƯA VÀO QUYẾT TOÁN</v>
          </cell>
        </row>
      </sheetData>
      <sheetData sheetId="5334">
        <row r="4">
          <cell r="A4" t="str">
            <v>BẢNG TÍNH TOÁN, ĐO BÓC KHỐI LƯỢNG HOÀN THÀNH ĐƯA VÀO QUYẾT TOÁN</v>
          </cell>
        </row>
      </sheetData>
      <sheetData sheetId="5335">
        <row r="4">
          <cell r="A4" t="str">
            <v>BẢNG TÍNH TOÁN, ĐO BÓC KHỐI LƯỢNG HOÀN THÀNH ĐƯA VÀO QUYẾT TOÁN</v>
          </cell>
        </row>
      </sheetData>
      <sheetData sheetId="5336">
        <row r="4">
          <cell r="A4" t="str">
            <v>BẢNG TÍNH TOÁN, ĐO BÓC KHỐI LƯỢNG HOÀN THÀNH ĐƯA VÀO QUYẾT TOÁN</v>
          </cell>
        </row>
      </sheetData>
      <sheetData sheetId="5337">
        <row r="4">
          <cell r="A4" t="str">
            <v>BẢNG TÍNH TOÁN, ĐO BÓC KHỐI LƯỢNG HOÀN THÀNH ĐƯA VÀO QUYẾT TOÁN</v>
          </cell>
        </row>
      </sheetData>
      <sheetData sheetId="5338">
        <row r="4">
          <cell r="A4" t="str">
            <v>BẢNG TÍNH TOÁN, ĐO BÓC KHỐI LƯỢNG HOÀN THÀNH ĐƯA VÀO QUYẾT TOÁN</v>
          </cell>
        </row>
      </sheetData>
      <sheetData sheetId="5339">
        <row r="4">
          <cell r="A4" t="str">
            <v>BẢNG TÍNH TOÁN, ĐO BÓC KHỐI LƯỢNG HOÀN THÀNH ĐƯA VÀO QUYẾT TOÁN</v>
          </cell>
        </row>
      </sheetData>
      <sheetData sheetId="5340">
        <row r="4">
          <cell r="A4" t="str">
            <v>BẢNG TÍNH TOÁN, ĐO BÓC KHỐI LƯỢNG HOÀN THÀNH ĐƯA VÀO QUYẾT TOÁN</v>
          </cell>
        </row>
      </sheetData>
      <sheetData sheetId="5341">
        <row r="4">
          <cell r="A4" t="str">
            <v>BẢNG TÍNH TOÁN, ĐO BÓC KHỐI LƯỢNG HOÀN THÀNH ĐƯA VÀO QUYẾT TOÁN</v>
          </cell>
        </row>
      </sheetData>
      <sheetData sheetId="5342">
        <row r="4">
          <cell r="A4" t="str">
            <v>BẢNG TÍNH TOÁN, ĐO BÓC KHỐI LƯỢNG HOÀN THÀNH ĐƯA VÀO QUYẾT TOÁN</v>
          </cell>
        </row>
      </sheetData>
      <sheetData sheetId="5343">
        <row r="4">
          <cell r="A4" t="str">
            <v>BẢNG TÍNH TOÁN, ĐO BÓC KHỐI LƯỢNG HOÀN THÀNH ĐƯA VÀO QUYẾT TOÁN</v>
          </cell>
        </row>
      </sheetData>
      <sheetData sheetId="5344">
        <row r="4">
          <cell r="A4" t="str">
            <v>BẢNG TÍNH TOÁN, ĐO BÓC KHỐI LƯỢNG HOÀN THÀNH ĐƯA VÀO QUYẾT TOÁN</v>
          </cell>
        </row>
      </sheetData>
      <sheetData sheetId="5345">
        <row r="4">
          <cell r="A4" t="str">
            <v>BẢNG TÍNH TOÁN, ĐO BÓC KHỐI LƯỢNG HOÀN THÀNH ĐƯA VÀO QUYẾT TOÁN</v>
          </cell>
        </row>
      </sheetData>
      <sheetData sheetId="5346">
        <row r="4">
          <cell r="A4" t="str">
            <v>BẢNG TÍNH TOÁN, ĐO BÓC KHỐI LƯỢNG HOÀN THÀNH ĐƯA VÀO QUYẾT TOÁN</v>
          </cell>
        </row>
      </sheetData>
      <sheetData sheetId="5347">
        <row r="4">
          <cell r="A4" t="str">
            <v>BẢNG TÍNH TOÁN, ĐO BÓC KHỐI LƯỢNG HOÀN THÀNH ĐƯA VÀO QUYẾT TOÁN</v>
          </cell>
        </row>
      </sheetData>
      <sheetData sheetId="5348">
        <row r="4">
          <cell r="A4" t="str">
            <v>BẢNG TÍNH TOÁN, ĐO BÓC KHỐI LƯỢNG HOÀN THÀNH ĐƯA VÀO QUYẾT TOÁN</v>
          </cell>
        </row>
      </sheetData>
      <sheetData sheetId="5349">
        <row r="4">
          <cell r="A4" t="str">
            <v>BẢNG TÍNH TOÁN, ĐO BÓC KHỐI LƯỢNG HOÀN THÀNH ĐƯA VÀO QUYẾT TOÁN</v>
          </cell>
        </row>
      </sheetData>
      <sheetData sheetId="5350">
        <row r="4">
          <cell r="A4" t="str">
            <v>BẢNG TÍNH TOÁN, ĐO BÓC KHỐI LƯỢNG HOÀN THÀNH ĐƯA VÀO QUYẾT TOÁN</v>
          </cell>
        </row>
      </sheetData>
      <sheetData sheetId="5351">
        <row r="4">
          <cell r="A4" t="str">
            <v>BẢNG TÍNH TOÁN, ĐO BÓC KHỐI LƯỢNG HOÀN THÀNH ĐƯA VÀO QUYẾT TOÁN</v>
          </cell>
        </row>
      </sheetData>
      <sheetData sheetId="5352">
        <row r="4">
          <cell r="A4" t="str">
            <v>BẢNG TÍNH TOÁN, ĐO BÓC KHỐI LƯỢNG HOÀN THÀNH ĐƯA VÀO QUYẾT TOÁN</v>
          </cell>
        </row>
      </sheetData>
      <sheetData sheetId="5353">
        <row r="4">
          <cell r="A4" t="str">
            <v>BẢNG TÍNH TOÁN, ĐO BÓC KHỐI LƯỢNG HOÀN THÀNH ĐƯA VÀO QUYẾT TOÁN</v>
          </cell>
        </row>
      </sheetData>
      <sheetData sheetId="5354">
        <row r="4">
          <cell r="A4" t="str">
            <v>BẢNG TÍNH TOÁN, ĐO BÓC KHỐI LƯỢNG HOÀN THÀNH ĐƯA VÀO QUYẾT TOÁN</v>
          </cell>
        </row>
      </sheetData>
      <sheetData sheetId="5355">
        <row r="4">
          <cell r="A4" t="str">
            <v>BẢNG TÍNH TOÁN, ĐO BÓC KHỐI LƯỢNG HOÀN THÀNH ĐƯA VÀO QUYẾT TOÁN</v>
          </cell>
        </row>
      </sheetData>
      <sheetData sheetId="5356">
        <row r="4">
          <cell r="A4" t="str">
            <v>BẢNG TÍNH TOÁN, ĐO BÓC KHỐI LƯỢNG HOÀN THÀNH ĐƯA VÀO QUYẾT TOÁN</v>
          </cell>
        </row>
      </sheetData>
      <sheetData sheetId="5357">
        <row r="4">
          <cell r="A4" t="str">
            <v>BẢNG TÍNH TOÁN, ĐO BÓC KHỐI LƯỢNG HOÀN THÀNH ĐƯA VÀO QUYẾT TOÁN</v>
          </cell>
        </row>
      </sheetData>
      <sheetData sheetId="5358">
        <row r="4">
          <cell r="A4" t="str">
            <v>BẢNG TÍNH TOÁN, ĐO BÓC KHỐI LƯỢNG HOÀN THÀNH ĐƯA VÀO QUYẾT TOÁN</v>
          </cell>
        </row>
      </sheetData>
      <sheetData sheetId="5359">
        <row r="4">
          <cell r="A4" t="str">
            <v>BẢNG TÍNH TOÁN, ĐO BÓC KHỐI LƯỢNG HOÀN THÀNH ĐƯA VÀO QUYẾT TOÁN</v>
          </cell>
        </row>
      </sheetData>
      <sheetData sheetId="5360">
        <row r="4">
          <cell r="A4" t="str">
            <v>BẢNG TÍNH TOÁN, ĐO BÓC KHỐI LƯỢNG HOÀN THÀNH ĐƯA VÀO QUYẾT TOÁN</v>
          </cell>
        </row>
      </sheetData>
      <sheetData sheetId="5361">
        <row r="4">
          <cell r="A4" t="str">
            <v>BẢNG TÍNH TOÁN, ĐO BÓC KHỐI LƯỢNG HOÀN THÀNH ĐƯA VÀO QUYẾT TOÁN</v>
          </cell>
        </row>
      </sheetData>
      <sheetData sheetId="5362">
        <row r="4">
          <cell r="A4" t="str">
            <v>BẢNG TÍNH TOÁN, ĐO BÓC KHỐI LƯỢNG HOÀN THÀNH ĐƯA VÀO QUYẾT TOÁN</v>
          </cell>
        </row>
      </sheetData>
      <sheetData sheetId="5363">
        <row r="4">
          <cell r="A4" t="str">
            <v>BẢNG TÍNH TOÁN, ĐO BÓC KHỐI LƯỢNG HOÀN THÀNH ĐƯA VÀO QUYẾT TOÁN</v>
          </cell>
        </row>
      </sheetData>
      <sheetData sheetId="5364">
        <row r="4">
          <cell r="A4" t="str">
            <v>BẢNG TÍNH TOÁN, ĐO BÓC KHỐI LƯỢNG HOÀN THÀNH ĐƯA VÀO QUYẾT TOÁN</v>
          </cell>
        </row>
      </sheetData>
      <sheetData sheetId="5365">
        <row r="4">
          <cell r="A4" t="str">
            <v>BẢNG TÍNH TOÁN, ĐO BÓC KHỐI LƯỢNG HOÀN THÀNH ĐƯA VÀO QUYẾT TOÁN</v>
          </cell>
        </row>
      </sheetData>
      <sheetData sheetId="5366">
        <row r="4">
          <cell r="A4" t="str">
            <v>BẢNG TÍNH TOÁN, ĐO BÓC KHỐI LƯỢNG HOÀN THÀNH ĐƯA VÀO QUYẾT TOÁN</v>
          </cell>
        </row>
      </sheetData>
      <sheetData sheetId="5367">
        <row r="4">
          <cell r="A4" t="str">
            <v>BẢNG TÍNH TOÁN, ĐO BÓC KHỐI LƯỢNG HOÀN THÀNH ĐƯA VÀO QUYẾT TOÁN</v>
          </cell>
        </row>
      </sheetData>
      <sheetData sheetId="5368">
        <row r="4">
          <cell r="A4" t="str">
            <v>BẢNG TÍNH TOÁN, ĐO BÓC KHỐI LƯỢNG HOÀN THÀNH ĐƯA VÀO QUYẾT TOÁN</v>
          </cell>
        </row>
      </sheetData>
      <sheetData sheetId="5369">
        <row r="4">
          <cell r="A4" t="str">
            <v>BẢNG TÍNH TOÁN, ĐO BÓC KHỐI LƯỢNG HOÀN THÀNH ĐƯA VÀO QUYẾT TOÁN</v>
          </cell>
        </row>
      </sheetData>
      <sheetData sheetId="5370">
        <row r="4">
          <cell r="A4" t="str">
            <v>BẢNG TÍNH TOÁN, ĐO BÓC KHỐI LƯỢNG HOÀN THÀNH ĐƯA VÀO QUYẾT TOÁN</v>
          </cell>
        </row>
      </sheetData>
      <sheetData sheetId="5371">
        <row r="4">
          <cell r="A4" t="str">
            <v>BẢNG TÍNH TOÁN, ĐO BÓC KHỐI LƯỢNG HOÀN THÀNH ĐƯA VÀO QUYẾT TOÁN</v>
          </cell>
        </row>
      </sheetData>
      <sheetData sheetId="5372">
        <row r="4">
          <cell r="A4" t="str">
            <v>BẢNG TÍNH TOÁN, ĐO BÓC KHỐI LƯỢNG HOÀN THÀNH ĐƯA VÀO QUYẾT TOÁN</v>
          </cell>
        </row>
      </sheetData>
      <sheetData sheetId="5373">
        <row r="4">
          <cell r="A4" t="str">
            <v>BẢNG TÍNH TOÁN, ĐO BÓC KHỐI LƯỢNG HOÀN THÀNH ĐƯA VÀO QUYẾT TOÁN</v>
          </cell>
        </row>
      </sheetData>
      <sheetData sheetId="5374">
        <row r="4">
          <cell r="A4" t="str">
            <v>BẢNG TÍNH TOÁN, ĐO BÓC KHỐI LƯỢNG HOÀN THÀNH ĐƯA VÀO QUYẾT TOÁN</v>
          </cell>
        </row>
      </sheetData>
      <sheetData sheetId="5375">
        <row r="4">
          <cell r="A4" t="str">
            <v>BẢNG TÍNH TOÁN, ĐO BÓC KHỐI LƯỢNG HOÀN THÀNH ĐƯA VÀO QUYẾT TOÁN</v>
          </cell>
        </row>
      </sheetData>
      <sheetData sheetId="5376">
        <row r="4">
          <cell r="A4" t="str">
            <v>BẢNG TÍNH TOÁN, ĐO BÓC KHỐI LƯỢNG HOÀN THÀNH ĐƯA VÀO QUYẾT TOÁN</v>
          </cell>
        </row>
      </sheetData>
      <sheetData sheetId="5377">
        <row r="4">
          <cell r="A4" t="str">
            <v>BẢNG TÍNH TOÁN, ĐO BÓC KHỐI LƯỢNG HOÀN THÀNH ĐƯA VÀO QUYẾT TOÁN</v>
          </cell>
        </row>
      </sheetData>
      <sheetData sheetId="5378">
        <row r="4">
          <cell r="A4" t="str">
            <v>BẢNG TÍNH TOÁN, ĐO BÓC KHỐI LƯỢNG HOÀN THÀNH ĐƯA VÀO QUYẾT TOÁN</v>
          </cell>
        </row>
      </sheetData>
      <sheetData sheetId="5379">
        <row r="4">
          <cell r="A4" t="str">
            <v>BẢNG TÍNH TOÁN, ĐO BÓC KHỐI LƯỢNG HOÀN THÀNH ĐƯA VÀO QUYẾT TOÁN</v>
          </cell>
        </row>
      </sheetData>
      <sheetData sheetId="5380">
        <row r="4">
          <cell r="A4" t="str">
            <v>BẢNG TÍNH TOÁN, ĐO BÓC KHỐI LƯỢNG HOÀN THÀNH ĐƯA VÀO QUYẾT TOÁN</v>
          </cell>
        </row>
      </sheetData>
      <sheetData sheetId="5381">
        <row r="4">
          <cell r="A4" t="str">
            <v>BẢNG TÍNH TOÁN, ĐO BÓC KHỐI LƯỢNG HOÀN THÀNH ĐƯA VÀO QUYẾT TOÁN</v>
          </cell>
        </row>
      </sheetData>
      <sheetData sheetId="5382">
        <row r="4">
          <cell r="A4" t="str">
            <v>BẢNG TÍNH TOÁN, ĐO BÓC KHỐI LƯỢNG HOÀN THÀNH ĐƯA VÀO QUYẾT TOÁN</v>
          </cell>
        </row>
      </sheetData>
      <sheetData sheetId="5383">
        <row r="4">
          <cell r="A4" t="str">
            <v>BẢNG TÍNH TOÁN, ĐO BÓC KHỐI LƯỢNG HOÀN THÀNH ĐƯA VÀO QUYẾT TOÁN</v>
          </cell>
        </row>
      </sheetData>
      <sheetData sheetId="5384">
        <row r="4">
          <cell r="A4" t="str">
            <v>BẢNG TÍNH TOÁN, ĐO BÓC KHỐI LƯỢNG HOÀN THÀNH ĐƯA VÀO QUYẾT TOÁN</v>
          </cell>
        </row>
      </sheetData>
      <sheetData sheetId="5385">
        <row r="4">
          <cell r="A4" t="str">
            <v>BẢNG TÍNH TOÁN, ĐO BÓC KHỐI LƯỢNG HOÀN THÀNH ĐƯA VÀO QUYẾT TOÁN</v>
          </cell>
        </row>
      </sheetData>
      <sheetData sheetId="5386">
        <row r="4">
          <cell r="A4" t="str">
            <v>BẢNG TÍNH TOÁN, ĐO BÓC KHỐI LƯỢNG HOÀN THÀNH ĐƯA VÀO QUYẾT TOÁN</v>
          </cell>
        </row>
      </sheetData>
      <sheetData sheetId="5387">
        <row r="4">
          <cell r="A4" t="str">
            <v>BẢNG TÍNH TOÁN, ĐO BÓC KHỐI LƯỢNG HOÀN THÀNH ĐƯA VÀO QUYẾT TOÁN</v>
          </cell>
        </row>
      </sheetData>
      <sheetData sheetId="5388">
        <row r="4">
          <cell r="A4" t="str">
            <v>BẢNG TÍNH TOÁN, ĐO BÓC KHỐI LƯỢNG HOÀN THÀNH ĐƯA VÀO QUYẾT TOÁN</v>
          </cell>
        </row>
      </sheetData>
      <sheetData sheetId="5389">
        <row r="4">
          <cell r="A4" t="str">
            <v>BẢNG TÍNH TOÁN, ĐO BÓC KHỐI LƯỢNG HOÀN THÀNH ĐƯA VÀO QUYẾT TOÁN</v>
          </cell>
        </row>
      </sheetData>
      <sheetData sheetId="5390">
        <row r="4">
          <cell r="A4" t="str">
            <v>BẢNG TÍNH TOÁN, ĐO BÓC KHỐI LƯỢNG HOÀN THÀNH ĐƯA VÀO QUYẾT TOÁN</v>
          </cell>
        </row>
      </sheetData>
      <sheetData sheetId="5391">
        <row r="4">
          <cell r="A4" t="str">
            <v>BẢNG TÍNH TOÁN, ĐO BÓC KHỐI LƯỢNG HOÀN THÀNH ĐƯA VÀO QUYẾT TOÁN</v>
          </cell>
        </row>
      </sheetData>
      <sheetData sheetId="5392">
        <row r="4">
          <cell r="A4" t="str">
            <v>BẢNG TÍNH TOÁN, ĐO BÓC KHỐI LƯỢNG HOÀN THÀNH ĐƯA VÀO QUYẾT TOÁN</v>
          </cell>
        </row>
      </sheetData>
      <sheetData sheetId="5393">
        <row r="4">
          <cell r="A4" t="str">
            <v>BẢNG TÍNH TOÁN, ĐO BÓC KHỐI LƯỢNG HOÀN THÀNH ĐƯA VÀO QUYẾT TOÁN</v>
          </cell>
        </row>
      </sheetData>
      <sheetData sheetId="5394">
        <row r="4">
          <cell r="A4" t="str">
            <v>BẢNG TÍNH TOÁN, ĐO BÓC KHỐI LƯỢNG HOÀN THÀNH ĐƯA VÀO QUYẾT TOÁN</v>
          </cell>
        </row>
      </sheetData>
      <sheetData sheetId="5395">
        <row r="4">
          <cell r="A4" t="str">
            <v>BẢNG TÍNH TOÁN, ĐO BÓC KHỐI LƯỢNG HOÀN THÀNH ĐƯA VÀO QUYẾT TOÁN</v>
          </cell>
        </row>
      </sheetData>
      <sheetData sheetId="5396">
        <row r="4">
          <cell r="A4" t="str">
            <v>BẢNG TÍNH TOÁN, ĐO BÓC KHỐI LƯỢNG HOÀN THÀNH ĐƯA VÀO QUYẾT TOÁN</v>
          </cell>
        </row>
      </sheetData>
      <sheetData sheetId="5397">
        <row r="4">
          <cell r="A4" t="str">
            <v>BẢNG TÍNH TOÁN, ĐO BÓC KHỐI LƯỢNG HOÀN THÀNH ĐƯA VÀO QUYẾT TOÁN</v>
          </cell>
        </row>
      </sheetData>
      <sheetData sheetId="5398">
        <row r="4">
          <cell r="A4" t="str">
            <v>BẢNG TÍNH TOÁN, ĐO BÓC KHỐI LƯỢNG HOÀN THÀNH ĐƯA VÀO QUYẾT TOÁN</v>
          </cell>
        </row>
      </sheetData>
      <sheetData sheetId="5399">
        <row r="4">
          <cell r="A4" t="str">
            <v>BẢNG TÍNH TOÁN, ĐO BÓC KHỐI LƯỢNG HOÀN THÀNH ĐƯA VÀO QUYẾT TOÁN</v>
          </cell>
        </row>
      </sheetData>
      <sheetData sheetId="5400">
        <row r="4">
          <cell r="A4" t="str">
            <v>BẢNG TÍNH TOÁN, ĐO BÓC KHỐI LƯỢNG HOÀN THÀNH ĐƯA VÀO QUYẾT TOÁN</v>
          </cell>
        </row>
      </sheetData>
      <sheetData sheetId="5401">
        <row r="4">
          <cell r="A4" t="str">
            <v>BẢNG TÍNH TOÁN, ĐO BÓC KHỐI LƯỢNG HOÀN THÀNH ĐƯA VÀO QUYẾT TOÁN</v>
          </cell>
        </row>
      </sheetData>
      <sheetData sheetId="5402">
        <row r="4">
          <cell r="A4" t="str">
            <v>BẢNG TÍNH TOÁN, ĐO BÓC KHỐI LƯỢNG HOÀN THÀNH ĐƯA VÀO QUYẾT TOÁN</v>
          </cell>
        </row>
      </sheetData>
      <sheetData sheetId="5403">
        <row r="4">
          <cell r="A4" t="str">
            <v>BẢNG TÍNH TOÁN, ĐO BÓC KHỐI LƯỢNG HOÀN THÀNH ĐƯA VÀO QUYẾT TOÁN</v>
          </cell>
        </row>
      </sheetData>
      <sheetData sheetId="5404">
        <row r="4">
          <cell r="A4" t="str">
            <v>BẢNG TÍNH TOÁN, ĐO BÓC KHỐI LƯỢNG HOÀN THÀNH ĐƯA VÀO QUYẾT TOÁN</v>
          </cell>
        </row>
      </sheetData>
      <sheetData sheetId="5405">
        <row r="4">
          <cell r="A4" t="str">
            <v>BẢNG TÍNH TOÁN, ĐO BÓC KHỐI LƯỢNG HOÀN THÀNH ĐƯA VÀO QUYẾT TOÁN</v>
          </cell>
        </row>
      </sheetData>
      <sheetData sheetId="5406">
        <row r="4">
          <cell r="A4" t="str">
            <v>BẢNG TÍNH TOÁN, ĐO BÓC KHỐI LƯỢNG HOÀN THÀNH ĐƯA VÀO QUYẾT TOÁN</v>
          </cell>
        </row>
      </sheetData>
      <sheetData sheetId="5407">
        <row r="4">
          <cell r="A4" t="str">
            <v>BẢNG TÍNH TOÁN, ĐO BÓC KHỐI LƯỢNG HOÀN THÀNH ĐƯA VÀO QUYẾT TOÁN</v>
          </cell>
        </row>
      </sheetData>
      <sheetData sheetId="5408">
        <row r="4">
          <cell r="A4" t="str">
            <v>BẢNG TÍNH TOÁN, ĐO BÓC KHỐI LƯỢNG HOÀN THÀNH ĐƯA VÀO QUYẾT TOÁN</v>
          </cell>
        </row>
      </sheetData>
      <sheetData sheetId="5409">
        <row r="4">
          <cell r="A4" t="str">
            <v>BẢNG TÍNH TOÁN, ĐO BÓC KHỐI LƯỢNG HOÀN THÀNH ĐƯA VÀO QUYẾT TOÁN</v>
          </cell>
        </row>
      </sheetData>
      <sheetData sheetId="5410">
        <row r="4">
          <cell r="A4" t="str">
            <v>BẢNG TÍNH TOÁN, ĐO BÓC KHỐI LƯỢNG HOÀN THÀNH ĐƯA VÀO QUYẾT TOÁN</v>
          </cell>
        </row>
      </sheetData>
      <sheetData sheetId="5411">
        <row r="4">
          <cell r="A4" t="str">
            <v>BẢNG TÍNH TOÁN, ĐO BÓC KHỐI LƯỢNG HOÀN THÀNH ĐƯA VÀO QUYẾT TOÁN</v>
          </cell>
        </row>
      </sheetData>
      <sheetData sheetId="5412">
        <row r="4">
          <cell r="A4" t="str">
            <v>BẢNG TÍNH TOÁN, ĐO BÓC KHỐI LƯỢNG HOÀN THÀNH ĐƯA VÀO QUYẾT TOÁN</v>
          </cell>
        </row>
      </sheetData>
      <sheetData sheetId="5413">
        <row r="4">
          <cell r="A4" t="str">
            <v>BẢNG TÍNH TOÁN, ĐO BÓC KHỐI LƯỢNG HOÀN THÀNH ĐƯA VÀO QUYẾT TOÁN</v>
          </cell>
        </row>
      </sheetData>
      <sheetData sheetId="5414">
        <row r="4">
          <cell r="A4" t="str">
            <v>BẢNG TÍNH TOÁN, ĐO BÓC KHỐI LƯỢNG HOÀN THÀNH ĐƯA VÀO QUYẾT TOÁN</v>
          </cell>
        </row>
      </sheetData>
      <sheetData sheetId="5415">
        <row r="4">
          <cell r="A4" t="str">
            <v>BẢNG TÍNH TOÁN, ĐO BÓC KHỐI LƯỢNG HOÀN THÀNH ĐƯA VÀO QUYẾT TOÁN</v>
          </cell>
        </row>
      </sheetData>
      <sheetData sheetId="5416">
        <row r="4">
          <cell r="A4" t="str">
            <v>BẢNG TÍNH TOÁN, ĐO BÓC KHỐI LƯỢNG HOÀN THÀNH ĐƯA VÀO QUYẾT TOÁN</v>
          </cell>
        </row>
      </sheetData>
      <sheetData sheetId="5417">
        <row r="4">
          <cell r="A4" t="str">
            <v>BẢNG TÍNH TOÁN, ĐO BÓC KHỐI LƯỢNG HOÀN THÀNH ĐƯA VÀO QUYẾT TOÁN</v>
          </cell>
        </row>
      </sheetData>
      <sheetData sheetId="5418">
        <row r="4">
          <cell r="A4" t="str">
            <v>BẢNG TÍNH TOÁN, ĐO BÓC KHỐI LƯỢNG HOÀN THÀNH ĐƯA VÀO QUYẾT TOÁN</v>
          </cell>
        </row>
      </sheetData>
      <sheetData sheetId="5419">
        <row r="4">
          <cell r="A4" t="str">
            <v>BẢNG TÍNH TOÁN, ĐO BÓC KHỐI LƯỢNG HOÀN THÀNH ĐƯA VÀO QUYẾT TOÁN</v>
          </cell>
        </row>
      </sheetData>
      <sheetData sheetId="5420">
        <row r="4">
          <cell r="A4" t="str">
            <v>BẢNG TÍNH TOÁN, ĐO BÓC KHỐI LƯỢNG HOÀN THÀNH ĐƯA VÀO QUYẾT TOÁN</v>
          </cell>
        </row>
      </sheetData>
      <sheetData sheetId="5421">
        <row r="4">
          <cell r="A4" t="str">
            <v>BẢNG TÍNH TOÁN, ĐO BÓC KHỐI LƯỢNG HOÀN THÀNH ĐƯA VÀO QUYẾT TOÁN</v>
          </cell>
        </row>
      </sheetData>
      <sheetData sheetId="5422">
        <row r="4">
          <cell r="A4" t="str">
            <v>BẢNG TÍNH TOÁN, ĐO BÓC KHỐI LƯỢNG HOÀN THÀNH ĐƯA VÀO QUYẾT TOÁN</v>
          </cell>
        </row>
      </sheetData>
      <sheetData sheetId="5423">
        <row r="4">
          <cell r="A4" t="str">
            <v>BẢNG TÍNH TOÁN, ĐO BÓC KHỐI LƯỢNG HOÀN THÀNH ĐƯA VÀO QUYẾT TOÁN</v>
          </cell>
        </row>
      </sheetData>
      <sheetData sheetId="5424">
        <row r="4">
          <cell r="A4" t="str">
            <v>BẢNG TÍNH TOÁN, ĐO BÓC KHỐI LƯỢNG HOÀN THÀNH ĐƯA VÀO QUYẾT TOÁN</v>
          </cell>
        </row>
      </sheetData>
      <sheetData sheetId="5425">
        <row r="4">
          <cell r="A4" t="str">
            <v>BẢNG TÍNH TOÁN, ĐO BÓC KHỐI LƯỢNG HOÀN THÀNH ĐƯA VÀO QUYẾT TOÁN</v>
          </cell>
        </row>
      </sheetData>
      <sheetData sheetId="5426">
        <row r="4">
          <cell r="A4" t="str">
            <v>BẢNG TÍNH TOÁN, ĐO BÓC KHỐI LƯỢNG HOÀN THÀNH ĐƯA VÀO QUYẾT TOÁN</v>
          </cell>
        </row>
      </sheetData>
      <sheetData sheetId="5427">
        <row r="4">
          <cell r="A4" t="str">
            <v>BẢNG TÍNH TOÁN, ĐO BÓC KHỐI LƯỢNG HOÀN THÀNH ĐƯA VÀO QUYẾT TOÁN</v>
          </cell>
        </row>
      </sheetData>
      <sheetData sheetId="5428">
        <row r="4">
          <cell r="A4" t="str">
            <v>BẢNG TÍNH TOÁN, ĐO BÓC KHỐI LƯỢNG HOÀN THÀNH ĐƯA VÀO QUYẾT TOÁN</v>
          </cell>
        </row>
      </sheetData>
      <sheetData sheetId="5429">
        <row r="4">
          <cell r="A4" t="str">
            <v>BẢNG TÍNH TOÁN, ĐO BÓC KHỐI LƯỢNG HOÀN THÀNH ĐƯA VÀO QUYẾT TOÁN</v>
          </cell>
        </row>
      </sheetData>
      <sheetData sheetId="5430">
        <row r="4">
          <cell r="A4" t="str">
            <v>BẢNG TÍNH TOÁN, ĐO BÓC KHỐI LƯỢNG HOÀN THÀNH ĐƯA VÀO QUYẾT TOÁN</v>
          </cell>
        </row>
      </sheetData>
      <sheetData sheetId="5431">
        <row r="4">
          <cell r="A4" t="str">
            <v>BẢNG TÍNH TOÁN, ĐO BÓC KHỐI LƯỢNG HOÀN THÀNH ĐƯA VÀO QUYẾT TOÁN</v>
          </cell>
        </row>
      </sheetData>
      <sheetData sheetId="5432">
        <row r="4">
          <cell r="A4" t="str">
            <v>BẢNG TÍNH TOÁN, ĐO BÓC KHỐI LƯỢNG HOÀN THÀNH ĐƯA VÀO QUYẾT TOÁN</v>
          </cell>
        </row>
      </sheetData>
      <sheetData sheetId="5433">
        <row r="4">
          <cell r="A4" t="str">
            <v>BẢNG TÍNH TOÁN, ĐO BÓC KHỐI LƯỢNG HOÀN THÀNH ĐƯA VÀO QUYẾT TOÁN</v>
          </cell>
        </row>
      </sheetData>
      <sheetData sheetId="5434">
        <row r="4">
          <cell r="A4" t="str">
            <v>BẢNG TÍNH TOÁN, ĐO BÓC KHỐI LƯỢNG HOÀN THÀNH ĐƯA VÀO QUYẾT TOÁN</v>
          </cell>
        </row>
      </sheetData>
      <sheetData sheetId="5435">
        <row r="4">
          <cell r="A4" t="str">
            <v>BẢNG TÍNH TOÁN, ĐO BÓC KHỐI LƯỢNG HOÀN THÀNH ĐƯA VÀO QUYẾT TOÁN</v>
          </cell>
        </row>
      </sheetData>
      <sheetData sheetId="5436">
        <row r="4">
          <cell r="A4" t="str">
            <v>BẢNG TÍNH TOÁN, ĐO BÓC KHỐI LƯỢNG HOÀN THÀNH ĐƯA VÀO QUYẾT TOÁN</v>
          </cell>
        </row>
      </sheetData>
      <sheetData sheetId="5437">
        <row r="4">
          <cell r="A4" t="str">
            <v>BẢNG TÍNH TOÁN, ĐO BÓC KHỐI LƯỢNG HOÀN THÀNH ĐƯA VÀO QUYẾT TOÁN</v>
          </cell>
        </row>
      </sheetData>
      <sheetData sheetId="5438">
        <row r="4">
          <cell r="A4" t="str">
            <v>BẢNG TÍNH TOÁN, ĐO BÓC KHỐI LƯỢNG HOÀN THÀNH ĐƯA VÀO QUYẾT TOÁN</v>
          </cell>
        </row>
      </sheetData>
      <sheetData sheetId="5439">
        <row r="4">
          <cell r="A4" t="str">
            <v>BẢNG TÍNH TOÁN, ĐO BÓC KHỐI LƯỢNG HOÀN THÀNH ĐƯA VÀO QUYẾT TOÁN</v>
          </cell>
        </row>
      </sheetData>
      <sheetData sheetId="5440">
        <row r="4">
          <cell r="A4" t="str">
            <v>BẢNG TÍNH TOÁN, ĐO BÓC KHỐI LƯỢNG HOÀN THÀNH ĐƯA VÀO QUYẾT TOÁN</v>
          </cell>
        </row>
      </sheetData>
      <sheetData sheetId="5441">
        <row r="4">
          <cell r="A4" t="str">
            <v>BẢNG TÍNH TOÁN, ĐO BÓC KHỐI LƯỢNG HOÀN THÀNH ĐƯA VÀO QUYẾT TOÁN</v>
          </cell>
        </row>
      </sheetData>
      <sheetData sheetId="5442">
        <row r="4">
          <cell r="A4" t="str">
            <v>BẢNG TÍNH TOÁN, ĐO BÓC KHỐI LƯỢNG HOÀN THÀNH ĐƯA VÀO QUYẾT TOÁN</v>
          </cell>
        </row>
      </sheetData>
      <sheetData sheetId="5443">
        <row r="4">
          <cell r="A4" t="str">
            <v>BẢNG TÍNH TOÁN, ĐO BÓC KHỐI LƯỢNG HOÀN THÀNH ĐƯA VÀO QUYẾT TOÁN</v>
          </cell>
        </row>
      </sheetData>
      <sheetData sheetId="5444">
        <row r="4">
          <cell r="A4" t="str">
            <v>BẢNG TÍNH TOÁN, ĐO BÓC KHỐI LƯỢNG HOÀN THÀNH ĐƯA VÀO QUYẾT TOÁN</v>
          </cell>
        </row>
      </sheetData>
      <sheetData sheetId="5445">
        <row r="4">
          <cell r="A4" t="str">
            <v>BẢNG TÍNH TOÁN, ĐO BÓC KHỐI LƯỢNG HOÀN THÀNH ĐƯA VÀO QUYẾT TOÁN</v>
          </cell>
        </row>
      </sheetData>
      <sheetData sheetId="5446">
        <row r="4">
          <cell r="A4" t="str">
            <v>BẢNG TÍNH TOÁN, ĐO BÓC KHỐI LƯỢNG HOÀN THÀNH ĐƯA VÀO QUYẾT TOÁN</v>
          </cell>
        </row>
      </sheetData>
      <sheetData sheetId="5447">
        <row r="4">
          <cell r="A4" t="str">
            <v>BẢNG TÍNH TOÁN, ĐO BÓC KHỐI LƯỢNG HOÀN THÀNH ĐƯA VÀO QUYẾT TOÁN</v>
          </cell>
        </row>
      </sheetData>
      <sheetData sheetId="5448">
        <row r="4">
          <cell r="A4" t="str">
            <v>BẢNG TÍNH TOÁN, ĐO BÓC KHỐI LƯỢNG HOÀN THÀNH ĐƯA VÀO QUYẾT TOÁN</v>
          </cell>
        </row>
      </sheetData>
      <sheetData sheetId="5449">
        <row r="4">
          <cell r="A4" t="str">
            <v>BẢNG TÍNH TOÁN, ĐO BÓC KHỐI LƯỢNG HOÀN THÀNH ĐƯA VÀO QUYẾT TOÁN</v>
          </cell>
        </row>
      </sheetData>
      <sheetData sheetId="5450">
        <row r="4">
          <cell r="A4" t="str">
            <v>BẢNG TÍNH TOÁN, ĐO BÓC KHỐI LƯỢNG HOÀN THÀNH ĐƯA VÀO QUYẾT TOÁN</v>
          </cell>
        </row>
      </sheetData>
      <sheetData sheetId="5451">
        <row r="4">
          <cell r="A4" t="str">
            <v>BẢNG TÍNH TOÁN, ĐO BÓC KHỐI LƯỢNG HOÀN THÀNH ĐƯA VÀO QUYẾT TOÁN</v>
          </cell>
        </row>
      </sheetData>
      <sheetData sheetId="5452">
        <row r="4">
          <cell r="A4" t="str">
            <v>BẢNG TÍNH TOÁN, ĐO BÓC KHỐI LƯỢNG HOÀN THÀNH ĐƯA VÀO QUYẾT TOÁN</v>
          </cell>
        </row>
      </sheetData>
      <sheetData sheetId="5453">
        <row r="4">
          <cell r="A4" t="str">
            <v>BẢNG TÍNH TOÁN, ĐO BÓC KHỐI LƯỢNG HOÀN THÀNH ĐƯA VÀO QUYẾT TOÁN</v>
          </cell>
        </row>
      </sheetData>
      <sheetData sheetId="5454">
        <row r="4">
          <cell r="A4" t="str">
            <v>BẢNG TÍNH TOÁN, ĐO BÓC KHỐI LƯỢNG HOÀN THÀNH ĐƯA VÀO QUYẾT TOÁN</v>
          </cell>
        </row>
      </sheetData>
      <sheetData sheetId="5455">
        <row r="4">
          <cell r="A4" t="str">
            <v>BẢNG TÍNH TOÁN, ĐO BÓC KHỐI LƯỢNG HOÀN THÀNH ĐƯA VÀO QUYẾT TOÁN</v>
          </cell>
        </row>
      </sheetData>
      <sheetData sheetId="5456">
        <row r="4">
          <cell r="A4" t="str">
            <v>BẢNG TÍNH TOÁN, ĐO BÓC KHỐI LƯỢNG HOÀN THÀNH ĐƯA VÀO QUYẾT TOÁN</v>
          </cell>
        </row>
      </sheetData>
      <sheetData sheetId="5457">
        <row r="4">
          <cell r="A4" t="str">
            <v>BẢNG TÍNH TOÁN, ĐO BÓC KHỐI LƯỢNG HOÀN THÀNH ĐƯA VÀO QUYẾT TOÁN</v>
          </cell>
        </row>
      </sheetData>
      <sheetData sheetId="5458">
        <row r="4">
          <cell r="A4" t="str">
            <v>BẢNG TÍNH TOÁN, ĐO BÓC KHỐI LƯỢNG HOÀN THÀNH ĐƯA VÀO QUYẾT TOÁN</v>
          </cell>
        </row>
      </sheetData>
      <sheetData sheetId="5459">
        <row r="4">
          <cell r="A4" t="str">
            <v>BẢNG TÍNH TOÁN, ĐO BÓC KHỐI LƯỢNG HOÀN THÀNH ĐƯA VÀO QUYẾT TOÁN</v>
          </cell>
        </row>
      </sheetData>
      <sheetData sheetId="5460">
        <row r="4">
          <cell r="A4" t="str">
            <v>BẢNG TÍNH TOÁN, ĐO BÓC KHỐI LƯỢNG HOÀN THÀNH ĐƯA VÀO QUYẾT TOÁN</v>
          </cell>
        </row>
      </sheetData>
      <sheetData sheetId="5461">
        <row r="4">
          <cell r="A4" t="str">
            <v>BẢNG TÍNH TOÁN, ĐO BÓC KHỐI LƯỢNG HOÀN THÀNH ĐƯA VÀO QUYẾT TOÁN</v>
          </cell>
        </row>
      </sheetData>
      <sheetData sheetId="5462">
        <row r="4">
          <cell r="A4" t="str">
            <v>BẢNG TÍNH TOÁN, ĐO BÓC KHỐI LƯỢNG HOÀN THÀNH ĐƯA VÀO QUYẾT TOÁN</v>
          </cell>
        </row>
      </sheetData>
      <sheetData sheetId="5463">
        <row r="4">
          <cell r="A4" t="str">
            <v>BẢNG TÍNH TOÁN, ĐO BÓC KHỐI LƯỢNG HOÀN THÀNH ĐƯA VÀO QUYẾT TOÁN</v>
          </cell>
        </row>
      </sheetData>
      <sheetData sheetId="5464">
        <row r="4">
          <cell r="A4" t="str">
            <v>BẢNG TÍNH TOÁN, ĐO BÓC KHỐI LƯỢNG HOÀN THÀNH ĐƯA VÀO QUYẾT TOÁN</v>
          </cell>
        </row>
      </sheetData>
      <sheetData sheetId="5465">
        <row r="4">
          <cell r="A4" t="str">
            <v>BẢNG TÍNH TOÁN, ĐO BÓC KHỐI LƯỢNG HOÀN THÀNH ĐƯA VÀO QUYẾT TOÁN</v>
          </cell>
        </row>
      </sheetData>
      <sheetData sheetId="5466">
        <row r="4">
          <cell r="A4" t="str">
            <v>BẢNG TÍNH TOÁN, ĐO BÓC KHỐI LƯỢNG HOÀN THÀNH ĐƯA VÀO QUYẾT TOÁN</v>
          </cell>
        </row>
      </sheetData>
      <sheetData sheetId="5467">
        <row r="4">
          <cell r="A4" t="str">
            <v>BẢNG TÍNH TOÁN, ĐO BÓC KHỐI LƯỢNG HOÀN THÀNH ĐƯA VÀO QUYẾT TOÁN</v>
          </cell>
        </row>
      </sheetData>
      <sheetData sheetId="5468">
        <row r="4">
          <cell r="A4" t="str">
            <v>BẢNG TÍNH TOÁN, ĐO BÓC KHỐI LƯỢNG HOÀN THÀNH ĐƯA VÀO QUYẾT TOÁN</v>
          </cell>
        </row>
      </sheetData>
      <sheetData sheetId="5469">
        <row r="4">
          <cell r="A4" t="str">
            <v>BẢNG TÍNH TOÁN, ĐO BÓC KHỐI LƯỢNG HOÀN THÀNH ĐƯA VÀO QUYẾT TOÁN</v>
          </cell>
        </row>
      </sheetData>
      <sheetData sheetId="5470">
        <row r="4">
          <cell r="A4" t="str">
            <v>BẢNG TÍNH TOÁN, ĐO BÓC KHỐI LƯỢNG HOÀN THÀNH ĐƯA VÀO QUYẾT TOÁN</v>
          </cell>
        </row>
      </sheetData>
      <sheetData sheetId="5471">
        <row r="4">
          <cell r="A4" t="str">
            <v>BẢNG TÍNH TOÁN, ĐO BÓC KHỐI LƯỢNG HOÀN THÀNH ĐƯA VÀO QUYẾT TOÁN</v>
          </cell>
        </row>
      </sheetData>
      <sheetData sheetId="5472">
        <row r="4">
          <cell r="A4" t="str">
            <v>BẢNG TÍNH TOÁN, ĐO BÓC KHỐI LƯỢNG HOÀN THÀNH ĐƯA VÀO QUYẾT TOÁN</v>
          </cell>
        </row>
      </sheetData>
      <sheetData sheetId="5473">
        <row r="4">
          <cell r="A4" t="str">
            <v>BẢNG TÍNH TOÁN, ĐO BÓC KHỐI LƯỢNG HOÀN THÀNH ĐƯA VÀO QUYẾT TOÁN</v>
          </cell>
        </row>
      </sheetData>
      <sheetData sheetId="5474">
        <row r="4">
          <cell r="A4" t="str">
            <v>BẢNG TÍNH TOÁN, ĐO BÓC KHỐI LƯỢNG HOÀN THÀNH ĐƯA VÀO QUYẾT TOÁN</v>
          </cell>
        </row>
      </sheetData>
      <sheetData sheetId="5475">
        <row r="4">
          <cell r="A4" t="str">
            <v>BẢNG TÍNH TOÁN, ĐO BÓC KHỐI LƯỢNG HOÀN THÀNH ĐƯA VÀO QUYẾT TOÁN</v>
          </cell>
        </row>
      </sheetData>
      <sheetData sheetId="5476">
        <row r="4">
          <cell r="A4" t="str">
            <v>BẢNG TÍNH TOÁN, ĐO BÓC KHỐI LƯỢNG HOÀN THÀNH ĐƯA VÀO QUYẾT TOÁN</v>
          </cell>
        </row>
      </sheetData>
      <sheetData sheetId="5477">
        <row r="4">
          <cell r="A4" t="str">
            <v>BẢNG TÍNH TOÁN, ĐO BÓC KHỐI LƯỢNG HOÀN THÀNH ĐƯA VÀO QUYẾT TOÁN</v>
          </cell>
        </row>
      </sheetData>
      <sheetData sheetId="5478">
        <row r="4">
          <cell r="A4" t="str">
            <v>BẢNG TÍNH TOÁN, ĐO BÓC KHỐI LƯỢNG HOÀN THÀNH ĐƯA VÀO QUYẾT TOÁN</v>
          </cell>
        </row>
      </sheetData>
      <sheetData sheetId="5479">
        <row r="4">
          <cell r="A4" t="str">
            <v>BẢNG TÍNH TOÁN, ĐO BÓC KHỐI LƯỢNG HOÀN THÀNH ĐƯA VÀO QUYẾT TOÁN</v>
          </cell>
        </row>
      </sheetData>
      <sheetData sheetId="5480">
        <row r="4">
          <cell r="A4" t="str">
            <v>BẢNG TÍNH TOÁN, ĐO BÓC KHỐI LƯỢNG HOÀN THÀNH ĐƯA VÀO QUYẾT TOÁN</v>
          </cell>
        </row>
      </sheetData>
      <sheetData sheetId="5481">
        <row r="4">
          <cell r="A4" t="str">
            <v>BẢNG TÍNH TOÁN, ĐO BÓC KHỐI LƯỢNG HOÀN THÀNH ĐƯA VÀO QUYẾT TOÁN</v>
          </cell>
        </row>
      </sheetData>
      <sheetData sheetId="5482">
        <row r="4">
          <cell r="A4" t="str">
            <v>BẢNG TÍNH TOÁN, ĐO BÓC KHỐI LƯỢNG HOÀN THÀNH ĐƯA VÀO QUYẾT TOÁN</v>
          </cell>
        </row>
      </sheetData>
      <sheetData sheetId="5483">
        <row r="4">
          <cell r="A4" t="str">
            <v>BẢNG TÍNH TOÁN, ĐO BÓC KHỐI LƯỢNG HOÀN THÀNH ĐƯA VÀO QUYẾT TOÁN</v>
          </cell>
        </row>
      </sheetData>
      <sheetData sheetId="5484">
        <row r="4">
          <cell r="A4" t="str">
            <v>BẢNG TÍNH TOÁN, ĐO BÓC KHỐI LƯỢNG HOÀN THÀNH ĐƯA VÀO QUYẾT TOÁN</v>
          </cell>
        </row>
      </sheetData>
      <sheetData sheetId="5485">
        <row r="4">
          <cell r="A4" t="str">
            <v>BẢNG TÍNH TOÁN, ĐO BÓC KHỐI LƯỢNG HOÀN THÀNH ĐƯA VÀO QUYẾT TOÁN</v>
          </cell>
        </row>
      </sheetData>
      <sheetData sheetId="5486">
        <row r="4">
          <cell r="A4" t="str">
            <v>BẢNG TÍNH TOÁN, ĐO BÓC KHỐI LƯỢNG HOÀN THÀNH ĐƯA VÀO QUYẾT TOÁN</v>
          </cell>
        </row>
      </sheetData>
      <sheetData sheetId="5487">
        <row r="4">
          <cell r="A4" t="str">
            <v>BẢNG TÍNH TOÁN, ĐO BÓC KHỐI LƯỢNG HOÀN THÀNH ĐƯA VÀO QUYẾT TOÁN</v>
          </cell>
        </row>
      </sheetData>
      <sheetData sheetId="5488">
        <row r="4">
          <cell r="A4" t="str">
            <v>BẢNG TÍNH TOÁN, ĐO BÓC KHỐI LƯỢNG HOÀN THÀNH ĐƯA VÀO QUYẾT TOÁN</v>
          </cell>
        </row>
      </sheetData>
      <sheetData sheetId="5489">
        <row r="4">
          <cell r="A4" t="str">
            <v>BẢNG TÍNH TOÁN, ĐO BÓC KHỐI LƯỢNG HOÀN THÀNH ĐƯA VÀO QUYẾT TOÁN</v>
          </cell>
        </row>
      </sheetData>
      <sheetData sheetId="5490">
        <row r="4">
          <cell r="A4" t="str">
            <v>BẢNG TÍNH TOÁN, ĐO BÓC KHỐI LƯỢNG HOÀN THÀNH ĐƯA VÀO QUYẾT TOÁN</v>
          </cell>
        </row>
      </sheetData>
      <sheetData sheetId="5491">
        <row r="4">
          <cell r="A4" t="str">
            <v>BẢNG TÍNH TOÁN, ĐO BÓC KHỐI LƯỢNG HOÀN THÀNH ĐƯA VÀO QUYẾT TOÁN</v>
          </cell>
        </row>
      </sheetData>
      <sheetData sheetId="5492">
        <row r="4">
          <cell r="A4" t="str">
            <v>BẢNG TÍNH TOÁN, ĐO BÓC KHỐI LƯỢNG HOÀN THÀNH ĐƯA VÀO QUYẾT TOÁN</v>
          </cell>
        </row>
      </sheetData>
      <sheetData sheetId="5493">
        <row r="4">
          <cell r="A4" t="str">
            <v>BẢNG TÍNH TOÁN, ĐO BÓC KHỐI LƯỢNG HOÀN THÀNH ĐƯA VÀO QUYẾT TOÁN</v>
          </cell>
        </row>
      </sheetData>
      <sheetData sheetId="5494">
        <row r="4">
          <cell r="A4" t="str">
            <v>BẢNG TÍNH TOÁN, ĐO BÓC KHỐI LƯỢNG HOÀN THÀNH ĐƯA VÀO QUYẾT TOÁN</v>
          </cell>
        </row>
      </sheetData>
      <sheetData sheetId="5495">
        <row r="4">
          <cell r="A4" t="str">
            <v>BẢNG TÍNH TOÁN, ĐO BÓC KHỐI LƯỢNG HOÀN THÀNH ĐƯA VÀO QUYẾT TOÁN</v>
          </cell>
        </row>
      </sheetData>
      <sheetData sheetId="5496">
        <row r="4">
          <cell r="A4" t="str">
            <v>BẢNG TÍNH TOÁN, ĐO BÓC KHỐI LƯỢNG HOÀN THÀNH ĐƯA VÀO QUYẾT TOÁN</v>
          </cell>
        </row>
      </sheetData>
      <sheetData sheetId="5497">
        <row r="4">
          <cell r="A4" t="str">
            <v>BẢNG TÍNH TOÁN, ĐO BÓC KHỐI LƯỢNG HOÀN THÀNH ĐƯA VÀO QUYẾT TOÁN</v>
          </cell>
        </row>
      </sheetData>
      <sheetData sheetId="5498">
        <row r="4">
          <cell r="A4" t="str">
            <v>BẢNG TÍNH TOÁN, ĐO BÓC KHỐI LƯỢNG HOÀN THÀNH ĐƯA VÀO QUYẾT TOÁN</v>
          </cell>
        </row>
      </sheetData>
      <sheetData sheetId="5499">
        <row r="4">
          <cell r="A4" t="str">
            <v>BẢNG TÍNH TOÁN, ĐO BÓC KHỐI LƯỢNG HOÀN THÀNH ĐƯA VÀO QUYẾT TOÁN</v>
          </cell>
        </row>
      </sheetData>
      <sheetData sheetId="5500">
        <row r="4">
          <cell r="A4" t="str">
            <v>BẢNG TÍNH TOÁN, ĐO BÓC KHỐI LƯỢNG HOÀN THÀNH ĐƯA VÀO QUYẾT TOÁN</v>
          </cell>
        </row>
      </sheetData>
      <sheetData sheetId="5501">
        <row r="4">
          <cell r="A4" t="str">
            <v>BẢNG TÍNH TOÁN, ĐO BÓC KHỐI LƯỢNG HOÀN THÀNH ĐƯA VÀO QUYẾT TOÁN</v>
          </cell>
        </row>
      </sheetData>
      <sheetData sheetId="5502">
        <row r="4">
          <cell r="A4" t="str">
            <v>BẢNG TÍNH TOÁN, ĐO BÓC KHỐI LƯỢNG HOÀN THÀNH ĐƯA VÀO QUYẾT TOÁN</v>
          </cell>
        </row>
      </sheetData>
      <sheetData sheetId="5503">
        <row r="4">
          <cell r="A4" t="str">
            <v>BẢNG TÍNH TOÁN, ĐO BÓC KHỐI LƯỢNG HOÀN THÀNH ĐƯA VÀO QUYẾT TOÁN</v>
          </cell>
        </row>
      </sheetData>
      <sheetData sheetId="5504">
        <row r="4">
          <cell r="A4" t="str">
            <v>BẢNG TÍNH TOÁN, ĐO BÓC KHỐI LƯỢNG HOÀN THÀNH ĐƯA VÀO QUYẾT TOÁN</v>
          </cell>
        </row>
      </sheetData>
      <sheetData sheetId="5505">
        <row r="4">
          <cell r="A4" t="str">
            <v>BẢNG TÍNH TOÁN, ĐO BÓC KHỐI LƯỢNG HOÀN THÀNH ĐƯA VÀO QUYẾT TOÁN</v>
          </cell>
        </row>
      </sheetData>
      <sheetData sheetId="5506">
        <row r="4">
          <cell r="A4" t="str">
            <v>BẢNG TÍNH TOÁN, ĐO BÓC KHỐI LƯỢNG HOÀN THÀNH ĐƯA VÀO QUYẾT TOÁN</v>
          </cell>
        </row>
      </sheetData>
      <sheetData sheetId="5507">
        <row r="4">
          <cell r="A4" t="str">
            <v>BẢNG TÍNH TOÁN, ĐO BÓC KHỐI LƯỢNG HOÀN THÀNH ĐƯA VÀO QUYẾT TOÁN</v>
          </cell>
        </row>
      </sheetData>
      <sheetData sheetId="5508">
        <row r="4">
          <cell r="A4" t="str">
            <v>BẢNG TÍNH TOÁN, ĐO BÓC KHỐI LƯỢNG HOÀN THÀNH ĐƯA VÀO QUYẾT TOÁN</v>
          </cell>
        </row>
      </sheetData>
      <sheetData sheetId="5509">
        <row r="4">
          <cell r="A4" t="str">
            <v>BẢNG TÍNH TOÁN, ĐO BÓC KHỐI LƯỢNG HOÀN THÀNH ĐƯA VÀO QUYẾT TOÁN</v>
          </cell>
        </row>
      </sheetData>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ow r="4">
          <cell r="A4" t="str">
            <v>BẢNG TÍNH TOÁN, ĐO BÓC KHỐI LƯỢNG HOÀN THÀNH ĐƯA VÀO QUYẾT TOÁN</v>
          </cell>
        </row>
      </sheetData>
      <sheetData sheetId="5535">
        <row r="4">
          <cell r="A4" t="str">
            <v>BẢNG TÍNH TOÁN, ĐO BÓC KHỐI LƯỢNG HOÀN THÀNH ĐƯA VÀO QUYẾT TOÁN</v>
          </cell>
        </row>
      </sheetData>
      <sheetData sheetId="5536">
        <row r="4">
          <cell r="A4" t="str">
            <v>BẢNG TÍNH TOÁN, ĐO BÓC KHỐI LƯỢNG HOÀN THÀNH ĐƯA VÀO QUYẾT TOÁN</v>
          </cell>
        </row>
      </sheetData>
      <sheetData sheetId="5537">
        <row r="4">
          <cell r="A4" t="str">
            <v>BẢNG TÍNH TOÁN, ĐO BÓC KHỐI LƯỢNG HOÀN THÀNH ĐƯA VÀO QUYẾT TOÁN</v>
          </cell>
        </row>
      </sheetData>
      <sheetData sheetId="5538">
        <row r="4">
          <cell r="A4" t="str">
            <v>BẢNG TÍNH TOÁN, ĐO BÓC KHỐI LƯỢNG HOÀN THÀNH ĐƯA VÀO QUYẾT TOÁN</v>
          </cell>
        </row>
      </sheetData>
      <sheetData sheetId="5539">
        <row r="4">
          <cell r="A4" t="str">
            <v>BẢNG TÍNH TOÁN, ĐO BÓC KHỐI LƯỢNG HOÀN THÀNH ĐƯA VÀO QUYẾT TOÁN</v>
          </cell>
        </row>
      </sheetData>
      <sheetData sheetId="5540">
        <row r="4">
          <cell r="A4" t="str">
            <v>BẢNG TÍNH TOÁN, ĐO BÓC KHỐI LƯỢNG HOÀN THÀNH ĐƯA VÀO QUYẾT TOÁN</v>
          </cell>
        </row>
      </sheetData>
      <sheetData sheetId="5541">
        <row r="4">
          <cell r="A4" t="str">
            <v>BẢNG TÍNH TOÁN, ĐO BÓC KHỐI LƯỢNG HOÀN THÀNH ĐƯA VÀO QUYẾT TOÁN</v>
          </cell>
        </row>
      </sheetData>
      <sheetData sheetId="5542">
        <row r="4">
          <cell r="A4" t="str">
            <v>BẢNG TÍNH TOÁN, ĐO BÓC KHỐI LƯỢNG HOÀN THÀNH ĐƯA VÀO QUYẾT TOÁN</v>
          </cell>
        </row>
      </sheetData>
      <sheetData sheetId="5543">
        <row r="4">
          <cell r="A4" t="str">
            <v>BẢNG TÍNH TOÁN, ĐO BÓC KHỐI LƯỢNG HOÀN THÀNH ĐƯA VÀO QUYẾT TOÁN</v>
          </cell>
        </row>
      </sheetData>
      <sheetData sheetId="5544">
        <row r="4">
          <cell r="A4" t="str">
            <v>BẢNG TÍNH TOÁN, ĐO BÓC KHỐI LƯỢNG HOÀN THÀNH ĐƯA VÀO QUYẾT TOÁN</v>
          </cell>
        </row>
      </sheetData>
      <sheetData sheetId="5545">
        <row r="4">
          <cell r="A4" t="str">
            <v>BẢNG TÍNH TOÁN, ĐO BÓC KHỐI LƯỢNG HOÀN THÀNH ĐƯA VÀO QUYẾT TOÁN</v>
          </cell>
        </row>
      </sheetData>
      <sheetData sheetId="5546">
        <row r="4">
          <cell r="A4" t="str">
            <v>BẢNG TÍNH TOÁN, ĐO BÓC KHỐI LƯỢNG HOÀN THÀNH ĐƯA VÀO QUYẾT TOÁN</v>
          </cell>
        </row>
      </sheetData>
      <sheetData sheetId="5547">
        <row r="4">
          <cell r="A4" t="str">
            <v>BẢNG TÍNH TOÁN, ĐO BÓC KHỐI LƯỢNG HOÀN THÀNH ĐƯA VÀO QUYẾT TOÁN</v>
          </cell>
        </row>
      </sheetData>
      <sheetData sheetId="5548">
        <row r="4">
          <cell r="A4" t="str">
            <v>BẢNG TÍNH TOÁN, ĐO BÓC KHỐI LƯỢNG HOÀN THÀNH ĐƯA VÀO QUYẾT TOÁN</v>
          </cell>
        </row>
      </sheetData>
      <sheetData sheetId="5549" refreshError="1"/>
      <sheetData sheetId="5550" refreshError="1"/>
      <sheetData sheetId="5551" refreshError="1"/>
      <sheetData sheetId="5552" refreshError="1"/>
      <sheetData sheetId="5553" refreshError="1"/>
      <sheetData sheetId="5554">
        <row r="4">
          <cell r="A4" t="str">
            <v>BẢNG TÍNH TOÁN, ĐO BÓC KHỐI LƯỢNG HOÀN THÀNH ĐƯA VÀO QUYẾT TOÁN</v>
          </cell>
        </row>
      </sheetData>
      <sheetData sheetId="5555">
        <row r="4">
          <cell r="A4" t="str">
            <v>BẢNG TÍNH TOÁN, ĐO BÓC KHỐI LƯỢNG HOÀN THÀNH ĐƯA VÀO QUYẾT TOÁN</v>
          </cell>
        </row>
      </sheetData>
      <sheetData sheetId="5556">
        <row r="4">
          <cell r="A4" t="str">
            <v>BẢNG TÍNH TOÁN, ĐO BÓC KHỐI LƯỢNG HOÀN THÀNH ĐƯA VÀO QUYẾT TOÁN</v>
          </cell>
        </row>
      </sheetData>
      <sheetData sheetId="5557">
        <row r="4">
          <cell r="A4" t="str">
            <v>BẢNG TÍNH TOÁN, ĐO BÓC KHỐI LƯỢNG HOÀN THÀNH ĐƯA VÀO QUYẾT TOÁN</v>
          </cell>
        </row>
      </sheetData>
      <sheetData sheetId="5558">
        <row r="4">
          <cell r="A4" t="str">
            <v>BẢNG TÍNH TOÁN, ĐO BÓC KHỐI LƯỢNG HOÀN THÀNH ĐƯA VÀO QUYẾT TOÁN</v>
          </cell>
        </row>
      </sheetData>
      <sheetData sheetId="5559">
        <row r="4">
          <cell r="A4" t="str">
            <v>BẢNG TÍNH TOÁN, ĐO BÓC KHỐI LƯỢNG HOÀN THÀNH ĐƯA VÀO QUYẾT TOÁN</v>
          </cell>
        </row>
      </sheetData>
      <sheetData sheetId="5560" refreshError="1"/>
      <sheetData sheetId="5561" refreshError="1"/>
      <sheetData sheetId="5562" refreshError="1"/>
      <sheetData sheetId="5563" refreshError="1"/>
      <sheetData sheetId="5564" refreshError="1"/>
      <sheetData sheetId="5565" refreshError="1"/>
      <sheetData sheetId="5566" refreshError="1"/>
      <sheetData sheetId="5567" refreshError="1"/>
      <sheetData sheetId="5568">
        <row r="4">
          <cell r="A4" t="str">
            <v>BẢNG TÍNH TOÁN, ĐO BÓC KHỐI LƯỢNG HOÀN THÀNH ĐƯA VÀO QUYẾT TOÁN</v>
          </cell>
        </row>
      </sheetData>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ow r="4">
          <cell r="A4" t="str">
            <v>BẢNG TÍNH TOÁN, ĐO BÓC KHỐI LƯỢNG HOÀN THÀNH ĐƯA VÀO QUYẾT TOÁN</v>
          </cell>
        </row>
      </sheetData>
      <sheetData sheetId="5609">
        <row r="4">
          <cell r="A4" t="str">
            <v>BẢNG TÍNH TOÁN, ĐO BÓC KHỐI LƯỢNG HOÀN THÀNH ĐƯA VÀO QUYẾT TOÁN</v>
          </cell>
        </row>
      </sheetData>
      <sheetData sheetId="5610">
        <row r="4">
          <cell r="A4" t="str">
            <v>BẢNG TÍNH TOÁN, ĐO BÓC KHỐI LƯỢNG HOÀN THÀNH ĐƯA VÀO QUYẾT TOÁN</v>
          </cell>
        </row>
      </sheetData>
      <sheetData sheetId="5611">
        <row r="4">
          <cell r="A4" t="str">
            <v>BẢNG TÍNH TOÁN, ĐO BÓC KHỐI LƯỢNG HOÀN THÀNH ĐƯA VÀO QUYẾT TOÁN</v>
          </cell>
        </row>
      </sheetData>
      <sheetData sheetId="5612">
        <row r="4">
          <cell r="A4" t="str">
            <v>BẢNG TÍNH TOÁN, ĐO BÓC KHỐI LƯỢNG HOÀN THÀNH ĐƯA VÀO QUYẾT TOÁN</v>
          </cell>
        </row>
      </sheetData>
      <sheetData sheetId="5613">
        <row r="4">
          <cell r="A4" t="str">
            <v>BẢNG TÍNH TOÁN, ĐO BÓC KHỐI LƯỢNG HOÀN THÀNH ĐƯA VÀO QUYẾT TOÁN</v>
          </cell>
        </row>
      </sheetData>
      <sheetData sheetId="5614">
        <row r="4">
          <cell r="A4" t="str">
            <v>BẢNG TÍNH TOÁN, ĐO BÓC KHỐI LƯỢNG HOÀN THÀNH ĐƯA VÀO QUYẾT TOÁN</v>
          </cell>
        </row>
      </sheetData>
      <sheetData sheetId="5615">
        <row r="4">
          <cell r="A4" t="str">
            <v>BẢNG TÍNH TOÁN, ĐO BÓC KHỐI LƯỢNG HOÀN THÀNH ĐƯA VÀO QUYẾT TOÁN</v>
          </cell>
        </row>
      </sheetData>
      <sheetData sheetId="5616">
        <row r="4">
          <cell r="A4" t="str">
            <v>BẢNG TÍNH TOÁN, ĐO BÓC KHỐI LƯỢNG HOÀN THÀNH ĐƯA VÀO QUYẾT TOÁN</v>
          </cell>
        </row>
      </sheetData>
      <sheetData sheetId="5617">
        <row r="4">
          <cell r="A4" t="str">
            <v>BẢNG TÍNH TOÁN, ĐO BÓC KHỐI LƯỢNG HOÀN THÀNH ĐƯA VÀO QUYẾT TOÁN</v>
          </cell>
        </row>
      </sheetData>
      <sheetData sheetId="5618">
        <row r="4">
          <cell r="A4" t="str">
            <v>BẢNG TÍNH TOÁN, ĐO BÓC KHỐI LƯỢNG HOÀN THÀNH ĐƯA VÀO QUYẾT TOÁN</v>
          </cell>
        </row>
      </sheetData>
      <sheetData sheetId="5619">
        <row r="4">
          <cell r="A4" t="str">
            <v>BẢNG TÍNH TOÁN, ĐO BÓC KHỐI LƯỢNG HOÀN THÀNH ĐƯA VÀO QUYẾT TOÁN</v>
          </cell>
        </row>
      </sheetData>
      <sheetData sheetId="5620">
        <row r="4">
          <cell r="A4" t="str">
            <v>BẢNG TÍNH TOÁN, ĐO BÓC KHỐI LƯỢNG HOÀN THÀNH ĐƯA VÀO QUYẾT TOÁN</v>
          </cell>
        </row>
      </sheetData>
      <sheetData sheetId="5621">
        <row r="4">
          <cell r="A4" t="str">
            <v>BẢNG TÍNH TOÁN, ĐO BÓC KHỐI LƯỢNG HOÀN THÀNH ĐƯA VÀO QUYẾT TOÁN</v>
          </cell>
        </row>
      </sheetData>
      <sheetData sheetId="5622">
        <row r="4">
          <cell r="A4" t="str">
            <v>BẢNG TÍNH TOÁN, ĐO BÓC KHỐI LƯỢNG HOÀN THÀNH ĐƯA VÀO QUYẾT TOÁN</v>
          </cell>
        </row>
      </sheetData>
      <sheetData sheetId="5623">
        <row r="4">
          <cell r="A4" t="str">
            <v>BẢNG TÍNH TOÁN, ĐO BÓC KHỐI LƯỢNG HOÀN THÀNH ĐƯA VÀO QUYẾT TOÁN</v>
          </cell>
        </row>
      </sheetData>
      <sheetData sheetId="5624">
        <row r="4">
          <cell r="A4" t="str">
            <v>BẢNG TÍNH TOÁN, ĐO BÓC KHỐI LƯỢNG HOÀN THÀNH ĐƯA VÀO QUYẾT TOÁN</v>
          </cell>
        </row>
      </sheetData>
      <sheetData sheetId="5625">
        <row r="4">
          <cell r="A4" t="str">
            <v>BẢNG TÍNH TOÁN, ĐO BÓC KHỐI LƯỢNG HOÀN THÀNH ĐƯA VÀO QUYẾT TOÁN</v>
          </cell>
        </row>
      </sheetData>
      <sheetData sheetId="5626">
        <row r="4">
          <cell r="A4" t="str">
            <v>BẢNG TÍNH TOÁN, ĐO BÓC KHỐI LƯỢNG HOÀN THÀNH ĐƯA VÀO QUYẾT TOÁN</v>
          </cell>
        </row>
      </sheetData>
      <sheetData sheetId="5627">
        <row r="4">
          <cell r="A4" t="str">
            <v>BẢNG TÍNH TOÁN, ĐO BÓC KHỐI LƯỢNG HOÀN THÀNH ĐƯA VÀO QUYẾT TOÁN</v>
          </cell>
        </row>
      </sheetData>
      <sheetData sheetId="5628">
        <row r="4">
          <cell r="A4" t="str">
            <v>BẢNG TÍNH TOÁN, ĐO BÓC KHỐI LƯỢNG HOÀN THÀNH ĐƯA VÀO QUYẾT TOÁN</v>
          </cell>
        </row>
      </sheetData>
      <sheetData sheetId="5629">
        <row r="4">
          <cell r="A4" t="str">
            <v>BẢNG TÍNH TOÁN, ĐO BÓC KHỐI LƯỢNG HOÀN THÀNH ĐƯA VÀO QUYẾT TOÁN</v>
          </cell>
        </row>
      </sheetData>
      <sheetData sheetId="5630">
        <row r="4">
          <cell r="A4" t="str">
            <v>BẢNG TÍNH TOÁN, ĐO BÓC KHỐI LƯỢNG HOÀN THÀNH ĐƯA VÀO QUYẾT TOÁN</v>
          </cell>
        </row>
      </sheetData>
      <sheetData sheetId="5631">
        <row r="4">
          <cell r="A4" t="str">
            <v>BẢNG TÍNH TOÁN, ĐO BÓC KHỐI LƯỢNG HOÀN THÀNH ĐƯA VÀO QUYẾT TOÁN</v>
          </cell>
        </row>
      </sheetData>
      <sheetData sheetId="5632">
        <row r="4">
          <cell r="A4" t="str">
            <v>BẢNG TÍNH TOÁN, ĐO BÓC KHỐI LƯỢNG HOÀN THÀNH ĐƯA VÀO QUYẾT TOÁN</v>
          </cell>
        </row>
      </sheetData>
      <sheetData sheetId="5633">
        <row r="4">
          <cell r="A4" t="str">
            <v>BẢNG TÍNH TOÁN, ĐO BÓC KHỐI LƯỢNG HOÀN THÀNH ĐƯA VÀO QUYẾT TOÁN</v>
          </cell>
        </row>
      </sheetData>
      <sheetData sheetId="5634">
        <row r="4">
          <cell r="A4" t="str">
            <v>BẢNG TÍNH TOÁN, ĐO BÓC KHỐI LƯỢNG HOÀN THÀNH ĐƯA VÀO QUYẾT TOÁN</v>
          </cell>
        </row>
      </sheetData>
      <sheetData sheetId="5635">
        <row r="4">
          <cell r="A4" t="str">
            <v>BẢNG TÍNH TOÁN, ĐO BÓC KHỐI LƯỢNG HOÀN THÀNH ĐƯA VÀO QUYẾT TOÁN</v>
          </cell>
        </row>
      </sheetData>
      <sheetData sheetId="5636">
        <row r="4">
          <cell r="A4" t="str">
            <v>BẢNG TÍNH TOÁN, ĐO BÓC KHỐI LƯỢNG HOÀN THÀNH ĐƯA VÀO QUYẾT TOÁN</v>
          </cell>
        </row>
      </sheetData>
      <sheetData sheetId="5637">
        <row r="4">
          <cell r="A4" t="str">
            <v>BẢNG TÍNH TOÁN, ĐO BÓC KHỐI LƯỢNG HOÀN THÀNH ĐƯA VÀO QUYẾT TOÁN</v>
          </cell>
        </row>
      </sheetData>
      <sheetData sheetId="5638">
        <row r="4">
          <cell r="A4" t="str">
            <v>BẢNG TÍNH TOÁN, ĐO BÓC KHỐI LƯỢNG HOÀN THÀNH ĐƯA VÀO QUYẾT TOÁN</v>
          </cell>
        </row>
      </sheetData>
      <sheetData sheetId="5639">
        <row r="4">
          <cell r="A4" t="str">
            <v>BẢNG TÍNH TOÁN, ĐO BÓC KHỐI LƯỢNG HOÀN THÀNH ĐƯA VÀO QUYẾT TOÁN</v>
          </cell>
        </row>
      </sheetData>
      <sheetData sheetId="5640">
        <row r="4">
          <cell r="A4" t="str">
            <v>BẢNG TÍNH TOÁN, ĐO BÓC KHỐI LƯỢNG HOÀN THÀNH ĐƯA VÀO QUYẾT TOÁN</v>
          </cell>
        </row>
      </sheetData>
      <sheetData sheetId="5641">
        <row r="4">
          <cell r="A4" t="str">
            <v>BẢNG TÍNH TOÁN, ĐO BÓC KHỐI LƯỢNG HOÀN THÀNH ĐƯA VÀO QUYẾT TOÁN</v>
          </cell>
        </row>
      </sheetData>
      <sheetData sheetId="5642">
        <row r="4">
          <cell r="A4" t="str">
            <v>BẢNG TÍNH TOÁN, ĐO BÓC KHỐI LƯỢNG HOÀN THÀNH ĐƯA VÀO QUYẾT TOÁN</v>
          </cell>
        </row>
      </sheetData>
      <sheetData sheetId="5643">
        <row r="4">
          <cell r="A4" t="str">
            <v>BẢNG TÍNH TOÁN, ĐO BÓC KHỐI LƯỢNG HOÀN THÀNH ĐƯA VÀO QUYẾT TOÁN</v>
          </cell>
        </row>
      </sheetData>
      <sheetData sheetId="5644">
        <row r="4">
          <cell r="A4" t="str">
            <v>BẢNG TÍNH TOÁN, ĐO BÓC KHỐI LƯỢNG HOÀN THÀNH ĐƯA VÀO QUYẾT TOÁN</v>
          </cell>
        </row>
      </sheetData>
      <sheetData sheetId="5645">
        <row r="4">
          <cell r="A4" t="str">
            <v>BẢNG TÍNH TOÁN, ĐO BÓC KHỐI LƯỢNG HOÀN THÀNH ĐƯA VÀO QUYẾT TOÁN</v>
          </cell>
        </row>
      </sheetData>
      <sheetData sheetId="5646">
        <row r="4">
          <cell r="A4" t="str">
            <v>BẢNG TÍNH TOÁN, ĐO BÓC KHỐI LƯỢNG HOÀN THÀNH ĐƯA VÀO QUYẾT TOÁN</v>
          </cell>
        </row>
      </sheetData>
      <sheetData sheetId="5647">
        <row r="4">
          <cell r="A4" t="str">
            <v>BẢNG TÍNH TOÁN, ĐO BÓC KHỐI LƯỢNG HOÀN THÀNH ĐƯA VÀO QUYẾT TOÁN</v>
          </cell>
        </row>
      </sheetData>
      <sheetData sheetId="5648">
        <row r="4">
          <cell r="A4" t="str">
            <v>BẢNG TÍNH TOÁN, ĐO BÓC KHỐI LƯỢNG HOÀN THÀNH ĐƯA VÀO QUYẾT TOÁN</v>
          </cell>
        </row>
      </sheetData>
      <sheetData sheetId="5649">
        <row r="4">
          <cell r="A4" t="str">
            <v>BẢNG TÍNH TOÁN, ĐO BÓC KHỐI LƯỢNG HOÀN THÀNH ĐƯA VÀO QUYẾT TOÁN</v>
          </cell>
        </row>
      </sheetData>
      <sheetData sheetId="5650">
        <row r="4">
          <cell r="A4" t="str">
            <v>BẢNG TÍNH TOÁN, ĐO BÓC KHỐI LƯỢNG HOÀN THÀNH ĐƯA VÀO QUYẾT TOÁN</v>
          </cell>
        </row>
      </sheetData>
      <sheetData sheetId="5651">
        <row r="4">
          <cell r="A4" t="str">
            <v>BẢNG TÍNH TOÁN, ĐO BÓC KHỐI LƯỢNG HOÀN THÀNH ĐƯA VÀO QUYẾT TOÁN</v>
          </cell>
        </row>
      </sheetData>
      <sheetData sheetId="5652">
        <row r="4">
          <cell r="A4" t="str">
            <v>BẢNG TÍNH TOÁN, ĐO BÓC KHỐI LƯỢNG HOÀN THÀNH ĐƯA VÀO QUYẾT TOÁN</v>
          </cell>
        </row>
      </sheetData>
      <sheetData sheetId="5653">
        <row r="4">
          <cell r="A4" t="str">
            <v>BẢNG TÍNH TOÁN, ĐO BÓC KHỐI LƯỢNG HOÀN THÀNH ĐƯA VÀO QUYẾT TOÁN</v>
          </cell>
        </row>
      </sheetData>
      <sheetData sheetId="5654">
        <row r="4">
          <cell r="A4" t="str">
            <v>BẢNG TÍNH TOÁN, ĐO BÓC KHỐI LƯỢNG HOÀN THÀNH ĐƯA VÀO QUYẾT TOÁN</v>
          </cell>
        </row>
      </sheetData>
      <sheetData sheetId="5655">
        <row r="4">
          <cell r="A4" t="str">
            <v>BẢNG TÍNH TOÁN, ĐO BÓC KHỐI LƯỢNG HOÀN THÀNH ĐƯA VÀO QUYẾT TOÁN</v>
          </cell>
        </row>
      </sheetData>
      <sheetData sheetId="5656">
        <row r="4">
          <cell r="A4" t="str">
            <v>BẢNG TÍNH TOÁN, ĐO BÓC KHỐI LƯỢNG HOÀN THÀNH ĐƯA VÀO QUYẾT TOÁN</v>
          </cell>
        </row>
      </sheetData>
      <sheetData sheetId="5657">
        <row r="4">
          <cell r="A4" t="str">
            <v>BẢNG TÍNH TOÁN, ĐO BÓC KHỐI LƯỢNG HOÀN THÀNH ĐƯA VÀO QUYẾT TOÁN</v>
          </cell>
        </row>
      </sheetData>
      <sheetData sheetId="5658">
        <row r="4">
          <cell r="A4" t="str">
            <v>BẢNG TÍNH TOÁN, ĐO BÓC KHỐI LƯỢNG HOÀN THÀNH ĐƯA VÀO QUYẾT TOÁN</v>
          </cell>
        </row>
      </sheetData>
      <sheetData sheetId="5659">
        <row r="4">
          <cell r="A4" t="str">
            <v>BẢNG TÍNH TOÁN, ĐO BÓC KHỐI LƯỢNG HOÀN THÀNH ĐƯA VÀO QUYẾT TOÁN</v>
          </cell>
        </row>
      </sheetData>
      <sheetData sheetId="5660">
        <row r="4">
          <cell r="A4" t="str">
            <v>BẢNG TÍNH TOÁN, ĐO BÓC KHỐI LƯỢNG HOÀN THÀNH ĐƯA VÀO QUYẾT TOÁN</v>
          </cell>
        </row>
      </sheetData>
      <sheetData sheetId="5661">
        <row r="4">
          <cell r="A4" t="str">
            <v>BẢNG TÍNH TOÁN, ĐO BÓC KHỐI LƯỢNG HOÀN THÀNH ĐƯA VÀO QUYẾT TOÁN</v>
          </cell>
        </row>
      </sheetData>
      <sheetData sheetId="5662">
        <row r="4">
          <cell r="A4" t="str">
            <v>BẢNG TÍNH TOÁN, ĐO BÓC KHỐI LƯỢNG HOÀN THÀNH ĐƯA VÀO QUYẾT TOÁN</v>
          </cell>
        </row>
      </sheetData>
      <sheetData sheetId="5663">
        <row r="4">
          <cell r="A4" t="str">
            <v>BẢNG TÍNH TOÁN, ĐO BÓC KHỐI LƯỢNG HOÀN THÀNH ĐƯA VÀO QUYẾT TOÁN</v>
          </cell>
        </row>
      </sheetData>
      <sheetData sheetId="5664">
        <row r="4">
          <cell r="A4" t="str">
            <v>BẢNG TÍNH TOÁN, ĐO BÓC KHỐI LƯỢNG HOÀN THÀNH ĐƯA VÀO QUYẾT TOÁN</v>
          </cell>
        </row>
      </sheetData>
      <sheetData sheetId="5665">
        <row r="4">
          <cell r="A4" t="str">
            <v>BẢNG TÍNH TOÁN, ĐO BÓC KHỐI LƯỢNG HOÀN THÀNH ĐƯA VÀO QUYẾT TOÁN</v>
          </cell>
        </row>
      </sheetData>
      <sheetData sheetId="5666">
        <row r="4">
          <cell r="A4" t="str">
            <v>BẢNG TÍNH TOÁN, ĐO BÓC KHỐI LƯỢNG HOÀN THÀNH ĐƯA VÀO QUYẾT TOÁN</v>
          </cell>
        </row>
      </sheetData>
      <sheetData sheetId="5667">
        <row r="4">
          <cell r="A4" t="str">
            <v>BẢNG TÍNH TOÁN, ĐO BÓC KHỐI LƯỢNG HOÀN THÀNH ĐƯA VÀO QUYẾT TOÁN</v>
          </cell>
        </row>
      </sheetData>
      <sheetData sheetId="5668">
        <row r="4">
          <cell r="A4" t="str">
            <v>BẢNG TÍNH TOÁN, ĐO BÓC KHỐI LƯỢNG HOÀN THÀNH ĐƯA VÀO QUYẾT TOÁN</v>
          </cell>
        </row>
      </sheetData>
      <sheetData sheetId="5669">
        <row r="4">
          <cell r="A4" t="str">
            <v>BẢNG TÍNH TOÁN, ĐO BÓC KHỐI LƯỢNG HOÀN THÀNH ĐƯA VÀO QUYẾT TOÁN</v>
          </cell>
        </row>
      </sheetData>
      <sheetData sheetId="5670">
        <row r="4">
          <cell r="A4" t="str">
            <v>BẢNG TÍNH TOÁN, ĐO BÓC KHỐI LƯỢNG HOÀN THÀNH ĐƯA VÀO QUYẾT TOÁN</v>
          </cell>
        </row>
      </sheetData>
      <sheetData sheetId="5671">
        <row r="4">
          <cell r="A4" t="str">
            <v>BẢNG TÍNH TOÁN, ĐO BÓC KHỐI LƯỢNG HOÀN THÀNH ĐƯA VÀO QUYẾT TOÁN</v>
          </cell>
        </row>
      </sheetData>
      <sheetData sheetId="5672">
        <row r="4">
          <cell r="A4" t="str">
            <v>BẢNG TÍNH TOÁN, ĐO BÓC KHỐI LƯỢNG HOÀN THÀNH ĐƯA VÀO QUYẾT TOÁN</v>
          </cell>
        </row>
      </sheetData>
      <sheetData sheetId="5673">
        <row r="4">
          <cell r="A4" t="str">
            <v>BẢNG TÍNH TOÁN, ĐO BÓC KHỐI LƯỢNG HOÀN THÀNH ĐƯA VÀO QUYẾT TOÁN</v>
          </cell>
        </row>
      </sheetData>
      <sheetData sheetId="5674">
        <row r="4">
          <cell r="A4" t="str">
            <v>BẢNG TÍNH TOÁN, ĐO BÓC KHỐI LƯỢNG HOÀN THÀNH ĐƯA VÀO QUYẾT TOÁN</v>
          </cell>
        </row>
      </sheetData>
      <sheetData sheetId="5675">
        <row r="4">
          <cell r="A4" t="str">
            <v>BẢNG TÍNH TOÁN, ĐO BÓC KHỐI LƯỢNG HOÀN THÀNH ĐƯA VÀO QUYẾT TOÁN</v>
          </cell>
        </row>
      </sheetData>
      <sheetData sheetId="5676">
        <row r="4">
          <cell r="A4" t="str">
            <v>BẢNG TÍNH TOÁN, ĐO BÓC KHỐI LƯỢNG HOÀN THÀNH ĐƯA VÀO QUYẾT TOÁN</v>
          </cell>
        </row>
      </sheetData>
      <sheetData sheetId="5677">
        <row r="4">
          <cell r="A4" t="str">
            <v>BẢNG TÍNH TOÁN, ĐO BÓC KHỐI LƯỢNG HOÀN THÀNH ĐƯA VÀO QUYẾT TOÁN</v>
          </cell>
        </row>
      </sheetData>
      <sheetData sheetId="5678">
        <row r="4">
          <cell r="A4" t="str">
            <v>BẢNG TÍNH TOÁN, ĐO BÓC KHỐI LƯỢNG HOÀN THÀNH ĐƯA VÀO QUYẾT TOÁN</v>
          </cell>
        </row>
      </sheetData>
      <sheetData sheetId="5679">
        <row r="4">
          <cell r="A4" t="str">
            <v>BẢNG TÍNH TOÁN, ĐO BÓC KHỐI LƯỢNG HOÀN THÀNH ĐƯA VÀO QUYẾT TOÁN</v>
          </cell>
        </row>
      </sheetData>
      <sheetData sheetId="5680">
        <row r="4">
          <cell r="A4" t="str">
            <v>BẢNG TÍNH TOÁN, ĐO BÓC KHỐI LƯỢNG HOÀN THÀNH ĐƯA VÀO QUYẾT TOÁN</v>
          </cell>
        </row>
      </sheetData>
      <sheetData sheetId="5681">
        <row r="4">
          <cell r="A4" t="str">
            <v>BẢNG TÍNH TOÁN, ĐO BÓC KHỐI LƯỢNG HOÀN THÀNH ĐƯA VÀO QUYẾT TOÁN</v>
          </cell>
        </row>
      </sheetData>
      <sheetData sheetId="5682">
        <row r="4">
          <cell r="A4" t="str">
            <v>BẢNG TÍNH TOÁN, ĐO BÓC KHỐI LƯỢNG HOÀN THÀNH ĐƯA VÀO QUYẾT TOÁN</v>
          </cell>
        </row>
      </sheetData>
      <sheetData sheetId="5683">
        <row r="4">
          <cell r="A4" t="str">
            <v>BẢNG TÍNH TOÁN, ĐO BÓC KHỐI LƯỢNG HOÀN THÀNH ĐƯA VÀO QUYẾT TOÁN</v>
          </cell>
        </row>
      </sheetData>
      <sheetData sheetId="5684">
        <row r="4">
          <cell r="A4" t="str">
            <v>BẢNG TÍNH TOÁN, ĐO BÓC KHỐI LƯỢNG HOÀN THÀNH ĐƯA VÀO QUYẾT TOÁN</v>
          </cell>
        </row>
      </sheetData>
      <sheetData sheetId="5685">
        <row r="4">
          <cell r="A4" t="str">
            <v>BẢNG TÍNH TOÁN, ĐO BÓC KHỐI LƯỢNG HOÀN THÀNH ĐƯA VÀO QUYẾT TOÁN</v>
          </cell>
        </row>
      </sheetData>
      <sheetData sheetId="5686">
        <row r="4">
          <cell r="A4" t="str">
            <v>BẢNG TÍNH TOÁN, ĐO BÓC KHỐI LƯỢNG HOÀN THÀNH ĐƯA VÀO QUYẾT TOÁN</v>
          </cell>
        </row>
      </sheetData>
      <sheetData sheetId="5687">
        <row r="4">
          <cell r="A4" t="str">
            <v>BẢNG TÍNH TOÁN, ĐO BÓC KHỐI LƯỢNG HOÀN THÀNH ĐƯA VÀO QUYẾT TOÁN</v>
          </cell>
        </row>
      </sheetData>
      <sheetData sheetId="5688">
        <row r="4">
          <cell r="A4" t="str">
            <v>BẢNG TÍNH TOÁN, ĐO BÓC KHỐI LƯỢNG HOÀN THÀNH ĐƯA VÀO QUYẾT TOÁN</v>
          </cell>
        </row>
      </sheetData>
      <sheetData sheetId="5689">
        <row r="4">
          <cell r="A4" t="str">
            <v>BẢNG TÍNH TOÁN, ĐO BÓC KHỐI LƯỢNG HOÀN THÀNH ĐƯA VÀO QUYẾT TOÁN</v>
          </cell>
        </row>
      </sheetData>
      <sheetData sheetId="5690">
        <row r="4">
          <cell r="A4" t="str">
            <v>BẢNG TÍNH TOÁN, ĐO BÓC KHỐI LƯỢNG HOÀN THÀNH ĐƯA VÀO QUYẾT TOÁN</v>
          </cell>
        </row>
      </sheetData>
      <sheetData sheetId="5691">
        <row r="4">
          <cell r="A4" t="str">
            <v>BẢNG TÍNH TOÁN, ĐO BÓC KHỐI LƯỢNG HOÀN THÀNH ĐƯA VÀO QUYẾT TOÁN</v>
          </cell>
        </row>
      </sheetData>
      <sheetData sheetId="5692">
        <row r="4">
          <cell r="A4" t="str">
            <v>BẢNG TÍNH TOÁN, ĐO BÓC KHỐI LƯỢNG HOÀN THÀNH ĐƯA VÀO QUYẾT TOÁN</v>
          </cell>
        </row>
      </sheetData>
      <sheetData sheetId="5693">
        <row r="4">
          <cell r="A4" t="str">
            <v>BẢNG TÍNH TOÁN, ĐO BÓC KHỐI LƯỢNG HOÀN THÀNH ĐƯA VÀO QUYẾT TOÁN</v>
          </cell>
        </row>
      </sheetData>
      <sheetData sheetId="5694">
        <row r="4">
          <cell r="A4" t="str">
            <v>BẢNG TÍNH TOÁN, ĐO BÓC KHỐI LƯỢNG HOÀN THÀNH ĐƯA VÀO QUYẾT TOÁN</v>
          </cell>
        </row>
      </sheetData>
      <sheetData sheetId="5695">
        <row r="4">
          <cell r="A4" t="str">
            <v>BẢNG TÍNH TOÁN, ĐO BÓC KHỐI LƯỢNG HOÀN THÀNH ĐƯA VÀO QUYẾT TOÁN</v>
          </cell>
        </row>
      </sheetData>
      <sheetData sheetId="5696">
        <row r="4">
          <cell r="A4" t="str">
            <v>BẢNG TÍNH TOÁN, ĐO BÓC KHỐI LƯỢNG HOÀN THÀNH ĐƯA VÀO QUYẾT TOÁN</v>
          </cell>
        </row>
      </sheetData>
      <sheetData sheetId="5697">
        <row r="4">
          <cell r="A4" t="str">
            <v>BẢNG TÍNH TOÁN, ĐO BÓC KHỐI LƯỢNG HOÀN THÀNH ĐƯA VÀO QUYẾT TOÁN</v>
          </cell>
        </row>
      </sheetData>
      <sheetData sheetId="5698">
        <row r="4">
          <cell r="A4" t="str">
            <v>BẢNG TÍNH TOÁN, ĐO BÓC KHỐI LƯỢNG HOÀN THÀNH ĐƯA VÀO QUYẾT TOÁN</v>
          </cell>
        </row>
      </sheetData>
      <sheetData sheetId="5699">
        <row r="4">
          <cell r="A4" t="str">
            <v>BẢNG TÍNH TOÁN, ĐO BÓC KHỐI LƯỢNG HOÀN THÀNH ĐƯA VÀO QUYẾT TOÁN</v>
          </cell>
        </row>
      </sheetData>
      <sheetData sheetId="5700">
        <row r="4">
          <cell r="A4" t="str">
            <v>BẢNG TÍNH TOÁN, ĐO BÓC KHỐI LƯỢNG HOÀN THÀNH ĐƯA VÀO QUYẾT TOÁN</v>
          </cell>
        </row>
      </sheetData>
      <sheetData sheetId="5701">
        <row r="4">
          <cell r="A4" t="str">
            <v>BẢNG TÍNH TOÁN, ĐO BÓC KHỐI LƯỢNG HOÀN THÀNH ĐƯA VÀO QUYẾT TOÁN</v>
          </cell>
        </row>
      </sheetData>
      <sheetData sheetId="5702">
        <row r="4">
          <cell r="A4" t="str">
            <v>BẢNG TÍNH TOÁN, ĐO BÓC KHỐI LƯỢNG HOÀN THÀNH ĐƯA VÀO QUYẾT TOÁN</v>
          </cell>
        </row>
      </sheetData>
      <sheetData sheetId="5703">
        <row r="4">
          <cell r="A4" t="str">
            <v>BẢNG TÍNH TOÁN, ĐO BÓC KHỐI LƯỢNG HOÀN THÀNH ĐƯA VÀO QUYẾT TOÁN</v>
          </cell>
        </row>
      </sheetData>
      <sheetData sheetId="5704">
        <row r="4">
          <cell r="A4" t="str">
            <v>BẢNG TÍNH TOÁN, ĐO BÓC KHỐI LƯỢNG HOÀN THÀNH ĐƯA VÀO QUYẾT TOÁN</v>
          </cell>
        </row>
      </sheetData>
      <sheetData sheetId="5705">
        <row r="4">
          <cell r="A4" t="str">
            <v>BẢNG TÍNH TOÁN, ĐO BÓC KHỐI LƯỢNG HOÀN THÀNH ĐƯA VÀO QUYẾT TOÁN</v>
          </cell>
        </row>
      </sheetData>
      <sheetData sheetId="5706">
        <row r="4">
          <cell r="A4" t="str">
            <v>BẢNG TÍNH TOÁN, ĐO BÓC KHỐI LƯỢNG HOÀN THÀNH ĐƯA VÀO QUYẾT TOÁN</v>
          </cell>
        </row>
      </sheetData>
      <sheetData sheetId="5707">
        <row r="4">
          <cell r="A4" t="str">
            <v>BẢNG TÍNH TOÁN, ĐO BÓC KHỐI LƯỢNG HOÀN THÀNH ĐƯA VÀO QUYẾT TOÁN</v>
          </cell>
        </row>
      </sheetData>
      <sheetData sheetId="5708">
        <row r="4">
          <cell r="A4" t="str">
            <v>BẢNG TÍNH TOÁN, ĐO BÓC KHỐI LƯỢNG HOÀN THÀNH ĐƯA VÀO QUYẾT TOÁN</v>
          </cell>
        </row>
      </sheetData>
      <sheetData sheetId="5709">
        <row r="4">
          <cell r="A4" t="str">
            <v>BẢNG TÍNH TOÁN, ĐO BÓC KHỐI LƯỢNG HOÀN THÀNH ĐƯA VÀO QUYẾT TOÁN</v>
          </cell>
        </row>
      </sheetData>
      <sheetData sheetId="5710">
        <row r="4">
          <cell r="A4" t="str">
            <v>BẢNG TÍNH TOÁN, ĐO BÓC KHỐI LƯỢNG HOÀN THÀNH ĐƯA VÀO QUYẾT TOÁN</v>
          </cell>
        </row>
      </sheetData>
      <sheetData sheetId="5711">
        <row r="4">
          <cell r="A4" t="str">
            <v>BẢNG TÍNH TOÁN, ĐO BÓC KHỐI LƯỢNG HOÀN THÀNH ĐƯA VÀO QUYẾT TOÁN</v>
          </cell>
        </row>
      </sheetData>
      <sheetData sheetId="5712">
        <row r="4">
          <cell r="A4" t="str">
            <v>BẢNG TÍNH TOÁN, ĐO BÓC KHỐI LƯỢNG HOÀN THÀNH ĐƯA VÀO QUYẾT TOÁN</v>
          </cell>
        </row>
      </sheetData>
      <sheetData sheetId="5713">
        <row r="4">
          <cell r="A4" t="str">
            <v>BẢNG TÍNH TOÁN, ĐO BÓC KHỐI LƯỢNG HOÀN THÀNH ĐƯA VÀO QUYẾT TOÁN</v>
          </cell>
        </row>
      </sheetData>
      <sheetData sheetId="5714">
        <row r="4">
          <cell r="A4" t="str">
            <v>BẢNG TÍNH TOÁN, ĐO BÓC KHỐI LƯỢNG HOÀN THÀNH ĐƯA VÀO QUYẾT TOÁN</v>
          </cell>
        </row>
      </sheetData>
      <sheetData sheetId="5715">
        <row r="4">
          <cell r="A4" t="str">
            <v>BẢNG TÍNH TOÁN, ĐO BÓC KHỐI LƯỢNG HOÀN THÀNH ĐƯA VÀO QUYẾT TOÁN</v>
          </cell>
        </row>
      </sheetData>
      <sheetData sheetId="5716">
        <row r="4">
          <cell r="A4" t="str">
            <v>BẢNG TÍNH TOÁN, ĐO BÓC KHỐI LƯỢNG HOÀN THÀNH ĐƯA VÀO QUYẾT TOÁN</v>
          </cell>
        </row>
      </sheetData>
      <sheetData sheetId="5717">
        <row r="4">
          <cell r="A4" t="str">
            <v>BẢNG TÍNH TOÁN, ĐO BÓC KHỐI LƯỢNG HOÀN THÀNH ĐƯA VÀO QUYẾT TOÁN</v>
          </cell>
        </row>
      </sheetData>
      <sheetData sheetId="5718">
        <row r="4">
          <cell r="A4" t="str">
            <v>BẢNG TÍNH TOÁN, ĐO BÓC KHỐI LƯỢNG HOÀN THÀNH ĐƯA VÀO QUYẾT TOÁN</v>
          </cell>
        </row>
      </sheetData>
      <sheetData sheetId="5719">
        <row r="4">
          <cell r="A4" t="str">
            <v>BẢNG TÍNH TOÁN, ĐO BÓC KHỐI LƯỢNG HOÀN THÀNH ĐƯA VÀO QUYẾT TOÁN</v>
          </cell>
        </row>
      </sheetData>
      <sheetData sheetId="5720">
        <row r="4">
          <cell r="A4" t="str">
            <v>BẢNG TÍNH TOÁN, ĐO BÓC KHỐI LƯỢNG HOÀN THÀNH ĐƯA VÀO QUYẾT TOÁN</v>
          </cell>
        </row>
      </sheetData>
      <sheetData sheetId="5721">
        <row r="4">
          <cell r="A4" t="str">
            <v>BẢNG TÍNH TOÁN, ĐO BÓC KHỐI LƯỢNG HOÀN THÀNH ĐƯA VÀO QUYẾT TOÁN</v>
          </cell>
        </row>
      </sheetData>
      <sheetData sheetId="5722">
        <row r="4">
          <cell r="A4" t="str">
            <v>BẢNG TÍNH TOÁN, ĐO BÓC KHỐI LƯỢNG HOÀN THÀNH ĐƯA VÀO QUYẾT TOÁN</v>
          </cell>
        </row>
      </sheetData>
      <sheetData sheetId="5723">
        <row r="4">
          <cell r="A4" t="str">
            <v>BẢNG TÍNH TOÁN, ĐO BÓC KHỐI LƯỢNG HOÀN THÀNH ĐƯA VÀO QUYẾT TOÁN</v>
          </cell>
        </row>
      </sheetData>
      <sheetData sheetId="5724">
        <row r="4">
          <cell r="A4" t="str">
            <v>BẢNG TÍNH TOÁN, ĐO BÓC KHỐI LƯỢNG HOÀN THÀNH ĐƯA VÀO QUYẾT TOÁN</v>
          </cell>
        </row>
      </sheetData>
      <sheetData sheetId="5725">
        <row r="4">
          <cell r="A4" t="str">
            <v>BẢNG TÍNH TOÁN, ĐO BÓC KHỐI LƯỢNG HOÀN THÀNH ĐƯA VÀO QUYẾT TOÁN</v>
          </cell>
        </row>
      </sheetData>
      <sheetData sheetId="5726">
        <row r="4">
          <cell r="A4" t="str">
            <v>BẢNG TÍNH TOÁN, ĐO BÓC KHỐI LƯỢNG HOÀN THÀNH ĐƯA VÀO QUYẾT TOÁN</v>
          </cell>
        </row>
      </sheetData>
      <sheetData sheetId="5727">
        <row r="4">
          <cell r="A4" t="str">
            <v>BẢNG TÍNH TOÁN, ĐO BÓC KHỐI LƯỢNG HOÀN THÀNH ĐƯA VÀO QUYẾT TOÁN</v>
          </cell>
        </row>
      </sheetData>
      <sheetData sheetId="5728">
        <row r="4">
          <cell r="A4" t="str">
            <v>BẢNG TÍNH TOÁN, ĐO BÓC KHỐI LƯỢNG HOÀN THÀNH ĐƯA VÀO QUYẾT TOÁN</v>
          </cell>
        </row>
      </sheetData>
      <sheetData sheetId="5729">
        <row r="4">
          <cell r="A4" t="str">
            <v>BẢNG TÍNH TOÁN, ĐO BÓC KHỐI LƯỢNG HOÀN THÀNH ĐƯA VÀO QUYẾT TOÁN</v>
          </cell>
        </row>
      </sheetData>
      <sheetData sheetId="5730">
        <row r="4">
          <cell r="A4" t="str">
            <v>BẢNG TÍNH TOÁN, ĐO BÓC KHỐI LƯỢNG HOÀN THÀNH ĐƯA VÀO QUYẾT TOÁN</v>
          </cell>
        </row>
      </sheetData>
      <sheetData sheetId="5731">
        <row r="4">
          <cell r="A4" t="str">
            <v>BẢNG TÍNH TOÁN, ĐO BÓC KHỐI LƯỢNG HOÀN THÀNH ĐƯA VÀO QUYẾT TOÁN</v>
          </cell>
        </row>
      </sheetData>
      <sheetData sheetId="5732">
        <row r="4">
          <cell r="A4" t="str">
            <v>BẢNG TÍNH TOÁN, ĐO BÓC KHỐI LƯỢNG HOÀN THÀNH ĐƯA VÀO QUYẾT TOÁN</v>
          </cell>
        </row>
      </sheetData>
      <sheetData sheetId="5733">
        <row r="4">
          <cell r="A4" t="str">
            <v>BẢNG TÍNH TOÁN, ĐO BÓC KHỐI LƯỢNG HOÀN THÀNH ĐƯA VÀO QUYẾT TOÁN</v>
          </cell>
        </row>
      </sheetData>
      <sheetData sheetId="5734">
        <row r="4">
          <cell r="A4" t="str">
            <v>BẢNG TÍNH TOÁN, ĐO BÓC KHỐI LƯỢNG HOÀN THÀNH ĐƯA VÀO QUYẾT TOÁN</v>
          </cell>
        </row>
      </sheetData>
      <sheetData sheetId="5735">
        <row r="4">
          <cell r="A4" t="str">
            <v>BẢNG TÍNH TOÁN, ĐO BÓC KHỐI LƯỢNG HOÀN THÀNH ĐƯA VÀO QUYẾT TOÁN</v>
          </cell>
        </row>
      </sheetData>
      <sheetData sheetId="5736">
        <row r="4">
          <cell r="A4" t="str">
            <v>BẢNG TÍNH TOÁN, ĐO BÓC KHỐI LƯỢNG HOÀN THÀNH ĐƯA VÀO QUYẾT TOÁN</v>
          </cell>
        </row>
      </sheetData>
      <sheetData sheetId="5737">
        <row r="4">
          <cell r="A4" t="str">
            <v>BẢNG TÍNH TOÁN, ĐO BÓC KHỐI LƯỢNG HOÀN THÀNH ĐƯA VÀO QUYẾT TOÁN</v>
          </cell>
        </row>
      </sheetData>
      <sheetData sheetId="5738">
        <row r="4">
          <cell r="A4" t="str">
            <v>BẢNG TÍNH TOÁN, ĐO BÓC KHỐI LƯỢNG HOÀN THÀNH ĐƯA VÀO QUYẾT TOÁN</v>
          </cell>
        </row>
      </sheetData>
      <sheetData sheetId="5739">
        <row r="4">
          <cell r="A4" t="str">
            <v>BẢNG TÍNH TOÁN, ĐO BÓC KHỐI LƯỢNG HOÀN THÀNH ĐƯA VÀO QUYẾT TOÁN</v>
          </cell>
        </row>
      </sheetData>
      <sheetData sheetId="5740">
        <row r="4">
          <cell r="A4" t="str">
            <v>BẢNG TÍNH TOÁN, ĐO BÓC KHỐI LƯỢNG HOÀN THÀNH ĐƯA VÀO QUYẾT TOÁN</v>
          </cell>
        </row>
      </sheetData>
      <sheetData sheetId="5741">
        <row r="4">
          <cell r="A4" t="str">
            <v>BẢNG TÍNH TOÁN, ĐO BÓC KHỐI LƯỢNG HOÀN THÀNH ĐƯA VÀO QUYẾT TOÁN</v>
          </cell>
        </row>
      </sheetData>
      <sheetData sheetId="5742">
        <row r="4">
          <cell r="A4" t="str">
            <v>BẢNG TÍNH TOÁN, ĐO BÓC KHỐI LƯỢNG HOÀN THÀNH ĐƯA VÀO QUYẾT TOÁN</v>
          </cell>
        </row>
      </sheetData>
      <sheetData sheetId="5743">
        <row r="4">
          <cell r="A4" t="str">
            <v>BẢNG TÍNH TOÁN, ĐO BÓC KHỐI LƯỢNG HOÀN THÀNH ĐƯA VÀO QUYẾT TOÁN</v>
          </cell>
        </row>
      </sheetData>
      <sheetData sheetId="5744">
        <row r="4">
          <cell r="A4" t="str">
            <v>BẢNG TÍNH TOÁN, ĐO BÓC KHỐI LƯỢNG HOÀN THÀNH ĐƯA VÀO QUYẾT TOÁN</v>
          </cell>
        </row>
      </sheetData>
      <sheetData sheetId="5745">
        <row r="4">
          <cell r="A4" t="str">
            <v>BẢNG TÍNH TOÁN, ĐO BÓC KHỐI LƯỢNG HOÀN THÀNH ĐƯA VÀO QUYẾT TOÁN</v>
          </cell>
        </row>
      </sheetData>
      <sheetData sheetId="5746">
        <row r="4">
          <cell r="A4" t="str">
            <v>BẢNG TÍNH TOÁN, ĐO BÓC KHỐI LƯỢNG HOÀN THÀNH ĐƯA VÀO QUYẾT TOÁN</v>
          </cell>
        </row>
      </sheetData>
      <sheetData sheetId="5747">
        <row r="4">
          <cell r="A4" t="str">
            <v>BẢNG TÍNH TOÁN, ĐO BÓC KHỐI LƯỢNG HOÀN THÀNH ĐƯA VÀO QUYẾT TOÁN</v>
          </cell>
        </row>
      </sheetData>
      <sheetData sheetId="5748">
        <row r="4">
          <cell r="A4" t="str">
            <v>BẢNG TÍNH TOÁN, ĐO BÓC KHỐI LƯỢNG HOÀN THÀNH ĐƯA VÀO QUYẾT TOÁN</v>
          </cell>
        </row>
      </sheetData>
      <sheetData sheetId="5749">
        <row r="4">
          <cell r="A4" t="str">
            <v>BẢNG TÍNH TOÁN, ĐO BÓC KHỐI LƯỢNG HOÀN THÀNH ĐƯA VÀO QUYẾT TOÁN</v>
          </cell>
        </row>
      </sheetData>
      <sheetData sheetId="5750">
        <row r="4">
          <cell r="A4" t="str">
            <v>BẢNG TÍNH TOÁN, ĐO BÓC KHỐI LƯỢNG HOÀN THÀNH ĐƯA VÀO QUYẾT TOÁN</v>
          </cell>
        </row>
      </sheetData>
      <sheetData sheetId="5751">
        <row r="4">
          <cell r="A4" t="str">
            <v>BẢNG TÍNH TOÁN, ĐO BÓC KHỐI LƯỢNG HOÀN THÀNH ĐƯA VÀO QUYẾT TOÁN</v>
          </cell>
        </row>
      </sheetData>
      <sheetData sheetId="5752">
        <row r="4">
          <cell r="A4" t="str">
            <v>BẢNG TÍNH TOÁN, ĐO BÓC KHỐI LƯỢNG HOÀN THÀNH ĐƯA VÀO QUYẾT TOÁN</v>
          </cell>
        </row>
      </sheetData>
      <sheetData sheetId="5753">
        <row r="4">
          <cell r="A4" t="str">
            <v>BẢNG TÍNH TOÁN, ĐO BÓC KHỐI LƯỢNG HOÀN THÀNH ĐƯA VÀO QUYẾT TOÁN</v>
          </cell>
        </row>
      </sheetData>
      <sheetData sheetId="5754">
        <row r="4">
          <cell r="A4" t="str">
            <v>BẢNG TÍNH TOÁN, ĐO BÓC KHỐI LƯỢNG HOÀN THÀNH ĐƯA VÀO QUYẾT TOÁN</v>
          </cell>
        </row>
      </sheetData>
      <sheetData sheetId="5755">
        <row r="4">
          <cell r="A4" t="str">
            <v>BẢNG TÍNH TOÁN, ĐO BÓC KHỐI LƯỢNG HOÀN THÀNH ĐƯA VÀO QUYẾT TOÁN</v>
          </cell>
        </row>
      </sheetData>
      <sheetData sheetId="5756">
        <row r="4">
          <cell r="A4" t="str">
            <v>BẢNG TÍNH TOÁN, ĐO BÓC KHỐI LƯỢNG HOÀN THÀNH ĐƯA VÀO QUYẾT TOÁN</v>
          </cell>
        </row>
      </sheetData>
      <sheetData sheetId="5757">
        <row r="4">
          <cell r="A4" t="str">
            <v>BẢNG TÍNH TOÁN, ĐO BÓC KHỐI LƯỢNG HOÀN THÀNH ĐƯA VÀO QUYẾT TOÁN</v>
          </cell>
        </row>
      </sheetData>
      <sheetData sheetId="5758">
        <row r="4">
          <cell r="A4" t="str">
            <v>BẢNG TÍNH TOÁN, ĐO BÓC KHỐI LƯỢNG HOÀN THÀNH ĐƯA VÀO QUYẾT TOÁN</v>
          </cell>
        </row>
      </sheetData>
      <sheetData sheetId="5759">
        <row r="4">
          <cell r="A4" t="str">
            <v>BẢNG TÍNH TOÁN, ĐO BÓC KHỐI LƯỢNG HOÀN THÀNH ĐƯA VÀO QUYẾT TOÁN</v>
          </cell>
        </row>
      </sheetData>
      <sheetData sheetId="5760">
        <row r="4">
          <cell r="A4" t="str">
            <v>BẢNG TÍNH TOÁN, ĐO BÓC KHỐI LƯỢNG HOÀN THÀNH ĐƯA VÀO QUYẾT TOÁN</v>
          </cell>
        </row>
      </sheetData>
      <sheetData sheetId="5761">
        <row r="4">
          <cell r="A4" t="str">
            <v>BẢNG TÍNH TOÁN, ĐO BÓC KHỐI LƯỢNG HOÀN THÀNH ĐƯA VÀO QUYẾT TOÁN</v>
          </cell>
        </row>
      </sheetData>
      <sheetData sheetId="5762">
        <row r="4">
          <cell r="A4" t="str">
            <v>BẢNG TÍNH TOÁN, ĐO BÓC KHỐI LƯỢNG HOÀN THÀNH ĐƯA VÀO QUYẾT TOÁN</v>
          </cell>
        </row>
      </sheetData>
      <sheetData sheetId="5763">
        <row r="4">
          <cell r="A4" t="str">
            <v>BẢNG TÍNH TOÁN, ĐO BÓC KHỐI LƯỢNG HOÀN THÀNH ĐƯA VÀO QUYẾT TOÁN</v>
          </cell>
        </row>
      </sheetData>
      <sheetData sheetId="5764">
        <row r="4">
          <cell r="A4" t="str">
            <v>BẢNG TÍNH TOÁN, ĐO BÓC KHỐI LƯỢNG HOÀN THÀNH ĐƯA VÀO QUYẾT TOÁN</v>
          </cell>
        </row>
      </sheetData>
      <sheetData sheetId="5765">
        <row r="4">
          <cell r="A4" t="str">
            <v>BẢNG TÍNH TOÁN, ĐO BÓC KHỐI LƯỢNG HOÀN THÀNH ĐƯA VÀO QUYẾT TOÁN</v>
          </cell>
        </row>
      </sheetData>
      <sheetData sheetId="5766">
        <row r="4">
          <cell r="A4" t="str">
            <v>BẢNG TÍNH TOÁN, ĐO BÓC KHỐI LƯỢNG HOÀN THÀNH ĐƯA VÀO QUYẾT TOÁN</v>
          </cell>
        </row>
      </sheetData>
      <sheetData sheetId="5767">
        <row r="4">
          <cell r="A4" t="str">
            <v>BẢNG TÍNH TOÁN, ĐO BÓC KHỐI LƯỢNG HOÀN THÀNH ĐƯA VÀO QUYẾT TOÁN</v>
          </cell>
        </row>
      </sheetData>
      <sheetData sheetId="5768">
        <row r="4">
          <cell r="A4" t="str">
            <v>BẢNG TÍNH TOÁN, ĐO BÓC KHỐI LƯỢNG HOÀN THÀNH ĐƯA VÀO QUYẾT TOÁN</v>
          </cell>
        </row>
      </sheetData>
      <sheetData sheetId="5769">
        <row r="4">
          <cell r="A4" t="str">
            <v>BẢNG TÍNH TOÁN, ĐO BÓC KHỐI LƯỢNG HOÀN THÀNH ĐƯA VÀO QUYẾT TOÁN</v>
          </cell>
        </row>
      </sheetData>
      <sheetData sheetId="5770">
        <row r="4">
          <cell r="A4" t="str">
            <v>BẢNG TÍNH TOÁN, ĐO BÓC KHỐI LƯỢNG HOÀN THÀNH ĐƯA VÀO QUYẾT TOÁN</v>
          </cell>
        </row>
      </sheetData>
      <sheetData sheetId="5771">
        <row r="4">
          <cell r="A4" t="str">
            <v>BẢNG TÍNH TOÁN, ĐO BÓC KHỐI LƯỢNG HOÀN THÀNH ĐƯA VÀO QUYẾT TOÁN</v>
          </cell>
        </row>
      </sheetData>
      <sheetData sheetId="5772">
        <row r="4">
          <cell r="A4" t="str">
            <v>BẢNG TÍNH TOÁN, ĐO BÓC KHỐI LƯỢNG HOÀN THÀNH ĐƯA VÀO QUYẾT TOÁN</v>
          </cell>
        </row>
      </sheetData>
      <sheetData sheetId="5773">
        <row r="4">
          <cell r="A4" t="str">
            <v>BẢNG TÍNH TOÁN, ĐO BÓC KHỐI LƯỢNG HOÀN THÀNH ĐƯA VÀO QUYẾT TOÁN</v>
          </cell>
        </row>
      </sheetData>
      <sheetData sheetId="5774">
        <row r="4">
          <cell r="A4" t="str">
            <v>BẢNG TÍNH TOÁN, ĐO BÓC KHỐI LƯỢNG HOÀN THÀNH ĐƯA VÀO QUYẾT TOÁN</v>
          </cell>
        </row>
      </sheetData>
      <sheetData sheetId="5775">
        <row r="4">
          <cell r="A4" t="str">
            <v>BẢNG TÍNH TOÁN, ĐO BÓC KHỐI LƯỢNG HOÀN THÀNH ĐƯA VÀO QUYẾT TOÁN</v>
          </cell>
        </row>
      </sheetData>
      <sheetData sheetId="5776">
        <row r="4">
          <cell r="A4" t="str">
            <v>BẢNG TÍNH TOÁN, ĐO BÓC KHỐI LƯỢNG HOÀN THÀNH ĐƯA VÀO QUYẾT TOÁN</v>
          </cell>
        </row>
      </sheetData>
      <sheetData sheetId="5777">
        <row r="4">
          <cell r="A4" t="str">
            <v>BẢNG TÍNH TOÁN, ĐO BÓC KHỐI LƯỢNG HOÀN THÀNH ĐƯA VÀO QUYẾT TOÁN</v>
          </cell>
        </row>
      </sheetData>
      <sheetData sheetId="5778">
        <row r="4">
          <cell r="A4" t="str">
            <v>BẢNG TÍNH TOÁN, ĐO BÓC KHỐI LƯỢNG HOÀN THÀNH ĐƯA VÀO QUYẾT TOÁN</v>
          </cell>
        </row>
      </sheetData>
      <sheetData sheetId="5779">
        <row r="4">
          <cell r="A4" t="str">
            <v>BẢNG TÍNH TOÁN, ĐO BÓC KHỐI LƯỢNG HOÀN THÀNH ĐƯA VÀO QUYẾT TOÁN</v>
          </cell>
        </row>
      </sheetData>
      <sheetData sheetId="5780">
        <row r="4">
          <cell r="A4" t="str">
            <v>BẢNG TÍNH TOÁN, ĐO BÓC KHỐI LƯỢNG HOÀN THÀNH ĐƯA VÀO QUYẾT TOÁN</v>
          </cell>
        </row>
      </sheetData>
      <sheetData sheetId="5781">
        <row r="4">
          <cell r="A4" t="str">
            <v>BẢNG TÍNH TOÁN, ĐO BÓC KHỐI LƯỢNG HOÀN THÀNH ĐƯA VÀO QUYẾT TOÁN</v>
          </cell>
        </row>
      </sheetData>
      <sheetData sheetId="5782">
        <row r="4">
          <cell r="A4" t="str">
            <v>BẢNG TÍNH TOÁN, ĐO BÓC KHỐI LƯỢNG HOÀN THÀNH ĐƯA VÀO QUYẾT TOÁN</v>
          </cell>
        </row>
      </sheetData>
      <sheetData sheetId="5783">
        <row r="4">
          <cell r="A4" t="str">
            <v>BẢNG TÍNH TOÁN, ĐO BÓC KHỐI LƯỢNG HOÀN THÀNH ĐƯA VÀO QUYẾT TOÁN</v>
          </cell>
        </row>
      </sheetData>
      <sheetData sheetId="5784">
        <row r="4">
          <cell r="A4" t="str">
            <v>BẢNG TÍNH TOÁN, ĐO BÓC KHỐI LƯỢNG HOÀN THÀNH ĐƯA VÀO QUYẾT TOÁN</v>
          </cell>
        </row>
      </sheetData>
      <sheetData sheetId="5785">
        <row r="4">
          <cell r="A4" t="str">
            <v>BẢNG TÍNH TOÁN, ĐO BÓC KHỐI LƯỢNG HOÀN THÀNH ĐƯA VÀO QUYẾT TOÁN</v>
          </cell>
        </row>
      </sheetData>
      <sheetData sheetId="5786">
        <row r="4">
          <cell r="A4" t="str">
            <v>BẢNG TÍNH TOÁN, ĐO BÓC KHỐI LƯỢNG HOÀN THÀNH ĐƯA VÀO QUYẾT TOÁN</v>
          </cell>
        </row>
      </sheetData>
      <sheetData sheetId="5787">
        <row r="4">
          <cell r="A4" t="str">
            <v>BẢNG TÍNH TOÁN, ĐO BÓC KHỐI LƯỢNG HOÀN THÀNH ĐƯA VÀO QUYẾT TOÁN</v>
          </cell>
        </row>
      </sheetData>
      <sheetData sheetId="5788">
        <row r="4">
          <cell r="A4" t="str">
            <v>BẢNG TÍNH TOÁN, ĐO BÓC KHỐI LƯỢNG HOÀN THÀNH ĐƯA VÀO QUYẾT TOÁN</v>
          </cell>
        </row>
      </sheetData>
      <sheetData sheetId="5789">
        <row r="4">
          <cell r="A4" t="str">
            <v>BẢNG TÍNH TOÁN, ĐO BÓC KHỐI LƯỢNG HOÀN THÀNH ĐƯA VÀO QUYẾT TOÁN</v>
          </cell>
        </row>
      </sheetData>
      <sheetData sheetId="5790">
        <row r="4">
          <cell r="A4" t="str">
            <v>BẢNG TÍNH TOÁN, ĐO BÓC KHỐI LƯỢNG HOÀN THÀNH ĐƯA VÀO QUYẾT TOÁN</v>
          </cell>
        </row>
      </sheetData>
      <sheetData sheetId="5791">
        <row r="4">
          <cell r="A4" t="str">
            <v>BẢNG TÍNH TOÁN, ĐO BÓC KHỐI LƯỢNG HOÀN THÀNH ĐƯA VÀO QUYẾT TOÁN</v>
          </cell>
        </row>
      </sheetData>
      <sheetData sheetId="5792">
        <row r="4">
          <cell r="A4" t="str">
            <v>BẢNG TÍNH TOÁN, ĐO BÓC KHỐI LƯỢNG HOÀN THÀNH ĐƯA VÀO QUYẾT TOÁN</v>
          </cell>
        </row>
      </sheetData>
      <sheetData sheetId="5793">
        <row r="4">
          <cell r="A4" t="str">
            <v>BẢNG TÍNH TOÁN, ĐO BÓC KHỐI LƯỢNG HOÀN THÀNH ĐƯA VÀO QUYẾT TOÁN</v>
          </cell>
        </row>
      </sheetData>
      <sheetData sheetId="5794">
        <row r="4">
          <cell r="A4" t="str">
            <v>BẢNG TÍNH TOÁN, ĐO BÓC KHỐI LƯỢNG HOÀN THÀNH ĐƯA VÀO QUYẾT TOÁN</v>
          </cell>
        </row>
      </sheetData>
      <sheetData sheetId="5795">
        <row r="4">
          <cell r="A4" t="str">
            <v>BẢNG TÍNH TOÁN, ĐO BÓC KHỐI LƯỢNG HOÀN THÀNH ĐƯA VÀO QUYẾT TOÁN</v>
          </cell>
        </row>
      </sheetData>
      <sheetData sheetId="5796">
        <row r="4">
          <cell r="A4" t="str">
            <v>BẢNG TÍNH TOÁN, ĐO BÓC KHỐI LƯỢNG HOÀN THÀNH ĐƯA VÀO QUYẾT TOÁN</v>
          </cell>
        </row>
      </sheetData>
      <sheetData sheetId="5797">
        <row r="4">
          <cell r="A4" t="str">
            <v>BẢNG TÍNH TOÁN, ĐO BÓC KHỐI LƯỢNG HOÀN THÀNH ĐƯA VÀO QUYẾT TOÁN</v>
          </cell>
        </row>
      </sheetData>
      <sheetData sheetId="5798">
        <row r="4">
          <cell r="A4" t="str">
            <v>BẢNG TÍNH TOÁN, ĐO BÓC KHỐI LƯỢNG HOÀN THÀNH ĐƯA VÀO QUYẾT TOÁN</v>
          </cell>
        </row>
      </sheetData>
      <sheetData sheetId="5799">
        <row r="4">
          <cell r="A4" t="str">
            <v>BẢNG TÍNH TOÁN, ĐO BÓC KHỐI LƯỢNG HOÀN THÀNH ĐƯA VÀO QUYẾT TOÁN</v>
          </cell>
        </row>
      </sheetData>
      <sheetData sheetId="5800">
        <row r="4">
          <cell r="A4" t="str">
            <v>BẢNG TÍNH TOÁN, ĐO BÓC KHỐI LƯỢNG HOÀN THÀNH ĐƯA VÀO QUYẾT TOÁN</v>
          </cell>
        </row>
      </sheetData>
      <sheetData sheetId="5801">
        <row r="4">
          <cell r="A4" t="str">
            <v>BẢNG TÍNH TOÁN, ĐO BÓC KHỐI LƯỢNG HOÀN THÀNH ĐƯA VÀO QUYẾT TOÁN</v>
          </cell>
        </row>
      </sheetData>
      <sheetData sheetId="5802">
        <row r="4">
          <cell r="A4" t="str">
            <v>BẢNG TÍNH TOÁN, ĐO BÓC KHỐI LƯỢNG HOÀN THÀNH ĐƯA VÀO QUYẾT TOÁN</v>
          </cell>
        </row>
      </sheetData>
      <sheetData sheetId="5803">
        <row r="4">
          <cell r="A4" t="str">
            <v>BẢNG TÍNH TOÁN, ĐO BÓC KHỐI LƯỢNG HOÀN THÀNH ĐƯA VÀO QUYẾT TOÁN</v>
          </cell>
        </row>
      </sheetData>
      <sheetData sheetId="5804">
        <row r="4">
          <cell r="A4" t="str">
            <v>BẢNG TÍNH TOÁN, ĐO BÓC KHỐI LƯỢNG HOÀN THÀNH ĐƯA VÀO QUYẾT TOÁN</v>
          </cell>
        </row>
      </sheetData>
      <sheetData sheetId="5805">
        <row r="4">
          <cell r="A4" t="str">
            <v>BẢNG TÍNH TOÁN, ĐO BÓC KHỐI LƯỢNG HOÀN THÀNH ĐƯA VÀO QUYẾT TOÁN</v>
          </cell>
        </row>
      </sheetData>
      <sheetData sheetId="5806">
        <row r="4">
          <cell r="A4" t="str">
            <v>BẢNG TÍNH TOÁN, ĐO BÓC KHỐI LƯỢNG HOÀN THÀNH ĐƯA VÀO QUYẾT TOÁN</v>
          </cell>
        </row>
      </sheetData>
      <sheetData sheetId="5807">
        <row r="4">
          <cell r="A4" t="str">
            <v>BẢNG TÍNH TOÁN, ĐO BÓC KHỐI LƯỢNG HOÀN THÀNH ĐƯA VÀO QUYẾT TOÁN</v>
          </cell>
        </row>
      </sheetData>
      <sheetData sheetId="5808">
        <row r="4">
          <cell r="A4" t="str">
            <v>BẢNG TÍNH TOÁN, ĐO BÓC KHỐI LƯỢNG HOÀN THÀNH ĐƯA VÀO QUYẾT TOÁN</v>
          </cell>
        </row>
      </sheetData>
      <sheetData sheetId="5809">
        <row r="4">
          <cell r="A4" t="str">
            <v>BẢNG TÍNH TOÁN, ĐO BÓC KHỐI LƯỢNG HOÀN THÀNH ĐƯA VÀO QUYẾT TOÁN</v>
          </cell>
        </row>
      </sheetData>
      <sheetData sheetId="5810">
        <row r="4">
          <cell r="A4" t="str">
            <v>BẢNG TÍNH TOÁN, ĐO BÓC KHỐI LƯỢNG HOÀN THÀNH ĐƯA VÀO QUYẾT TOÁN</v>
          </cell>
        </row>
      </sheetData>
      <sheetData sheetId="5811">
        <row r="4">
          <cell r="A4" t="str">
            <v>BẢNG TÍNH TOÁN, ĐO BÓC KHỐI LƯỢNG HOÀN THÀNH ĐƯA VÀO QUYẾT TOÁN</v>
          </cell>
        </row>
      </sheetData>
      <sheetData sheetId="5812">
        <row r="4">
          <cell r="A4" t="str">
            <v>BẢNG TÍNH TOÁN, ĐO BÓC KHỐI LƯỢNG HOÀN THÀNH ĐƯA VÀO QUYẾT TOÁN</v>
          </cell>
        </row>
      </sheetData>
      <sheetData sheetId="5813">
        <row r="4">
          <cell r="A4" t="str">
            <v>BẢNG TÍNH TOÁN, ĐO BÓC KHỐI LƯỢNG HOÀN THÀNH ĐƯA VÀO QUYẾT TOÁN</v>
          </cell>
        </row>
      </sheetData>
      <sheetData sheetId="5814">
        <row r="4">
          <cell r="A4" t="str">
            <v>BẢNG TÍNH TOÁN, ĐO BÓC KHỐI LƯỢNG HOÀN THÀNH ĐƯA VÀO QUYẾT TOÁN</v>
          </cell>
        </row>
      </sheetData>
      <sheetData sheetId="5815">
        <row r="4">
          <cell r="A4" t="str">
            <v>BẢNG TÍNH TOÁN, ĐO BÓC KHỐI LƯỢNG HOÀN THÀNH ĐƯA VÀO QUYẾT TOÁN</v>
          </cell>
        </row>
      </sheetData>
      <sheetData sheetId="5816">
        <row r="4">
          <cell r="A4" t="str">
            <v>BẢNG TÍNH TOÁN, ĐO BÓC KHỐI LƯỢNG HOÀN THÀNH ĐƯA VÀO QUYẾT TOÁN</v>
          </cell>
        </row>
      </sheetData>
      <sheetData sheetId="5817">
        <row r="4">
          <cell r="A4" t="str">
            <v>BẢNG TÍNH TOÁN, ĐO BÓC KHỐI LƯỢNG HOÀN THÀNH ĐƯA VÀO QUYẾT TOÁN</v>
          </cell>
        </row>
      </sheetData>
      <sheetData sheetId="5818">
        <row r="4">
          <cell r="A4" t="str">
            <v>BẢNG TÍNH TOÁN, ĐO BÓC KHỐI LƯỢNG HOÀN THÀNH ĐƯA VÀO QUYẾT TOÁN</v>
          </cell>
        </row>
      </sheetData>
      <sheetData sheetId="5819">
        <row r="4">
          <cell r="A4" t="str">
            <v>BẢNG TÍNH TOÁN, ĐO BÓC KHỐI LƯỢNG HOÀN THÀNH ĐƯA VÀO QUYẾT TOÁN</v>
          </cell>
        </row>
      </sheetData>
      <sheetData sheetId="5820">
        <row r="4">
          <cell r="A4" t="str">
            <v>BẢNG TÍNH TOÁN, ĐO BÓC KHỐI LƯỢNG HOÀN THÀNH ĐƯA VÀO QUYẾT TOÁN</v>
          </cell>
        </row>
      </sheetData>
      <sheetData sheetId="5821">
        <row r="4">
          <cell r="A4" t="str">
            <v>BẢNG TÍNH TOÁN, ĐO BÓC KHỐI LƯỢNG HOÀN THÀNH ĐƯA VÀO QUYẾT TOÁN</v>
          </cell>
        </row>
      </sheetData>
      <sheetData sheetId="5822">
        <row r="4">
          <cell r="A4" t="str">
            <v>BẢNG TÍNH TOÁN, ĐO BÓC KHỐI LƯỢNG HOÀN THÀNH ĐƯA VÀO QUYẾT TOÁN</v>
          </cell>
        </row>
      </sheetData>
      <sheetData sheetId="5823">
        <row r="4">
          <cell r="A4" t="str">
            <v>BẢNG TÍNH TOÁN, ĐO BÓC KHỐI LƯỢNG HOÀN THÀNH ĐƯA VÀO QUYẾT TOÁN</v>
          </cell>
        </row>
      </sheetData>
      <sheetData sheetId="5824">
        <row r="4">
          <cell r="A4" t="str">
            <v>BẢNG TÍNH TOÁN, ĐO BÓC KHỐI LƯỢNG HOÀN THÀNH ĐƯA VÀO QUYẾT TOÁN</v>
          </cell>
        </row>
      </sheetData>
      <sheetData sheetId="5825">
        <row r="4">
          <cell r="A4" t="str">
            <v>BẢNG TÍNH TOÁN, ĐO BÓC KHỐI LƯỢNG HOÀN THÀNH ĐƯA VÀO QUYẾT TOÁN</v>
          </cell>
        </row>
      </sheetData>
      <sheetData sheetId="5826">
        <row r="4">
          <cell r="A4" t="str">
            <v>BẢNG TÍNH TOÁN, ĐO BÓC KHỐI LƯỢNG HOÀN THÀNH ĐƯA VÀO QUYẾT TOÁN</v>
          </cell>
        </row>
      </sheetData>
      <sheetData sheetId="5827">
        <row r="4">
          <cell r="A4" t="str">
            <v>BẢNG TÍNH TOÁN, ĐO BÓC KHỐI LƯỢNG HOÀN THÀNH ĐƯA VÀO QUYẾT TOÁN</v>
          </cell>
        </row>
      </sheetData>
      <sheetData sheetId="5828">
        <row r="4">
          <cell r="A4" t="str">
            <v>BẢNG TÍNH TOÁN, ĐO BÓC KHỐI LƯỢNG HOÀN THÀNH ĐƯA VÀO QUYẾT TOÁN</v>
          </cell>
        </row>
      </sheetData>
      <sheetData sheetId="5829">
        <row r="4">
          <cell r="A4" t="str">
            <v>BẢNG TÍNH TOÁN, ĐO BÓC KHỐI LƯỢNG HOÀN THÀNH ĐƯA VÀO QUYẾT TOÁN</v>
          </cell>
        </row>
      </sheetData>
      <sheetData sheetId="5830">
        <row r="4">
          <cell r="A4" t="str">
            <v>BẢNG TÍNH TOÁN, ĐO BÓC KHỐI LƯỢNG HOÀN THÀNH ĐƯA VÀO QUYẾT TOÁN</v>
          </cell>
        </row>
      </sheetData>
      <sheetData sheetId="5831">
        <row r="4">
          <cell r="A4" t="str">
            <v>BẢNG TÍNH TOÁN, ĐO BÓC KHỐI LƯỢNG HOÀN THÀNH ĐƯA VÀO QUYẾT TOÁN</v>
          </cell>
        </row>
      </sheetData>
      <sheetData sheetId="5832">
        <row r="4">
          <cell r="A4" t="str">
            <v>BẢNG TÍNH TOÁN, ĐO BÓC KHỐI LƯỢNG HOÀN THÀNH ĐƯA VÀO QUYẾT TOÁN</v>
          </cell>
        </row>
      </sheetData>
      <sheetData sheetId="5833">
        <row r="4">
          <cell r="A4" t="str">
            <v>BẢNG TÍNH TOÁN, ĐO BÓC KHỐI LƯỢNG HOÀN THÀNH ĐƯA VÀO QUYẾT TOÁN</v>
          </cell>
        </row>
      </sheetData>
      <sheetData sheetId="5834">
        <row r="4">
          <cell r="A4" t="str">
            <v>BẢNG TÍNH TOÁN, ĐO BÓC KHỐI LƯỢNG HOÀN THÀNH ĐƯA VÀO QUYẾT TOÁN</v>
          </cell>
        </row>
      </sheetData>
      <sheetData sheetId="5835">
        <row r="4">
          <cell r="A4" t="str">
            <v>BẢNG TÍNH TOÁN, ĐO BÓC KHỐI LƯỢNG HOÀN THÀNH ĐƯA VÀO QUYẾT TOÁN</v>
          </cell>
        </row>
      </sheetData>
      <sheetData sheetId="5836">
        <row r="4">
          <cell r="A4" t="str">
            <v>BẢNG TÍNH TOÁN, ĐO BÓC KHỐI LƯỢNG HOÀN THÀNH ĐƯA VÀO QUYẾT TOÁN</v>
          </cell>
        </row>
      </sheetData>
      <sheetData sheetId="5837">
        <row r="4">
          <cell r="A4" t="str">
            <v>BẢNG TÍNH TOÁN, ĐO BÓC KHỐI LƯỢNG HOÀN THÀNH ĐƯA VÀO QUYẾT TOÁN</v>
          </cell>
        </row>
      </sheetData>
      <sheetData sheetId="5838">
        <row r="4">
          <cell r="A4" t="str">
            <v>BẢNG TÍNH TOÁN, ĐO BÓC KHỐI LƯỢNG HOÀN THÀNH ĐƯA VÀO QUYẾT TOÁN</v>
          </cell>
        </row>
      </sheetData>
      <sheetData sheetId="5839">
        <row r="4">
          <cell r="A4" t="str">
            <v>BẢNG TÍNH TOÁN, ĐO BÓC KHỐI LƯỢNG HOÀN THÀNH ĐƯA VÀO QUYẾT TOÁN</v>
          </cell>
        </row>
      </sheetData>
      <sheetData sheetId="5840">
        <row r="4">
          <cell r="A4" t="str">
            <v>BẢNG TÍNH TOÁN, ĐO BÓC KHỐI LƯỢNG HOÀN THÀNH ĐƯA VÀO QUYẾT TOÁN</v>
          </cell>
        </row>
      </sheetData>
      <sheetData sheetId="5841">
        <row r="4">
          <cell r="A4" t="str">
            <v>BẢNG TÍNH TOÁN, ĐO BÓC KHỐI LƯỢNG HOÀN THÀNH ĐƯA VÀO QUYẾT TOÁN</v>
          </cell>
        </row>
      </sheetData>
      <sheetData sheetId="5842">
        <row r="4">
          <cell r="A4" t="str">
            <v>BẢNG TÍNH TOÁN, ĐO BÓC KHỐI LƯỢNG HOÀN THÀNH ĐƯA VÀO QUYẾT TOÁN</v>
          </cell>
        </row>
      </sheetData>
      <sheetData sheetId="5843">
        <row r="4">
          <cell r="A4" t="str">
            <v>BẢNG TÍNH TOÁN, ĐO BÓC KHỐI LƯỢNG HOÀN THÀNH ĐƯA VÀO QUYẾT TOÁN</v>
          </cell>
        </row>
      </sheetData>
      <sheetData sheetId="5844">
        <row r="4">
          <cell r="A4" t="str">
            <v>BẢNG TÍNH TOÁN, ĐO BÓC KHỐI LƯỢNG HOÀN THÀNH ĐƯA VÀO QUYẾT TOÁN</v>
          </cell>
        </row>
      </sheetData>
      <sheetData sheetId="5845">
        <row r="4">
          <cell r="A4" t="str">
            <v>BẢNG TÍNH TOÁN, ĐO BÓC KHỐI LƯỢNG HOÀN THÀNH ĐƯA VÀO QUYẾT TOÁN</v>
          </cell>
        </row>
      </sheetData>
      <sheetData sheetId="5846">
        <row r="4">
          <cell r="A4" t="str">
            <v>BẢNG TÍNH TOÁN, ĐO BÓC KHỐI LƯỢNG HOÀN THÀNH ĐƯA VÀO QUYẾT TOÁN</v>
          </cell>
        </row>
      </sheetData>
      <sheetData sheetId="5847">
        <row r="4">
          <cell r="A4" t="str">
            <v>BẢNG TÍNH TOÁN, ĐO BÓC KHỐI LƯỢNG HOÀN THÀNH ĐƯA VÀO QUYẾT TOÁN</v>
          </cell>
        </row>
      </sheetData>
      <sheetData sheetId="5848">
        <row r="4">
          <cell r="A4" t="str">
            <v>BẢNG TÍNH TOÁN, ĐO BÓC KHỐI LƯỢNG HOÀN THÀNH ĐƯA VÀO QUYẾT TOÁN</v>
          </cell>
        </row>
      </sheetData>
      <sheetData sheetId="5849">
        <row r="4">
          <cell r="A4" t="str">
            <v>BẢNG TÍNH TOÁN, ĐO BÓC KHỐI LƯỢNG HOÀN THÀNH ĐƯA VÀO QUYẾT TOÁN</v>
          </cell>
        </row>
      </sheetData>
      <sheetData sheetId="5850">
        <row r="4">
          <cell r="A4" t="str">
            <v>BẢNG TÍNH TOÁN, ĐO BÓC KHỐI LƯỢNG HOÀN THÀNH ĐƯA VÀO QUYẾT TOÁN</v>
          </cell>
        </row>
      </sheetData>
      <sheetData sheetId="5851">
        <row r="4">
          <cell r="A4" t="str">
            <v>BẢNG TÍNH TOÁN, ĐO BÓC KHỐI LƯỢNG HOÀN THÀNH ĐƯA VÀO QUYẾT TOÁN</v>
          </cell>
        </row>
      </sheetData>
      <sheetData sheetId="5852">
        <row r="4">
          <cell r="A4" t="str">
            <v>BẢNG TÍNH TOÁN, ĐO BÓC KHỐI LƯỢNG HOÀN THÀNH ĐƯA VÀO QUYẾT TOÁN</v>
          </cell>
        </row>
      </sheetData>
      <sheetData sheetId="5853">
        <row r="4">
          <cell r="A4" t="str">
            <v>BẢNG TÍNH TOÁN, ĐO BÓC KHỐI LƯỢNG HOÀN THÀNH ĐƯA VÀO QUYẾT TOÁN</v>
          </cell>
        </row>
      </sheetData>
      <sheetData sheetId="5854">
        <row r="4">
          <cell r="A4" t="str">
            <v>BẢNG TÍNH TOÁN, ĐO BÓC KHỐI LƯỢNG HOÀN THÀNH ĐƯA VÀO QUYẾT TOÁN</v>
          </cell>
        </row>
      </sheetData>
      <sheetData sheetId="5855">
        <row r="4">
          <cell r="A4" t="str">
            <v>BẢNG TÍNH TOÁN, ĐO BÓC KHỐI LƯỢNG HOÀN THÀNH ĐƯA VÀO QUYẾT TOÁN</v>
          </cell>
        </row>
      </sheetData>
      <sheetData sheetId="5856">
        <row r="4">
          <cell r="A4" t="str">
            <v>BẢNG TÍNH TOÁN, ĐO BÓC KHỐI LƯỢNG HOÀN THÀNH ĐƯA VÀO QUYẾT TOÁN</v>
          </cell>
        </row>
      </sheetData>
      <sheetData sheetId="5857">
        <row r="4">
          <cell r="A4" t="str">
            <v>BẢNG TÍNH TOÁN, ĐO BÓC KHỐI LƯỢNG HOÀN THÀNH ĐƯA VÀO QUYẾT TOÁN</v>
          </cell>
        </row>
      </sheetData>
      <sheetData sheetId="5858">
        <row r="4">
          <cell r="A4" t="str">
            <v>BẢNG TÍNH TOÁN, ĐO BÓC KHỐI LƯỢNG HOÀN THÀNH ĐƯA VÀO QUYẾT TOÁN</v>
          </cell>
        </row>
      </sheetData>
      <sheetData sheetId="5859">
        <row r="4">
          <cell r="A4" t="str">
            <v>BẢNG TÍNH TOÁN, ĐO BÓC KHỐI LƯỢNG HOÀN THÀNH ĐƯA VÀO QUYẾT TOÁN</v>
          </cell>
        </row>
      </sheetData>
      <sheetData sheetId="5860">
        <row r="4">
          <cell r="A4" t="str">
            <v>BẢNG TÍNH TOÁN, ĐO BÓC KHỐI LƯỢNG HOÀN THÀNH ĐƯA VÀO QUYẾT TOÁN</v>
          </cell>
        </row>
      </sheetData>
      <sheetData sheetId="5861">
        <row r="4">
          <cell r="A4" t="str">
            <v>BẢNG TÍNH TOÁN, ĐO BÓC KHỐI LƯỢNG HOÀN THÀNH ĐƯA VÀO QUYẾT TOÁN</v>
          </cell>
        </row>
      </sheetData>
      <sheetData sheetId="5862">
        <row r="4">
          <cell r="A4" t="str">
            <v>BẢNG TÍNH TOÁN, ĐO BÓC KHỐI LƯỢNG HOÀN THÀNH ĐƯA VÀO QUYẾT TOÁN</v>
          </cell>
        </row>
      </sheetData>
      <sheetData sheetId="5863">
        <row r="4">
          <cell r="A4" t="str">
            <v>BẢNG TÍNH TOÁN, ĐO BÓC KHỐI LƯỢNG HOÀN THÀNH ĐƯA VÀO QUYẾT TOÁN</v>
          </cell>
        </row>
      </sheetData>
      <sheetData sheetId="5864">
        <row r="4">
          <cell r="A4" t="str">
            <v>BẢNG TÍNH TOÁN, ĐO BÓC KHỐI LƯỢNG HOÀN THÀNH ĐƯA VÀO QUYẾT TOÁN</v>
          </cell>
        </row>
      </sheetData>
      <sheetData sheetId="5865">
        <row r="4">
          <cell r="A4" t="str">
            <v>BẢNG TÍNH TOÁN, ĐO BÓC KHỐI LƯỢNG HOÀN THÀNH ĐƯA VÀO QUYẾT TOÁN</v>
          </cell>
        </row>
      </sheetData>
      <sheetData sheetId="5866">
        <row r="4">
          <cell r="A4" t="str">
            <v>BẢNG TÍNH TOÁN, ĐO BÓC KHỐI LƯỢNG HOÀN THÀNH ĐƯA VÀO QUYẾT TOÁN</v>
          </cell>
        </row>
      </sheetData>
      <sheetData sheetId="5867">
        <row r="4">
          <cell r="A4" t="str">
            <v>BẢNG TÍNH TOÁN, ĐO BÓC KHỐI LƯỢNG HOÀN THÀNH ĐƯA VÀO QUYẾT TOÁN</v>
          </cell>
        </row>
      </sheetData>
      <sheetData sheetId="5868">
        <row r="4">
          <cell r="A4" t="str">
            <v>BẢNG TÍNH TOÁN, ĐO BÓC KHỐI LƯỢNG HOÀN THÀNH ĐƯA VÀO QUYẾT TOÁN</v>
          </cell>
        </row>
      </sheetData>
      <sheetData sheetId="5869">
        <row r="4">
          <cell r="A4" t="str">
            <v>BẢNG TÍNH TOÁN, ĐO BÓC KHỐI LƯỢNG HOÀN THÀNH ĐƯA VÀO QUYẾT TOÁN</v>
          </cell>
        </row>
      </sheetData>
      <sheetData sheetId="5870">
        <row r="4">
          <cell r="A4" t="str">
            <v>BẢNG TÍNH TOÁN, ĐO BÓC KHỐI LƯỢNG HOÀN THÀNH ĐƯA VÀO QUYẾT TOÁN</v>
          </cell>
        </row>
      </sheetData>
      <sheetData sheetId="5871">
        <row r="4">
          <cell r="A4" t="str">
            <v>BẢNG TÍNH TOÁN, ĐO BÓC KHỐI LƯỢNG HOÀN THÀNH ĐƯA VÀO QUYẾT TOÁN</v>
          </cell>
        </row>
      </sheetData>
      <sheetData sheetId="5872">
        <row r="4">
          <cell r="A4" t="str">
            <v>BẢNG TÍNH TOÁN, ĐO BÓC KHỐI LƯỢNG HOÀN THÀNH ĐƯA VÀO QUYẾT TOÁN</v>
          </cell>
        </row>
      </sheetData>
      <sheetData sheetId="5873">
        <row r="4">
          <cell r="A4" t="str">
            <v>BẢNG TÍNH TOÁN, ĐO BÓC KHỐI LƯỢNG HOÀN THÀNH ĐƯA VÀO QUYẾT TOÁN</v>
          </cell>
        </row>
      </sheetData>
      <sheetData sheetId="5874">
        <row r="4">
          <cell r="A4" t="str">
            <v>BẢNG TÍNH TOÁN, ĐO BÓC KHỐI LƯỢNG HOÀN THÀNH ĐƯA VÀO QUYẾT TOÁN</v>
          </cell>
        </row>
      </sheetData>
      <sheetData sheetId="5875">
        <row r="4">
          <cell r="A4" t="str">
            <v>BẢNG TÍNH TOÁN, ĐO BÓC KHỐI LƯỢNG HOÀN THÀNH ĐƯA VÀO QUYẾT TOÁN</v>
          </cell>
        </row>
      </sheetData>
      <sheetData sheetId="5876">
        <row r="4">
          <cell r="A4" t="str">
            <v>BẢNG TÍNH TOÁN, ĐO BÓC KHỐI LƯỢNG HOÀN THÀNH ĐƯA VÀO QUYẾT TOÁN</v>
          </cell>
        </row>
      </sheetData>
      <sheetData sheetId="5877">
        <row r="4">
          <cell r="A4" t="str">
            <v>BẢNG TÍNH TOÁN, ĐO BÓC KHỐI LƯỢNG HOÀN THÀNH ĐƯA VÀO QUYẾT TOÁN</v>
          </cell>
        </row>
      </sheetData>
      <sheetData sheetId="5878">
        <row r="4">
          <cell r="A4" t="str">
            <v>BẢNG TÍNH TOÁN, ĐO BÓC KHỐI LƯỢNG HOÀN THÀNH ĐƯA VÀO QUYẾT TOÁN</v>
          </cell>
        </row>
      </sheetData>
      <sheetData sheetId="5879">
        <row r="4">
          <cell r="A4" t="str">
            <v>BẢNG TÍNH TOÁN, ĐO BÓC KHỐI LƯỢNG HOÀN THÀNH ĐƯA VÀO QUYẾT TOÁN</v>
          </cell>
        </row>
      </sheetData>
      <sheetData sheetId="5880">
        <row r="4">
          <cell r="A4" t="str">
            <v>BẢNG TÍNH TOÁN, ĐO BÓC KHỐI LƯỢNG HOÀN THÀNH ĐƯA VÀO QUYẾT TOÁN</v>
          </cell>
        </row>
      </sheetData>
      <sheetData sheetId="5881">
        <row r="4">
          <cell r="A4" t="str">
            <v>BẢNG TÍNH TOÁN, ĐO BÓC KHỐI LƯỢNG HOÀN THÀNH ĐƯA VÀO QUYẾT TOÁN</v>
          </cell>
        </row>
      </sheetData>
      <sheetData sheetId="5882">
        <row r="4">
          <cell r="A4" t="str">
            <v>BẢNG TÍNH TOÁN, ĐO BÓC KHỐI LƯỢNG HOÀN THÀNH ĐƯA VÀO QUYẾT TOÁN</v>
          </cell>
        </row>
      </sheetData>
      <sheetData sheetId="5883">
        <row r="4">
          <cell r="A4" t="str">
            <v>BẢNG TÍNH TOÁN, ĐO BÓC KHỐI LƯỢNG HOÀN THÀNH ĐƯA VÀO QUYẾT TOÁN</v>
          </cell>
        </row>
      </sheetData>
      <sheetData sheetId="5884">
        <row r="4">
          <cell r="A4" t="str">
            <v>BẢNG TÍNH TOÁN, ĐO BÓC KHỐI LƯỢNG HOÀN THÀNH ĐƯA VÀO QUYẾT TOÁN</v>
          </cell>
        </row>
      </sheetData>
      <sheetData sheetId="5885">
        <row r="4">
          <cell r="A4" t="str">
            <v>BẢNG TÍNH TOÁN, ĐO BÓC KHỐI LƯỢNG HOÀN THÀNH ĐƯA VÀO QUYẾT TOÁN</v>
          </cell>
        </row>
      </sheetData>
      <sheetData sheetId="5886">
        <row r="4">
          <cell r="A4" t="str">
            <v>BẢNG TÍNH TOÁN, ĐO BÓC KHỐI LƯỢNG HOÀN THÀNH ĐƯA VÀO QUYẾT TOÁN</v>
          </cell>
        </row>
      </sheetData>
      <sheetData sheetId="5887">
        <row r="4">
          <cell r="A4" t="str">
            <v>BẢNG TÍNH TOÁN, ĐO BÓC KHỐI LƯỢNG HOÀN THÀNH ĐƯA VÀO QUYẾT TOÁN</v>
          </cell>
        </row>
      </sheetData>
      <sheetData sheetId="5888">
        <row r="4">
          <cell r="A4" t="str">
            <v>BẢNG TÍNH TOÁN, ĐO BÓC KHỐI LƯỢNG HOÀN THÀNH ĐƯA VÀO QUYẾT TOÁN</v>
          </cell>
        </row>
      </sheetData>
      <sheetData sheetId="5889">
        <row r="4">
          <cell r="A4" t="str">
            <v>BẢNG TÍNH TOÁN, ĐO BÓC KHỐI LƯỢNG HOÀN THÀNH ĐƯA VÀO QUYẾT TOÁN</v>
          </cell>
        </row>
      </sheetData>
      <sheetData sheetId="5890">
        <row r="4">
          <cell r="A4" t="str">
            <v>BẢNG TÍNH TOÁN, ĐO BÓC KHỐI LƯỢNG HOÀN THÀNH ĐƯA VÀO QUYẾT TOÁN</v>
          </cell>
        </row>
      </sheetData>
      <sheetData sheetId="5891">
        <row r="4">
          <cell r="A4" t="str">
            <v>BẢNG TÍNH TOÁN, ĐO BÓC KHỐI LƯỢNG HOÀN THÀNH ĐƯA VÀO QUYẾT TOÁN</v>
          </cell>
        </row>
      </sheetData>
      <sheetData sheetId="5892">
        <row r="4">
          <cell r="A4" t="str">
            <v>BẢNG TÍNH TOÁN, ĐO BÓC KHỐI LƯỢNG HOÀN THÀNH ĐƯA VÀO QUYẾT TOÁN</v>
          </cell>
        </row>
      </sheetData>
      <sheetData sheetId="5893">
        <row r="4">
          <cell r="A4" t="str">
            <v>BẢNG TÍNH TOÁN, ĐO BÓC KHỐI LƯỢNG HOÀN THÀNH ĐƯA VÀO QUYẾT TOÁN</v>
          </cell>
        </row>
      </sheetData>
      <sheetData sheetId="5894">
        <row r="4">
          <cell r="A4" t="str">
            <v>BẢNG TÍNH TOÁN, ĐO BÓC KHỐI LƯỢNG HOÀN THÀNH ĐƯA VÀO QUYẾT TOÁN</v>
          </cell>
        </row>
      </sheetData>
      <sheetData sheetId="5895">
        <row r="4">
          <cell r="A4" t="str">
            <v>BẢNG TÍNH TOÁN, ĐO BÓC KHỐI LƯỢNG HOÀN THÀNH ĐƯA VÀO QUYẾT TOÁN</v>
          </cell>
        </row>
      </sheetData>
      <sheetData sheetId="5896">
        <row r="4">
          <cell r="A4" t="str">
            <v>BẢNG TÍNH TOÁN, ĐO BÓC KHỐI LƯỢNG HOÀN THÀNH ĐƯA VÀO QUYẾT TOÁN</v>
          </cell>
        </row>
      </sheetData>
      <sheetData sheetId="5897">
        <row r="4">
          <cell r="A4" t="str">
            <v>BẢNG TÍNH TOÁN, ĐO BÓC KHỐI LƯỢNG HOÀN THÀNH ĐƯA VÀO QUYẾT TOÁN</v>
          </cell>
        </row>
      </sheetData>
      <sheetData sheetId="5898">
        <row r="4">
          <cell r="A4" t="str">
            <v>BẢNG TÍNH TOÁN, ĐO BÓC KHỐI LƯỢNG HOÀN THÀNH ĐƯA VÀO QUYẾT TOÁN</v>
          </cell>
        </row>
      </sheetData>
      <sheetData sheetId="5899">
        <row r="4">
          <cell r="A4" t="str">
            <v>BẢNG TÍNH TOÁN, ĐO BÓC KHỐI LƯỢNG HOÀN THÀNH ĐƯA VÀO QUYẾT TOÁN</v>
          </cell>
        </row>
      </sheetData>
      <sheetData sheetId="5900">
        <row r="4">
          <cell r="A4" t="str">
            <v>BẢNG TÍNH TOÁN, ĐO BÓC KHỐI LƯỢNG HOÀN THÀNH ĐƯA VÀO QUYẾT TOÁN</v>
          </cell>
        </row>
      </sheetData>
      <sheetData sheetId="5901">
        <row r="4">
          <cell r="A4" t="str">
            <v>BẢNG TÍNH TOÁN, ĐO BÓC KHỐI LƯỢNG HOÀN THÀNH ĐƯA VÀO QUYẾT TOÁN</v>
          </cell>
        </row>
      </sheetData>
      <sheetData sheetId="5902">
        <row r="4">
          <cell r="A4" t="str">
            <v>BẢNG TÍNH TOÁN, ĐO BÓC KHỐI LƯỢNG HOÀN THÀNH ĐƯA VÀO QUYẾT TOÁN</v>
          </cell>
        </row>
      </sheetData>
      <sheetData sheetId="5903">
        <row r="4">
          <cell r="A4" t="str">
            <v>BẢNG TÍNH TOÁN, ĐO BÓC KHỐI LƯỢNG HOÀN THÀNH ĐƯA VÀO QUYẾT TOÁN</v>
          </cell>
        </row>
      </sheetData>
      <sheetData sheetId="5904">
        <row r="4">
          <cell r="A4" t="str">
            <v>BẢNG TÍNH TOÁN, ĐO BÓC KHỐI LƯỢNG HOÀN THÀNH ĐƯA VÀO QUYẾT TOÁN</v>
          </cell>
        </row>
      </sheetData>
      <sheetData sheetId="5905">
        <row r="4">
          <cell r="A4" t="str">
            <v>BẢNG TÍNH TOÁN, ĐO BÓC KHỐI LƯỢNG HOÀN THÀNH ĐƯA VÀO QUYẾT TOÁN</v>
          </cell>
        </row>
      </sheetData>
      <sheetData sheetId="5906">
        <row r="4">
          <cell r="A4" t="str">
            <v>BẢNG TÍNH TOÁN, ĐO BÓC KHỐI LƯỢNG HOÀN THÀNH ĐƯA VÀO QUYẾT TOÁN</v>
          </cell>
        </row>
      </sheetData>
      <sheetData sheetId="5907">
        <row r="4">
          <cell r="A4" t="str">
            <v>BẢNG TÍNH TOÁN, ĐO BÓC KHỐI LƯỢNG HOÀN THÀNH ĐƯA VÀO QUYẾT TOÁN</v>
          </cell>
        </row>
      </sheetData>
      <sheetData sheetId="5908">
        <row r="4">
          <cell r="A4" t="str">
            <v>BẢNG TÍNH TOÁN, ĐO BÓC KHỐI LƯỢNG HOÀN THÀNH ĐƯA VÀO QUYẾT TOÁN</v>
          </cell>
        </row>
      </sheetData>
      <sheetData sheetId="5909">
        <row r="4">
          <cell r="A4" t="str">
            <v>BẢNG TÍNH TOÁN, ĐO BÓC KHỐI LƯỢNG HOÀN THÀNH ĐƯA VÀO QUYẾT TOÁN</v>
          </cell>
        </row>
      </sheetData>
      <sheetData sheetId="5910">
        <row r="4">
          <cell r="A4" t="str">
            <v>BẢNG TÍNH TOÁN, ĐO BÓC KHỐI LƯỢNG HOÀN THÀNH ĐƯA VÀO QUYẾT TOÁN</v>
          </cell>
        </row>
      </sheetData>
      <sheetData sheetId="5911">
        <row r="4">
          <cell r="A4" t="str">
            <v>BẢNG TÍNH TOÁN, ĐO BÓC KHỐI LƯỢNG HOÀN THÀNH ĐƯA VÀO QUYẾT TOÁN</v>
          </cell>
        </row>
      </sheetData>
      <sheetData sheetId="5912">
        <row r="4">
          <cell r="A4" t="str">
            <v>BẢNG TÍNH TOÁN, ĐO BÓC KHỐI LƯỢNG HOÀN THÀNH ĐƯA VÀO QUYẾT TOÁN</v>
          </cell>
        </row>
      </sheetData>
      <sheetData sheetId="5913">
        <row r="4">
          <cell r="A4" t="str">
            <v>BẢNG TÍNH TOÁN, ĐO BÓC KHỐI LƯỢNG HOÀN THÀNH ĐƯA VÀO QUYẾT TOÁN</v>
          </cell>
        </row>
      </sheetData>
      <sheetData sheetId="5914">
        <row r="4">
          <cell r="A4" t="str">
            <v>BẢNG TÍNH TOÁN, ĐO BÓC KHỐI LƯỢNG HOÀN THÀNH ĐƯA VÀO QUYẾT TOÁN</v>
          </cell>
        </row>
      </sheetData>
      <sheetData sheetId="5915">
        <row r="4">
          <cell r="A4" t="str">
            <v>BẢNG TÍNH TOÁN, ĐO BÓC KHỐI LƯỢNG HOÀN THÀNH ĐƯA VÀO QUYẾT TOÁN</v>
          </cell>
        </row>
      </sheetData>
      <sheetData sheetId="5916">
        <row r="4">
          <cell r="A4" t="str">
            <v>BẢNG TÍNH TOÁN, ĐO BÓC KHỐI LƯỢNG HOÀN THÀNH ĐƯA VÀO QUYẾT TOÁN</v>
          </cell>
        </row>
      </sheetData>
      <sheetData sheetId="5917">
        <row r="4">
          <cell r="A4" t="str">
            <v>BẢNG TÍNH TOÁN, ĐO BÓC KHỐI LƯỢNG HOÀN THÀNH ĐƯA VÀO QUYẾT TOÁN</v>
          </cell>
        </row>
      </sheetData>
      <sheetData sheetId="5918">
        <row r="4">
          <cell r="A4" t="str">
            <v>BẢNG TÍNH TOÁN, ĐO BÓC KHỐI LƯỢNG HOÀN THÀNH ĐƯA VÀO QUYẾT TOÁN</v>
          </cell>
        </row>
      </sheetData>
      <sheetData sheetId="5919">
        <row r="4">
          <cell r="A4" t="str">
            <v>BẢNG TÍNH TOÁN, ĐO BÓC KHỐI LƯỢNG HOÀN THÀNH ĐƯA VÀO QUYẾT TOÁN</v>
          </cell>
        </row>
      </sheetData>
      <sheetData sheetId="5920">
        <row r="4">
          <cell r="A4" t="str">
            <v>BẢNG TÍNH TOÁN, ĐO BÓC KHỐI LƯỢNG HOÀN THÀNH ĐƯA VÀO QUYẾT TOÁN</v>
          </cell>
        </row>
      </sheetData>
      <sheetData sheetId="5921">
        <row r="4">
          <cell r="A4" t="str">
            <v>BẢNG TÍNH TOÁN, ĐO BÓC KHỐI LƯỢNG HOÀN THÀNH ĐƯA VÀO QUYẾT TOÁN</v>
          </cell>
        </row>
      </sheetData>
      <sheetData sheetId="5922">
        <row r="4">
          <cell r="A4" t="str">
            <v>BẢNG TÍNH TOÁN, ĐO BÓC KHỐI LƯỢNG HOÀN THÀNH ĐƯA VÀO QUYẾT TOÁN</v>
          </cell>
        </row>
      </sheetData>
      <sheetData sheetId="5923">
        <row r="4">
          <cell r="A4" t="str">
            <v>BẢNG TÍNH TOÁN, ĐO BÓC KHỐI LƯỢNG HOÀN THÀNH ĐƯA VÀO QUYẾT TOÁN</v>
          </cell>
        </row>
      </sheetData>
      <sheetData sheetId="5924">
        <row r="4">
          <cell r="A4" t="str">
            <v>BẢNG TÍNH TOÁN, ĐO BÓC KHỐI LƯỢNG HOÀN THÀNH ĐƯA VÀO QUYẾT TOÁN</v>
          </cell>
        </row>
      </sheetData>
      <sheetData sheetId="5925">
        <row r="4">
          <cell r="A4" t="str">
            <v>BẢNG TÍNH TOÁN, ĐO BÓC KHỐI LƯỢNG HOÀN THÀNH ĐƯA VÀO QUYẾT TOÁN</v>
          </cell>
        </row>
      </sheetData>
      <sheetData sheetId="5926">
        <row r="4">
          <cell r="A4" t="str">
            <v>BẢNG TÍNH TOÁN, ĐO BÓC KHỐI LƯỢNG HOÀN THÀNH ĐƯA VÀO QUYẾT TOÁN</v>
          </cell>
        </row>
      </sheetData>
      <sheetData sheetId="5927">
        <row r="4">
          <cell r="A4" t="str">
            <v>BẢNG TÍNH TOÁN, ĐO BÓC KHỐI LƯỢNG HOÀN THÀNH ĐƯA VÀO QUYẾT TOÁN</v>
          </cell>
        </row>
      </sheetData>
      <sheetData sheetId="5928">
        <row r="4">
          <cell r="A4" t="str">
            <v>BẢNG TÍNH TOÁN, ĐO BÓC KHỐI LƯỢNG HOÀN THÀNH ĐƯA VÀO QUYẾT TOÁN</v>
          </cell>
        </row>
      </sheetData>
      <sheetData sheetId="5929">
        <row r="4">
          <cell r="A4" t="str">
            <v>BẢNG TÍNH TOÁN, ĐO BÓC KHỐI LƯỢNG HOÀN THÀNH ĐƯA VÀO QUYẾT TOÁN</v>
          </cell>
        </row>
      </sheetData>
      <sheetData sheetId="5930">
        <row r="4">
          <cell r="A4" t="str">
            <v>BẢNG TÍNH TOÁN, ĐO BÓC KHỐI LƯỢNG HOÀN THÀNH ĐƯA VÀO QUYẾT TOÁN</v>
          </cell>
        </row>
      </sheetData>
      <sheetData sheetId="5931">
        <row r="4">
          <cell r="A4" t="str">
            <v>BẢNG TÍNH TOÁN, ĐO BÓC KHỐI LƯỢNG HOÀN THÀNH ĐƯA VÀO QUYẾT TOÁN</v>
          </cell>
        </row>
      </sheetData>
      <sheetData sheetId="5932">
        <row r="4">
          <cell r="A4" t="str">
            <v>BẢNG TÍNH TOÁN, ĐO BÓC KHỐI LƯỢNG HOÀN THÀNH ĐƯA VÀO QUYẾT TOÁN</v>
          </cell>
        </row>
      </sheetData>
      <sheetData sheetId="5933">
        <row r="4">
          <cell r="A4" t="str">
            <v>BẢNG TÍNH TOÁN, ĐO BÓC KHỐI LƯỢNG HOÀN THÀNH ĐƯA VÀO QUYẾT TOÁN</v>
          </cell>
        </row>
      </sheetData>
      <sheetData sheetId="5934">
        <row r="4">
          <cell r="A4" t="str">
            <v>BẢNG TÍNH TOÁN, ĐO BÓC KHỐI LƯỢNG HOÀN THÀNH ĐƯA VÀO QUYẾT TOÁN</v>
          </cell>
        </row>
      </sheetData>
      <sheetData sheetId="5935">
        <row r="4">
          <cell r="A4" t="str">
            <v>BẢNG TÍNH TOÁN, ĐO BÓC KHỐI LƯỢNG HOÀN THÀNH ĐƯA VÀO QUYẾT TOÁN</v>
          </cell>
        </row>
      </sheetData>
      <sheetData sheetId="5936">
        <row r="4">
          <cell r="A4" t="str">
            <v>BẢNG TÍNH TOÁN, ĐO BÓC KHỐI LƯỢNG HOÀN THÀNH ĐƯA VÀO QUYẾT TOÁN</v>
          </cell>
        </row>
      </sheetData>
      <sheetData sheetId="5937">
        <row r="4">
          <cell r="A4" t="str">
            <v>BẢNG TÍNH TOÁN, ĐO BÓC KHỐI LƯỢNG HOÀN THÀNH ĐƯA VÀO QUYẾT TOÁN</v>
          </cell>
        </row>
      </sheetData>
      <sheetData sheetId="5938">
        <row r="4">
          <cell r="A4" t="str">
            <v>BẢNG TÍNH TOÁN, ĐO BÓC KHỐI LƯỢNG HOÀN THÀNH ĐƯA VÀO QUYẾT TOÁN</v>
          </cell>
        </row>
      </sheetData>
      <sheetData sheetId="5939">
        <row r="4">
          <cell r="A4" t="str">
            <v>BẢNG TÍNH TOÁN, ĐO BÓC KHỐI LƯỢNG HOÀN THÀNH ĐƯA VÀO QUYẾT TOÁN</v>
          </cell>
        </row>
      </sheetData>
      <sheetData sheetId="5940">
        <row r="4">
          <cell r="A4" t="str">
            <v>BẢNG TÍNH TOÁN, ĐO BÓC KHỐI LƯỢNG HOÀN THÀNH ĐƯA VÀO QUYẾT TOÁN</v>
          </cell>
        </row>
      </sheetData>
      <sheetData sheetId="5941">
        <row r="4">
          <cell r="A4" t="str">
            <v>BẢNG TÍNH TOÁN, ĐO BÓC KHỐI LƯỢNG HOÀN THÀNH ĐƯA VÀO QUYẾT TOÁN</v>
          </cell>
        </row>
      </sheetData>
      <sheetData sheetId="5942">
        <row r="4">
          <cell r="A4" t="str">
            <v>BẢNG TÍNH TOÁN, ĐO BÓC KHỐI LƯỢNG HOÀN THÀNH ĐƯA VÀO QUYẾT TOÁN</v>
          </cell>
        </row>
      </sheetData>
      <sheetData sheetId="5943">
        <row r="4">
          <cell r="A4" t="str">
            <v>BẢNG TÍNH TOÁN, ĐO BÓC KHỐI LƯỢNG HOÀN THÀNH ĐƯA VÀO QUYẾT TOÁN</v>
          </cell>
        </row>
      </sheetData>
      <sheetData sheetId="5944">
        <row r="4">
          <cell r="A4" t="str">
            <v>BẢNG TÍNH TOÁN, ĐO BÓC KHỐI LƯỢNG HOÀN THÀNH ĐƯA VÀO QUYẾT TOÁN</v>
          </cell>
        </row>
      </sheetData>
      <sheetData sheetId="5945">
        <row r="4">
          <cell r="A4" t="str">
            <v>BẢNG TÍNH TOÁN, ĐO BÓC KHỐI LƯỢNG HOÀN THÀNH ĐƯA VÀO QUYẾT TOÁN</v>
          </cell>
        </row>
      </sheetData>
      <sheetData sheetId="5946">
        <row r="4">
          <cell r="A4" t="str">
            <v>BẢNG TÍNH TOÁN, ĐO BÓC KHỐI LƯỢNG HOÀN THÀNH ĐƯA VÀO QUYẾT TOÁN</v>
          </cell>
        </row>
      </sheetData>
      <sheetData sheetId="5947">
        <row r="4">
          <cell r="A4" t="str">
            <v>BẢNG TÍNH TOÁN, ĐO BÓC KHỐI LƯỢNG HOÀN THÀNH ĐƯA VÀO QUYẾT TOÁN</v>
          </cell>
        </row>
      </sheetData>
      <sheetData sheetId="5948">
        <row r="4">
          <cell r="A4" t="str">
            <v>BẢNG TÍNH TOÁN, ĐO BÓC KHỐI LƯỢNG HOÀN THÀNH ĐƯA VÀO QUYẾT TOÁN</v>
          </cell>
        </row>
      </sheetData>
      <sheetData sheetId="5949">
        <row r="4">
          <cell r="A4" t="str">
            <v>BẢNG TÍNH TOÁN, ĐO BÓC KHỐI LƯỢNG HOÀN THÀNH ĐƯA VÀO QUYẾT TOÁN</v>
          </cell>
        </row>
      </sheetData>
      <sheetData sheetId="5950">
        <row r="4">
          <cell r="A4" t="str">
            <v>BẢNG TÍNH TOÁN, ĐO BÓC KHỐI LƯỢNG HOÀN THÀNH ĐƯA VÀO QUYẾT TOÁN</v>
          </cell>
        </row>
      </sheetData>
      <sheetData sheetId="5951">
        <row r="4">
          <cell r="A4" t="str">
            <v>BẢNG TÍNH TOÁN, ĐO BÓC KHỐI LƯỢNG HOÀN THÀNH ĐƯA VÀO QUYẾT TOÁN</v>
          </cell>
        </row>
      </sheetData>
      <sheetData sheetId="5952">
        <row r="4">
          <cell r="A4" t="str">
            <v>BẢNG TÍNH TOÁN, ĐO BÓC KHỐI LƯỢNG HOÀN THÀNH ĐƯA VÀO QUYẾT TOÁN</v>
          </cell>
        </row>
      </sheetData>
      <sheetData sheetId="5953">
        <row r="4">
          <cell r="A4" t="str">
            <v>BẢNG TÍNH TOÁN, ĐO BÓC KHỐI LƯỢNG HOÀN THÀNH ĐƯA VÀO QUYẾT TOÁN</v>
          </cell>
        </row>
      </sheetData>
      <sheetData sheetId="5954">
        <row r="4">
          <cell r="A4" t="str">
            <v>BẢNG TÍNH TOÁN, ĐO BÓC KHỐI LƯỢNG HOÀN THÀNH ĐƯA VÀO QUYẾT TOÁN</v>
          </cell>
        </row>
      </sheetData>
      <sheetData sheetId="5955">
        <row r="4">
          <cell r="A4" t="str">
            <v>BẢNG TÍNH TOÁN, ĐO BÓC KHỐI LƯỢNG HOÀN THÀNH ĐƯA VÀO QUYẾT TOÁN</v>
          </cell>
        </row>
      </sheetData>
      <sheetData sheetId="5956">
        <row r="4">
          <cell r="A4" t="str">
            <v>BẢNG TÍNH TOÁN, ĐO BÓC KHỐI LƯỢNG HOÀN THÀNH ĐƯA VÀO QUYẾT TOÁN</v>
          </cell>
        </row>
      </sheetData>
      <sheetData sheetId="5957">
        <row r="4">
          <cell r="A4" t="str">
            <v>BẢNG TÍNH TOÁN, ĐO BÓC KHỐI LƯỢNG HOÀN THÀNH ĐƯA VÀO QUYẾT TOÁN</v>
          </cell>
        </row>
      </sheetData>
      <sheetData sheetId="5958">
        <row r="4">
          <cell r="A4" t="str">
            <v>BẢNG TÍNH TOÁN, ĐO BÓC KHỐI LƯỢNG HOÀN THÀNH ĐƯA VÀO QUYẾT TOÁN</v>
          </cell>
        </row>
      </sheetData>
      <sheetData sheetId="5959">
        <row r="4">
          <cell r="A4" t="str">
            <v>BẢNG TÍNH TOÁN, ĐO BÓC KHỐI LƯỢNG HOÀN THÀNH ĐƯA VÀO QUYẾT TOÁN</v>
          </cell>
        </row>
      </sheetData>
      <sheetData sheetId="5960">
        <row r="4">
          <cell r="A4" t="str">
            <v>BẢNG TÍNH TOÁN, ĐO BÓC KHỐI LƯỢNG HOÀN THÀNH ĐƯA VÀO QUYẾT TOÁN</v>
          </cell>
        </row>
      </sheetData>
      <sheetData sheetId="5961">
        <row r="4">
          <cell r="A4" t="str">
            <v>BẢNG TÍNH TOÁN, ĐO BÓC KHỐI LƯỢNG HOÀN THÀNH ĐƯA VÀO QUYẾT TOÁN</v>
          </cell>
        </row>
      </sheetData>
      <sheetData sheetId="5962">
        <row r="4">
          <cell r="A4" t="str">
            <v>BẢNG TÍNH TOÁN, ĐO BÓC KHỐI LƯỢNG HOÀN THÀNH ĐƯA VÀO QUYẾT TOÁN</v>
          </cell>
        </row>
      </sheetData>
      <sheetData sheetId="5963">
        <row r="4">
          <cell r="A4" t="str">
            <v>BẢNG TÍNH TOÁN, ĐO BÓC KHỐI LƯỢNG HOÀN THÀNH ĐƯA VÀO QUYẾT TOÁN</v>
          </cell>
        </row>
      </sheetData>
      <sheetData sheetId="5964">
        <row r="4">
          <cell r="A4" t="str">
            <v>BẢNG TÍNH TOÁN, ĐO BÓC KHỐI LƯỢNG HOÀN THÀNH ĐƯA VÀO QUYẾT TOÁN</v>
          </cell>
        </row>
      </sheetData>
      <sheetData sheetId="5965">
        <row r="4">
          <cell r="A4" t="str">
            <v>BẢNG TÍNH TOÁN, ĐO BÓC KHỐI LƯỢNG HOÀN THÀNH ĐƯA VÀO QUYẾT TOÁN</v>
          </cell>
        </row>
      </sheetData>
      <sheetData sheetId="5966">
        <row r="4">
          <cell r="A4" t="str">
            <v>BẢNG TÍNH TOÁN, ĐO BÓC KHỐI LƯỢNG HOÀN THÀNH ĐƯA VÀO QUYẾT TOÁN</v>
          </cell>
        </row>
      </sheetData>
      <sheetData sheetId="5967">
        <row r="4">
          <cell r="A4" t="str">
            <v>BẢNG TÍNH TOÁN, ĐO BÓC KHỐI LƯỢNG HOÀN THÀNH ĐƯA VÀO QUYẾT TOÁN</v>
          </cell>
        </row>
      </sheetData>
      <sheetData sheetId="5968">
        <row r="4">
          <cell r="A4" t="str">
            <v>BẢNG TÍNH TOÁN, ĐO BÓC KHỐI LƯỢNG HOÀN THÀNH ĐƯA VÀO QUYẾT TOÁN</v>
          </cell>
        </row>
      </sheetData>
      <sheetData sheetId="5969">
        <row r="4">
          <cell r="A4" t="str">
            <v>BẢNG TÍNH TOÁN, ĐO BÓC KHỐI LƯỢNG HOÀN THÀNH ĐƯA VÀO QUYẾT TOÁN</v>
          </cell>
        </row>
      </sheetData>
      <sheetData sheetId="5970">
        <row r="4">
          <cell r="A4" t="str">
            <v>BẢNG TÍNH TOÁN, ĐO BÓC KHỐI LƯỢNG HOÀN THÀNH ĐƯA VÀO QUYẾT TOÁN</v>
          </cell>
        </row>
      </sheetData>
      <sheetData sheetId="5971">
        <row r="4">
          <cell r="A4" t="str">
            <v>BẢNG TÍNH TOÁN, ĐO BÓC KHỐI LƯỢNG HOÀN THÀNH ĐƯA VÀO QUYẾT TOÁN</v>
          </cell>
        </row>
      </sheetData>
      <sheetData sheetId="5972">
        <row r="4">
          <cell r="A4" t="str">
            <v>BẢNG TÍNH TOÁN, ĐO BÓC KHỐI LƯỢNG HOÀN THÀNH ĐƯA VÀO QUYẾT TOÁN</v>
          </cell>
        </row>
      </sheetData>
      <sheetData sheetId="5973">
        <row r="4">
          <cell r="A4" t="str">
            <v>BẢNG TÍNH TOÁN, ĐO BÓC KHỐI LƯỢNG HOÀN THÀNH ĐƯA VÀO QUYẾT TOÁN</v>
          </cell>
        </row>
      </sheetData>
      <sheetData sheetId="5974">
        <row r="4">
          <cell r="A4" t="str">
            <v>BẢNG TÍNH TOÁN, ĐO BÓC KHỐI LƯỢNG HOÀN THÀNH ĐƯA VÀO QUYẾT TOÁN</v>
          </cell>
        </row>
      </sheetData>
      <sheetData sheetId="5975">
        <row r="4">
          <cell r="A4" t="str">
            <v>BẢNG TÍNH TOÁN, ĐO BÓC KHỐI LƯỢNG HOÀN THÀNH ĐƯA VÀO QUYẾT TOÁN</v>
          </cell>
        </row>
      </sheetData>
      <sheetData sheetId="5976">
        <row r="4">
          <cell r="A4" t="str">
            <v>BẢNG TÍNH TOÁN, ĐO BÓC KHỐI LƯỢNG HOÀN THÀNH ĐƯA VÀO QUYẾT TOÁN</v>
          </cell>
        </row>
      </sheetData>
      <sheetData sheetId="5977">
        <row r="4">
          <cell r="A4" t="str">
            <v>BẢNG TÍNH TOÁN, ĐO BÓC KHỐI LƯỢNG HOÀN THÀNH ĐƯA VÀO QUYẾT TOÁN</v>
          </cell>
        </row>
      </sheetData>
      <sheetData sheetId="5978">
        <row r="4">
          <cell r="A4" t="str">
            <v>BẢNG TÍNH TOÁN, ĐO BÓC KHỐI LƯỢNG HOÀN THÀNH ĐƯA VÀO QUYẾT TOÁN</v>
          </cell>
        </row>
      </sheetData>
      <sheetData sheetId="5979">
        <row r="4">
          <cell r="A4" t="str">
            <v>BẢNG TÍNH TOÁN, ĐO BÓC KHỐI LƯỢNG HOÀN THÀNH ĐƯA VÀO QUYẾT TOÁN</v>
          </cell>
        </row>
      </sheetData>
      <sheetData sheetId="5980">
        <row r="4">
          <cell r="A4" t="str">
            <v>BẢNG TÍNH TOÁN, ĐO BÓC KHỐI LƯỢNG HOÀN THÀNH ĐƯA VÀO QUYẾT TOÁN</v>
          </cell>
        </row>
      </sheetData>
      <sheetData sheetId="5981">
        <row r="4">
          <cell r="A4" t="str">
            <v>BẢNG TÍNH TOÁN, ĐO BÓC KHỐI LƯỢNG HOÀN THÀNH ĐƯA VÀO QUYẾT TOÁN</v>
          </cell>
        </row>
      </sheetData>
      <sheetData sheetId="5982">
        <row r="4">
          <cell r="A4" t="str">
            <v>BẢNG TÍNH TOÁN, ĐO BÓC KHỐI LƯỢNG HOÀN THÀNH ĐƯA VÀO QUYẾT TOÁN</v>
          </cell>
        </row>
      </sheetData>
      <sheetData sheetId="5983">
        <row r="4">
          <cell r="A4" t="str">
            <v>BẢNG TÍNH TOÁN, ĐO BÓC KHỐI LƯỢNG HOÀN THÀNH ĐƯA VÀO QUYẾT TOÁN</v>
          </cell>
        </row>
      </sheetData>
      <sheetData sheetId="5984">
        <row r="4">
          <cell r="A4" t="str">
            <v>BẢNG TÍNH TOÁN, ĐO BÓC KHỐI LƯỢNG HOÀN THÀNH ĐƯA VÀO QUYẾT TOÁN</v>
          </cell>
        </row>
      </sheetData>
      <sheetData sheetId="5985">
        <row r="4">
          <cell r="A4" t="str">
            <v>BẢNG TÍNH TOÁN, ĐO BÓC KHỐI LƯỢNG HOÀN THÀNH ĐƯA VÀO QUYẾT TOÁN</v>
          </cell>
        </row>
      </sheetData>
      <sheetData sheetId="5986">
        <row r="4">
          <cell r="A4" t="str">
            <v>BẢNG TÍNH TOÁN, ĐO BÓC KHỐI LƯỢNG HOÀN THÀNH ĐƯA VÀO QUYẾT TOÁN</v>
          </cell>
        </row>
      </sheetData>
      <sheetData sheetId="5987">
        <row r="4">
          <cell r="A4" t="str">
            <v>BẢNG TÍNH TOÁN, ĐO BÓC KHỐI LƯỢNG HOÀN THÀNH ĐƯA VÀO QUYẾT TOÁN</v>
          </cell>
        </row>
      </sheetData>
      <sheetData sheetId="5988">
        <row r="4">
          <cell r="A4" t="str">
            <v>BẢNG TÍNH TOÁN, ĐO BÓC KHỐI LƯỢNG HOÀN THÀNH ĐƯA VÀO QUYẾT TOÁN</v>
          </cell>
        </row>
      </sheetData>
      <sheetData sheetId="5989">
        <row r="4">
          <cell r="A4" t="str">
            <v>BẢNG TÍNH TOÁN, ĐO BÓC KHỐI LƯỢNG HOÀN THÀNH ĐƯA VÀO QUYẾT TOÁN</v>
          </cell>
        </row>
      </sheetData>
      <sheetData sheetId="5990">
        <row r="4">
          <cell r="A4" t="str">
            <v>BẢNG TÍNH TOÁN, ĐO BÓC KHỐI LƯỢNG HOÀN THÀNH ĐƯA VÀO QUYẾT TOÁN</v>
          </cell>
        </row>
      </sheetData>
      <sheetData sheetId="5991">
        <row r="4">
          <cell r="A4" t="str">
            <v>BẢNG TÍNH TOÁN, ĐO BÓC KHỐI LƯỢNG HOÀN THÀNH ĐƯA VÀO QUYẾT TOÁN</v>
          </cell>
        </row>
      </sheetData>
      <sheetData sheetId="5992">
        <row r="4">
          <cell r="A4" t="str">
            <v>BẢNG TÍNH TOÁN, ĐO BÓC KHỐI LƯỢNG HOÀN THÀNH ĐƯA VÀO QUYẾT TOÁN</v>
          </cell>
        </row>
      </sheetData>
      <sheetData sheetId="5993">
        <row r="4">
          <cell r="A4" t="str">
            <v>BẢNG TÍNH TOÁN, ĐO BÓC KHỐI LƯỢNG HOÀN THÀNH ĐƯA VÀO QUYẾT TOÁN</v>
          </cell>
        </row>
      </sheetData>
      <sheetData sheetId="5994">
        <row r="4">
          <cell r="A4" t="str">
            <v>BẢNG TÍNH TOÁN, ĐO BÓC KHỐI LƯỢNG HOÀN THÀNH ĐƯA VÀO QUYẾT TOÁN</v>
          </cell>
        </row>
      </sheetData>
      <sheetData sheetId="5995">
        <row r="4">
          <cell r="A4" t="str">
            <v>BẢNG TÍNH TOÁN, ĐO BÓC KHỐI LƯỢNG HOÀN THÀNH ĐƯA VÀO QUYẾT TOÁN</v>
          </cell>
        </row>
      </sheetData>
      <sheetData sheetId="5996">
        <row r="4">
          <cell r="A4" t="str">
            <v>BẢNG TÍNH TOÁN, ĐO BÓC KHỐI LƯỢNG HOÀN THÀNH ĐƯA VÀO QUYẾT TOÁN</v>
          </cell>
        </row>
      </sheetData>
      <sheetData sheetId="5997">
        <row r="4">
          <cell r="A4" t="str">
            <v>BẢNG TÍNH TOÁN, ĐO BÓC KHỐI LƯỢNG HOÀN THÀNH ĐƯA VÀO QUYẾT TOÁN</v>
          </cell>
        </row>
      </sheetData>
      <sheetData sheetId="5998">
        <row r="4">
          <cell r="A4" t="str">
            <v>BẢNG TÍNH TOÁN, ĐO BÓC KHỐI LƯỢNG HOÀN THÀNH ĐƯA VÀO QUYẾT TOÁN</v>
          </cell>
        </row>
      </sheetData>
      <sheetData sheetId="5999">
        <row r="4">
          <cell r="A4" t="str">
            <v>BẢNG TÍNH TOÁN, ĐO BÓC KHỐI LƯỢNG HOÀN THÀNH ĐƯA VÀO QUYẾT TOÁN</v>
          </cell>
        </row>
      </sheetData>
      <sheetData sheetId="6000">
        <row r="4">
          <cell r="A4" t="str">
            <v>BẢNG TÍNH TOÁN, ĐO BÓC KHỐI LƯỢNG HOÀN THÀNH ĐƯA VÀO QUYẾT TOÁN</v>
          </cell>
        </row>
      </sheetData>
      <sheetData sheetId="6001">
        <row r="4">
          <cell r="A4" t="str">
            <v>BẢNG TÍNH TOÁN, ĐO BÓC KHỐI LƯỢNG HOÀN THÀNH ĐƯA VÀO QUYẾT TOÁN</v>
          </cell>
        </row>
      </sheetData>
      <sheetData sheetId="6002">
        <row r="4">
          <cell r="A4" t="str">
            <v>BẢNG TÍNH TOÁN, ĐO BÓC KHỐI LƯỢNG HOÀN THÀNH ĐƯA VÀO QUYẾT TOÁN</v>
          </cell>
        </row>
      </sheetData>
      <sheetData sheetId="6003">
        <row r="4">
          <cell r="A4" t="str">
            <v>BẢNG TÍNH TOÁN, ĐO BÓC KHỐI LƯỢNG HOÀN THÀNH ĐƯA VÀO QUYẾT TOÁN</v>
          </cell>
        </row>
      </sheetData>
      <sheetData sheetId="6004">
        <row r="4">
          <cell r="A4" t="str">
            <v>BẢNG TÍNH TOÁN, ĐO BÓC KHỐI LƯỢNG HOÀN THÀNH ĐƯA VÀO QUYẾT TOÁN</v>
          </cell>
        </row>
      </sheetData>
      <sheetData sheetId="6005">
        <row r="4">
          <cell r="A4" t="str">
            <v>BẢNG TÍNH TOÁN, ĐO BÓC KHỐI LƯỢNG HOÀN THÀNH ĐƯA VÀO QUYẾT TOÁN</v>
          </cell>
        </row>
      </sheetData>
      <sheetData sheetId="6006">
        <row r="4">
          <cell r="A4" t="str">
            <v>BẢNG TÍNH TOÁN, ĐO BÓC KHỐI LƯỢNG HOÀN THÀNH ĐƯA VÀO QUYẾT TOÁN</v>
          </cell>
        </row>
      </sheetData>
      <sheetData sheetId="6007">
        <row r="4">
          <cell r="A4" t="str">
            <v>BẢNG TÍNH TOÁN, ĐO BÓC KHỐI LƯỢNG HOÀN THÀNH ĐƯA VÀO QUYẾT TOÁN</v>
          </cell>
        </row>
      </sheetData>
      <sheetData sheetId="6008">
        <row r="4">
          <cell r="A4" t="str">
            <v>BẢNG TÍNH TOÁN, ĐO BÓC KHỐI LƯỢNG HOÀN THÀNH ĐƯA VÀO QUYẾT TOÁN</v>
          </cell>
        </row>
      </sheetData>
      <sheetData sheetId="6009">
        <row r="4">
          <cell r="A4" t="str">
            <v>BẢNG TÍNH TOÁN, ĐO BÓC KHỐI LƯỢNG HOÀN THÀNH ĐƯA VÀO QUYẾT TOÁN</v>
          </cell>
        </row>
      </sheetData>
      <sheetData sheetId="6010">
        <row r="4">
          <cell r="A4" t="str">
            <v>BẢNG TÍNH TOÁN, ĐO BÓC KHỐI LƯỢNG HOÀN THÀNH ĐƯA VÀO QUYẾT TOÁN</v>
          </cell>
        </row>
      </sheetData>
      <sheetData sheetId="6011">
        <row r="4">
          <cell r="A4" t="str">
            <v>BẢNG TÍNH TOÁN, ĐO BÓC KHỐI LƯỢNG HOÀN THÀNH ĐƯA VÀO QUYẾT TOÁN</v>
          </cell>
        </row>
      </sheetData>
      <sheetData sheetId="6012">
        <row r="4">
          <cell r="A4" t="str">
            <v>BẢNG TÍNH TOÁN, ĐO BÓC KHỐI LƯỢNG HOÀN THÀNH ĐƯA VÀO QUYẾT TOÁN</v>
          </cell>
        </row>
      </sheetData>
      <sheetData sheetId="6013">
        <row r="4">
          <cell r="A4" t="str">
            <v>BẢNG TÍNH TOÁN, ĐO BÓC KHỐI LƯỢNG HOÀN THÀNH ĐƯA VÀO QUYẾT TOÁN</v>
          </cell>
        </row>
      </sheetData>
      <sheetData sheetId="6014">
        <row r="4">
          <cell r="A4" t="str">
            <v>BẢNG TÍNH TOÁN, ĐO BÓC KHỐI LƯỢNG HOÀN THÀNH ĐƯA VÀO QUYẾT TOÁN</v>
          </cell>
        </row>
      </sheetData>
      <sheetData sheetId="6015">
        <row r="4">
          <cell r="A4" t="str">
            <v>BẢNG TÍNH TOÁN, ĐO BÓC KHỐI LƯỢNG HOÀN THÀNH ĐƯA VÀO QUYẾT TOÁN</v>
          </cell>
        </row>
      </sheetData>
      <sheetData sheetId="6016">
        <row r="4">
          <cell r="A4" t="str">
            <v>BẢNG TÍNH TOÁN, ĐO BÓC KHỐI LƯỢNG HOÀN THÀNH ĐƯA VÀO QUYẾT TOÁN</v>
          </cell>
        </row>
      </sheetData>
      <sheetData sheetId="6017">
        <row r="4">
          <cell r="A4" t="str">
            <v>BẢNG TÍNH TOÁN, ĐO BÓC KHỐI LƯỢNG HOÀN THÀNH ĐƯA VÀO QUYẾT TOÁN</v>
          </cell>
        </row>
      </sheetData>
      <sheetData sheetId="6018">
        <row r="4">
          <cell r="A4" t="str">
            <v>BẢNG TÍNH TOÁN, ĐO BÓC KHỐI LƯỢNG HOÀN THÀNH ĐƯA VÀO QUYẾT TOÁN</v>
          </cell>
        </row>
      </sheetData>
      <sheetData sheetId="6019">
        <row r="4">
          <cell r="A4" t="str">
            <v>BẢNG TÍNH TOÁN, ĐO BÓC KHỐI LƯỢNG HOÀN THÀNH ĐƯA VÀO QUYẾT TOÁN</v>
          </cell>
        </row>
      </sheetData>
      <sheetData sheetId="6020">
        <row r="4">
          <cell r="A4" t="str">
            <v>BẢNG TÍNH TOÁN, ĐO BÓC KHỐI LƯỢNG HOÀN THÀNH ĐƯA VÀO QUYẾT TOÁN</v>
          </cell>
        </row>
      </sheetData>
      <sheetData sheetId="6021">
        <row r="4">
          <cell r="A4" t="str">
            <v>BẢNG TÍNH TOÁN, ĐO BÓC KHỐI LƯỢNG HOÀN THÀNH ĐƯA VÀO QUYẾT TOÁN</v>
          </cell>
        </row>
      </sheetData>
      <sheetData sheetId="6022">
        <row r="4">
          <cell r="A4" t="str">
            <v>BẢNG TÍNH TOÁN, ĐO BÓC KHỐI LƯỢNG HOÀN THÀNH ĐƯA VÀO QUYẾT TOÁN</v>
          </cell>
        </row>
      </sheetData>
      <sheetData sheetId="6023">
        <row r="4">
          <cell r="A4" t="str">
            <v>BẢNG TÍNH TOÁN, ĐO BÓC KHỐI LƯỢNG HOÀN THÀNH ĐƯA VÀO QUYẾT TOÁN</v>
          </cell>
        </row>
      </sheetData>
      <sheetData sheetId="6024">
        <row r="4">
          <cell r="A4" t="str">
            <v>BẢNG TÍNH TOÁN, ĐO BÓC KHỐI LƯỢNG HOÀN THÀNH ĐƯA VÀO QUYẾT TOÁN</v>
          </cell>
        </row>
      </sheetData>
      <sheetData sheetId="6025">
        <row r="4">
          <cell r="A4" t="str">
            <v>BẢNG TÍNH TOÁN, ĐO BÓC KHỐI LƯỢNG HOÀN THÀNH ĐƯA VÀO QUYẾT TOÁN</v>
          </cell>
        </row>
      </sheetData>
      <sheetData sheetId="6026">
        <row r="4">
          <cell r="A4" t="str">
            <v>BẢNG TÍNH TOÁN, ĐO BÓC KHỐI LƯỢNG HOÀN THÀNH ĐƯA VÀO QUYẾT TOÁN</v>
          </cell>
        </row>
      </sheetData>
      <sheetData sheetId="6027">
        <row r="4">
          <cell r="A4" t="str">
            <v>BẢNG TÍNH TOÁN, ĐO BÓC KHỐI LƯỢNG HOÀN THÀNH ĐƯA VÀO QUYẾT TOÁN</v>
          </cell>
        </row>
      </sheetData>
      <sheetData sheetId="6028">
        <row r="4">
          <cell r="A4" t="str">
            <v>BẢNG TÍNH TOÁN, ĐO BÓC KHỐI LƯỢNG HOÀN THÀNH ĐƯA VÀO QUYẾT TOÁN</v>
          </cell>
        </row>
      </sheetData>
      <sheetData sheetId="6029">
        <row r="4">
          <cell r="A4" t="str">
            <v>BẢNG TÍNH TOÁN, ĐO BÓC KHỐI LƯỢNG HOÀN THÀNH ĐƯA VÀO QUYẾT TOÁN</v>
          </cell>
        </row>
      </sheetData>
      <sheetData sheetId="6030">
        <row r="4">
          <cell r="A4" t="str">
            <v>BẢNG TÍNH TOÁN, ĐO BÓC KHỐI LƯỢNG HOÀN THÀNH ĐƯA VÀO QUYẾT TOÁN</v>
          </cell>
        </row>
      </sheetData>
      <sheetData sheetId="6031">
        <row r="4">
          <cell r="A4" t="str">
            <v>BẢNG TÍNH TOÁN, ĐO BÓC KHỐI LƯỢNG HOÀN THÀNH ĐƯA VÀO QUYẾT TOÁN</v>
          </cell>
        </row>
      </sheetData>
      <sheetData sheetId="6032">
        <row r="4">
          <cell r="A4" t="str">
            <v>BẢNG TÍNH TOÁN, ĐO BÓC KHỐI LƯỢNG HOÀN THÀNH ĐƯA VÀO QUYẾT TOÁN</v>
          </cell>
        </row>
      </sheetData>
      <sheetData sheetId="6033">
        <row r="4">
          <cell r="A4" t="str">
            <v>BẢNG TÍNH TOÁN, ĐO BÓC KHỐI LƯỢNG HOÀN THÀNH ĐƯA VÀO QUYẾT TOÁN</v>
          </cell>
        </row>
      </sheetData>
      <sheetData sheetId="6034">
        <row r="4">
          <cell r="A4" t="str">
            <v>BẢNG TÍNH TOÁN, ĐO BÓC KHỐI LƯỢNG HOÀN THÀNH ĐƯA VÀO QUYẾT TOÁN</v>
          </cell>
        </row>
      </sheetData>
      <sheetData sheetId="6035">
        <row r="4">
          <cell r="A4" t="str">
            <v>BẢNG TÍNH TOÁN, ĐO BÓC KHỐI LƯỢNG HOÀN THÀNH ĐƯA VÀO QUYẾT TOÁN</v>
          </cell>
        </row>
      </sheetData>
      <sheetData sheetId="6036">
        <row r="4">
          <cell r="A4" t="str">
            <v>BẢNG TÍNH TOÁN, ĐO BÓC KHỐI LƯỢNG HOÀN THÀNH ĐƯA VÀO QUYẾT TOÁN</v>
          </cell>
        </row>
      </sheetData>
      <sheetData sheetId="6037">
        <row r="4">
          <cell r="A4" t="str">
            <v>BẢNG TÍNH TOÁN, ĐO BÓC KHỐI LƯỢNG HOÀN THÀNH ĐƯA VÀO QUYẾT TOÁN</v>
          </cell>
        </row>
      </sheetData>
      <sheetData sheetId="6038">
        <row r="4">
          <cell r="A4" t="str">
            <v>BẢNG TÍNH TOÁN, ĐO BÓC KHỐI LƯỢNG HOÀN THÀNH ĐƯA VÀO QUYẾT TOÁN</v>
          </cell>
        </row>
      </sheetData>
      <sheetData sheetId="6039">
        <row r="4">
          <cell r="A4" t="str">
            <v>BẢNG TÍNH TOÁN, ĐO BÓC KHỐI LƯỢNG HOÀN THÀNH ĐƯA VÀO QUYẾT TOÁN</v>
          </cell>
        </row>
      </sheetData>
      <sheetData sheetId="6040">
        <row r="4">
          <cell r="A4" t="str">
            <v>BẢNG TÍNH TOÁN, ĐO BÓC KHỐI LƯỢNG HOÀN THÀNH ĐƯA VÀO QUYẾT TOÁN</v>
          </cell>
        </row>
      </sheetData>
      <sheetData sheetId="6041">
        <row r="4">
          <cell r="A4" t="str">
            <v>BẢNG TÍNH TOÁN, ĐO BÓC KHỐI LƯỢNG HOÀN THÀNH ĐƯA VÀO QUYẾT TOÁN</v>
          </cell>
        </row>
      </sheetData>
      <sheetData sheetId="6042">
        <row r="4">
          <cell r="A4" t="str">
            <v>BẢNG TÍNH TOÁN, ĐO BÓC KHỐI LƯỢNG HOÀN THÀNH ĐƯA VÀO QUYẾT TOÁN</v>
          </cell>
        </row>
      </sheetData>
      <sheetData sheetId="6043">
        <row r="4">
          <cell r="A4" t="str">
            <v>BẢNG TÍNH TOÁN, ĐO BÓC KHỐI LƯỢNG HOÀN THÀNH ĐƯA VÀO QUYẾT TOÁN</v>
          </cell>
        </row>
      </sheetData>
      <sheetData sheetId="6044">
        <row r="4">
          <cell r="A4" t="str">
            <v>BẢNG TÍNH TOÁN, ĐO BÓC KHỐI LƯỢNG HOÀN THÀNH ĐƯA VÀO QUYẾT TOÁN</v>
          </cell>
        </row>
      </sheetData>
      <sheetData sheetId="6045">
        <row r="4">
          <cell r="A4" t="str">
            <v>BẢNG TÍNH TOÁN, ĐO BÓC KHỐI LƯỢNG HOÀN THÀNH ĐƯA VÀO QUYẾT TOÁN</v>
          </cell>
        </row>
      </sheetData>
      <sheetData sheetId="6046">
        <row r="4">
          <cell r="A4" t="str">
            <v>BẢNG TÍNH TOÁN, ĐO BÓC KHỐI LƯỢNG HOÀN THÀNH ĐƯA VÀO QUYẾT TOÁN</v>
          </cell>
        </row>
      </sheetData>
      <sheetData sheetId="6047">
        <row r="4">
          <cell r="A4" t="str">
            <v>BẢNG TÍNH TOÁN, ĐO BÓC KHỐI LƯỢNG HOÀN THÀNH ĐƯA VÀO QUYẾT TOÁN</v>
          </cell>
        </row>
      </sheetData>
      <sheetData sheetId="6048">
        <row r="4">
          <cell r="A4" t="str">
            <v>BẢNG TÍNH TOÁN, ĐO BÓC KHỐI LƯỢNG HOÀN THÀNH ĐƯA VÀO QUYẾT TOÁN</v>
          </cell>
        </row>
      </sheetData>
      <sheetData sheetId="6049">
        <row r="4">
          <cell r="A4" t="str">
            <v>BẢNG TÍNH TOÁN, ĐO BÓC KHỐI LƯỢNG HOÀN THÀNH ĐƯA VÀO QUYẾT TOÁN</v>
          </cell>
        </row>
      </sheetData>
      <sheetData sheetId="6050">
        <row r="4">
          <cell r="A4" t="str">
            <v>BẢNG TÍNH TOÁN, ĐO BÓC KHỐI LƯỢNG HOÀN THÀNH ĐƯA VÀO QUYẾT TOÁN</v>
          </cell>
        </row>
      </sheetData>
      <sheetData sheetId="6051">
        <row r="4">
          <cell r="A4" t="str">
            <v>BẢNG TÍNH TOÁN, ĐO BÓC KHỐI LƯỢNG HOÀN THÀNH ĐƯA VÀO QUYẾT TOÁN</v>
          </cell>
        </row>
      </sheetData>
      <sheetData sheetId="6052">
        <row r="4">
          <cell r="A4" t="str">
            <v>BẢNG TÍNH TOÁN, ĐO BÓC KHỐI LƯỢNG HOÀN THÀNH ĐƯA VÀO QUYẾT TOÁN</v>
          </cell>
        </row>
      </sheetData>
      <sheetData sheetId="6053">
        <row r="4">
          <cell r="A4" t="str">
            <v>BẢNG TÍNH TOÁN, ĐO BÓC KHỐI LƯỢNG HOÀN THÀNH ĐƯA VÀO QUYẾT TOÁN</v>
          </cell>
        </row>
      </sheetData>
      <sheetData sheetId="6054">
        <row r="4">
          <cell r="A4" t="str">
            <v>BẢNG TÍNH TOÁN, ĐO BÓC KHỐI LƯỢNG HOÀN THÀNH ĐƯA VÀO QUYẾT TOÁN</v>
          </cell>
        </row>
      </sheetData>
      <sheetData sheetId="6055">
        <row r="4">
          <cell r="A4" t="str">
            <v>BẢNG TÍNH TOÁN, ĐO BÓC KHỐI LƯỢNG HOÀN THÀNH ĐƯA VÀO QUYẾT TOÁN</v>
          </cell>
        </row>
      </sheetData>
      <sheetData sheetId="6056">
        <row r="4">
          <cell r="A4" t="str">
            <v>BẢNG TÍNH TOÁN, ĐO BÓC KHỐI LƯỢNG HOÀN THÀNH ĐƯA VÀO QUYẾT TOÁN</v>
          </cell>
        </row>
      </sheetData>
      <sheetData sheetId="6057">
        <row r="4">
          <cell r="A4" t="str">
            <v>BẢNG TÍNH TOÁN, ĐO BÓC KHỐI LƯỢNG HOÀN THÀNH ĐƯA VÀO QUYẾT TOÁN</v>
          </cell>
        </row>
      </sheetData>
      <sheetData sheetId="6058">
        <row r="4">
          <cell r="A4" t="str">
            <v>BẢNG TÍNH TOÁN, ĐO BÓC KHỐI LƯỢNG HOÀN THÀNH ĐƯA VÀO QUYẾT TOÁN</v>
          </cell>
        </row>
      </sheetData>
      <sheetData sheetId="6059">
        <row r="4">
          <cell r="A4" t="str">
            <v>BẢNG TÍNH TOÁN, ĐO BÓC KHỐI LƯỢNG HOÀN THÀNH ĐƯA VÀO QUYẾT TOÁN</v>
          </cell>
        </row>
      </sheetData>
      <sheetData sheetId="6060">
        <row r="4">
          <cell r="A4" t="str">
            <v>BẢNG TÍNH TOÁN, ĐO BÓC KHỐI LƯỢNG HOÀN THÀNH ĐƯA VÀO QUYẾT TOÁN</v>
          </cell>
        </row>
      </sheetData>
      <sheetData sheetId="6061">
        <row r="4">
          <cell r="A4" t="str">
            <v>BẢNG TÍNH TOÁN, ĐO BÓC KHỐI LƯỢNG HOÀN THÀNH ĐƯA VÀO QUYẾT TOÁN</v>
          </cell>
        </row>
      </sheetData>
      <sheetData sheetId="6062">
        <row r="4">
          <cell r="A4" t="str">
            <v>BẢNG TÍNH TOÁN, ĐO BÓC KHỐI LƯỢNG HOÀN THÀNH ĐƯA VÀO QUYẾT TOÁN</v>
          </cell>
        </row>
      </sheetData>
      <sheetData sheetId="6063">
        <row r="4">
          <cell r="A4" t="str">
            <v>BẢNG TÍNH TOÁN, ĐO BÓC KHỐI LƯỢNG HOÀN THÀNH ĐƯA VÀO QUYẾT TOÁN</v>
          </cell>
        </row>
      </sheetData>
      <sheetData sheetId="6064">
        <row r="4">
          <cell r="A4" t="str">
            <v>BẢNG TÍNH TOÁN, ĐO BÓC KHỐI LƯỢNG HOÀN THÀNH ĐƯA VÀO QUYẾT TOÁN</v>
          </cell>
        </row>
      </sheetData>
      <sheetData sheetId="6065">
        <row r="4">
          <cell r="A4" t="str">
            <v>BẢNG TÍNH TOÁN, ĐO BÓC KHỐI LƯỢNG HOÀN THÀNH ĐƯA VÀO QUYẾT TOÁN</v>
          </cell>
        </row>
      </sheetData>
      <sheetData sheetId="6066">
        <row r="4">
          <cell r="A4" t="str">
            <v>BẢNG TÍNH TOÁN, ĐO BÓC KHỐI LƯỢNG HOÀN THÀNH ĐƯA VÀO QUYẾT TOÁN</v>
          </cell>
        </row>
      </sheetData>
      <sheetData sheetId="6067">
        <row r="4">
          <cell r="A4" t="str">
            <v>BẢNG TÍNH TOÁN, ĐO BÓC KHỐI LƯỢNG HOÀN THÀNH ĐƯA VÀO QUYẾT TOÁN</v>
          </cell>
        </row>
      </sheetData>
      <sheetData sheetId="6068">
        <row r="4">
          <cell r="A4" t="str">
            <v>BẢNG TÍNH TOÁN, ĐO BÓC KHỐI LƯỢNG HOÀN THÀNH ĐƯA VÀO QUYẾT TOÁN</v>
          </cell>
        </row>
      </sheetData>
      <sheetData sheetId="6069">
        <row r="4">
          <cell r="A4" t="str">
            <v>BẢNG TÍNH TOÁN, ĐO BÓC KHỐI LƯỢNG HOÀN THÀNH ĐƯA VÀO QUYẾT TOÁN</v>
          </cell>
        </row>
      </sheetData>
      <sheetData sheetId="6070">
        <row r="4">
          <cell r="A4" t="str">
            <v>BẢNG TÍNH TOÁN, ĐO BÓC KHỐI LƯỢNG HOÀN THÀNH ĐƯA VÀO QUYẾT TOÁN</v>
          </cell>
        </row>
      </sheetData>
      <sheetData sheetId="6071">
        <row r="4">
          <cell r="A4" t="str">
            <v>BẢNG TÍNH TOÁN, ĐO BÓC KHỐI LƯỢNG HOÀN THÀNH ĐƯA VÀO QUYẾT TOÁN</v>
          </cell>
        </row>
      </sheetData>
      <sheetData sheetId="6072">
        <row r="4">
          <cell r="A4" t="str">
            <v>BẢNG TÍNH TOÁN, ĐO BÓC KHỐI LƯỢNG HOÀN THÀNH ĐƯA VÀO QUYẾT TOÁN</v>
          </cell>
        </row>
      </sheetData>
      <sheetData sheetId="6073">
        <row r="4">
          <cell r="A4" t="str">
            <v>BẢNG TÍNH TOÁN, ĐO BÓC KHỐI LƯỢNG HOÀN THÀNH ĐƯA VÀO QUYẾT TOÁN</v>
          </cell>
        </row>
      </sheetData>
      <sheetData sheetId="6074">
        <row r="4">
          <cell r="A4" t="str">
            <v>BẢNG TÍNH TOÁN, ĐO BÓC KHỐI LƯỢNG HOÀN THÀNH ĐƯA VÀO QUYẾT TOÁN</v>
          </cell>
        </row>
      </sheetData>
      <sheetData sheetId="6075">
        <row r="4">
          <cell r="A4" t="str">
            <v>BẢNG TÍNH TOÁN, ĐO BÓC KHỐI LƯỢNG HOÀN THÀNH ĐƯA VÀO QUYẾT TOÁN</v>
          </cell>
        </row>
      </sheetData>
      <sheetData sheetId="6076">
        <row r="4">
          <cell r="A4" t="str">
            <v>BẢNG TÍNH TOÁN, ĐO BÓC KHỐI LƯỢNG HOÀN THÀNH ĐƯA VÀO QUYẾT TOÁN</v>
          </cell>
        </row>
      </sheetData>
      <sheetData sheetId="6077">
        <row r="4">
          <cell r="A4" t="str">
            <v>BẢNG TÍNH TOÁN, ĐO BÓC KHỐI LƯỢNG HOÀN THÀNH ĐƯA VÀO QUYẾT TOÁN</v>
          </cell>
        </row>
      </sheetData>
      <sheetData sheetId="6078">
        <row r="4">
          <cell r="A4" t="str">
            <v>BẢNG TÍNH TOÁN, ĐO BÓC KHỐI LƯỢNG HOÀN THÀNH ĐƯA VÀO QUYẾT TOÁN</v>
          </cell>
        </row>
      </sheetData>
      <sheetData sheetId="6079">
        <row r="4">
          <cell r="A4" t="str">
            <v>BẢNG TÍNH TOÁN, ĐO BÓC KHỐI LƯỢNG HOÀN THÀNH ĐƯA VÀO QUYẾT TOÁN</v>
          </cell>
        </row>
      </sheetData>
      <sheetData sheetId="6080">
        <row r="4">
          <cell r="A4" t="str">
            <v>BẢNG TÍNH TOÁN, ĐO BÓC KHỐI LƯỢNG HOÀN THÀNH ĐƯA VÀO QUYẾT TOÁN</v>
          </cell>
        </row>
      </sheetData>
      <sheetData sheetId="6081">
        <row r="4">
          <cell r="A4" t="str">
            <v>BẢNG TÍNH TOÁN, ĐO BÓC KHỐI LƯỢNG HOÀN THÀNH ĐƯA VÀO QUYẾT TOÁN</v>
          </cell>
        </row>
      </sheetData>
      <sheetData sheetId="6082">
        <row r="4">
          <cell r="A4" t="str">
            <v>BẢNG TÍNH TOÁN, ĐO BÓC KHỐI LƯỢNG HOÀN THÀNH ĐƯA VÀO QUYẾT TOÁN</v>
          </cell>
        </row>
      </sheetData>
      <sheetData sheetId="6083">
        <row r="4">
          <cell r="A4" t="str">
            <v>BẢNG TÍNH TOÁN, ĐO BÓC KHỐI LƯỢNG HOÀN THÀNH ĐƯA VÀO QUYẾT TOÁN</v>
          </cell>
        </row>
      </sheetData>
      <sheetData sheetId="6084">
        <row r="4">
          <cell r="A4" t="str">
            <v>BẢNG TÍNH TOÁN, ĐO BÓC KHỐI LƯỢNG HOÀN THÀNH ĐƯA VÀO QUYẾT TOÁN</v>
          </cell>
        </row>
      </sheetData>
      <sheetData sheetId="6085">
        <row r="4">
          <cell r="A4" t="str">
            <v>BẢNG TÍNH TOÁN, ĐO BÓC KHỐI LƯỢNG HOÀN THÀNH ĐƯA VÀO QUYẾT TOÁN</v>
          </cell>
        </row>
      </sheetData>
      <sheetData sheetId="6086">
        <row r="4">
          <cell r="A4" t="str">
            <v>BẢNG TÍNH TOÁN, ĐO BÓC KHỐI LƯỢNG HOÀN THÀNH ĐƯA VÀO QUYẾT TOÁN</v>
          </cell>
        </row>
      </sheetData>
      <sheetData sheetId="6087">
        <row r="4">
          <cell r="A4" t="str">
            <v>BẢNG TÍNH TOÁN, ĐO BÓC KHỐI LƯỢNG HOÀN THÀNH ĐƯA VÀO QUYẾT TOÁN</v>
          </cell>
        </row>
      </sheetData>
      <sheetData sheetId="6088">
        <row r="4">
          <cell r="A4" t="str">
            <v>BẢNG TÍNH TOÁN, ĐO BÓC KHỐI LƯỢNG HOÀN THÀNH ĐƯA VÀO QUYẾT TOÁN</v>
          </cell>
        </row>
      </sheetData>
      <sheetData sheetId="6089">
        <row r="4">
          <cell r="A4" t="str">
            <v>BẢNG TÍNH TOÁN, ĐO BÓC KHỐI LƯỢNG HOÀN THÀNH ĐƯA VÀO QUYẾT TOÁN</v>
          </cell>
        </row>
      </sheetData>
      <sheetData sheetId="6090">
        <row r="4">
          <cell r="A4" t="str">
            <v>BẢNG TÍNH TOÁN, ĐO BÓC KHỐI LƯỢNG HOÀN THÀNH ĐƯA VÀO QUYẾT TOÁN</v>
          </cell>
        </row>
      </sheetData>
      <sheetData sheetId="6091">
        <row r="4">
          <cell r="A4" t="str">
            <v>BẢNG TÍNH TOÁN, ĐO BÓC KHỐI LƯỢNG HOÀN THÀNH ĐƯA VÀO QUYẾT TOÁN</v>
          </cell>
        </row>
      </sheetData>
      <sheetData sheetId="6092">
        <row r="4">
          <cell r="A4" t="str">
            <v>BẢNG TÍNH TOÁN, ĐO BÓC KHỐI LƯỢNG HOÀN THÀNH ĐƯA VÀO QUYẾT TOÁN</v>
          </cell>
        </row>
      </sheetData>
      <sheetData sheetId="6093">
        <row r="4">
          <cell r="A4" t="str">
            <v>BẢNG TÍNH TOÁN, ĐO BÓC KHỐI LƯỢNG HOÀN THÀNH ĐƯA VÀO QUYẾT TOÁN</v>
          </cell>
        </row>
      </sheetData>
      <sheetData sheetId="6094">
        <row r="4">
          <cell r="A4" t="str">
            <v>BẢNG TÍNH TOÁN, ĐO BÓC KHỐI LƯỢNG HOÀN THÀNH ĐƯA VÀO QUYẾT TOÁN</v>
          </cell>
        </row>
      </sheetData>
      <sheetData sheetId="6095">
        <row r="4">
          <cell r="A4" t="str">
            <v>BẢNG TÍNH TOÁN, ĐO BÓC KHỐI LƯỢNG HOÀN THÀNH ĐƯA VÀO QUYẾT TOÁN</v>
          </cell>
        </row>
      </sheetData>
      <sheetData sheetId="6096">
        <row r="4">
          <cell r="A4" t="str">
            <v>BẢNG TÍNH TOÁN, ĐO BÓC KHỐI LƯỢNG HOÀN THÀNH ĐƯA VÀO QUYẾT TOÁN</v>
          </cell>
        </row>
      </sheetData>
      <sheetData sheetId="6097">
        <row r="4">
          <cell r="A4" t="str">
            <v>BẢNG TÍNH TOÁN, ĐO BÓC KHỐI LƯỢNG HOÀN THÀNH ĐƯA VÀO QUYẾT TOÁN</v>
          </cell>
        </row>
      </sheetData>
      <sheetData sheetId="6098">
        <row r="4">
          <cell r="A4" t="str">
            <v>BẢNG TÍNH TOÁN, ĐO BÓC KHỐI LƯỢNG HOÀN THÀNH ĐƯA VÀO QUYẾT TOÁN</v>
          </cell>
        </row>
      </sheetData>
      <sheetData sheetId="6099">
        <row r="4">
          <cell r="A4" t="str">
            <v>BẢNG TÍNH TOÁN, ĐO BÓC KHỐI LƯỢNG HOÀN THÀNH ĐƯA VÀO QUYẾT TOÁN</v>
          </cell>
        </row>
      </sheetData>
      <sheetData sheetId="6100">
        <row r="4">
          <cell r="A4" t="str">
            <v>BẢNG TÍNH TOÁN, ĐO BÓC KHỐI LƯỢNG HOÀN THÀNH ĐƯA VÀO QUYẾT TOÁN</v>
          </cell>
        </row>
      </sheetData>
      <sheetData sheetId="6101">
        <row r="4">
          <cell r="A4" t="str">
            <v>BẢNG TÍNH TOÁN, ĐO BÓC KHỐI LƯỢNG HOÀN THÀNH ĐƯA VÀO QUYẾT TOÁN</v>
          </cell>
        </row>
      </sheetData>
      <sheetData sheetId="6102">
        <row r="4">
          <cell r="A4" t="str">
            <v>BẢNG TÍNH TOÁN, ĐO BÓC KHỐI LƯỢNG HOÀN THÀNH ĐƯA VÀO QUYẾT TOÁN</v>
          </cell>
        </row>
      </sheetData>
      <sheetData sheetId="6103">
        <row r="4">
          <cell r="A4" t="str">
            <v>BẢNG TÍNH TOÁN, ĐO BÓC KHỐI LƯỢNG HOÀN THÀNH ĐƯA VÀO QUYẾT TOÁN</v>
          </cell>
        </row>
      </sheetData>
      <sheetData sheetId="6104">
        <row r="4">
          <cell r="A4" t="str">
            <v>BẢNG TÍNH TOÁN, ĐO BÓC KHỐI LƯỢNG HOÀN THÀNH ĐƯA VÀO QUYẾT TOÁN</v>
          </cell>
        </row>
      </sheetData>
      <sheetData sheetId="6105">
        <row r="4">
          <cell r="A4" t="str">
            <v>BẢNG TÍNH TOÁN, ĐO BÓC KHỐI LƯỢNG HOÀN THÀNH ĐƯA VÀO QUYẾT TOÁN</v>
          </cell>
        </row>
      </sheetData>
      <sheetData sheetId="6106">
        <row r="4">
          <cell r="A4" t="str">
            <v>BẢNG TÍNH TOÁN, ĐO BÓC KHỐI LƯỢNG HOÀN THÀNH ĐƯA VÀO QUYẾT TOÁN</v>
          </cell>
        </row>
      </sheetData>
      <sheetData sheetId="6107">
        <row r="4">
          <cell r="A4" t="str">
            <v>BẢNG TÍNH TOÁN, ĐO BÓC KHỐI LƯỢNG HOÀN THÀNH ĐƯA VÀO QUYẾT TOÁN</v>
          </cell>
        </row>
      </sheetData>
      <sheetData sheetId="6108">
        <row r="4">
          <cell r="A4" t="str">
            <v>BẢNG TÍNH TOÁN, ĐO BÓC KHỐI LƯỢNG HOÀN THÀNH ĐƯA VÀO QUYẾT TOÁN</v>
          </cell>
        </row>
      </sheetData>
      <sheetData sheetId="6109">
        <row r="4">
          <cell r="A4" t="str">
            <v>BẢNG TÍNH TOÁN, ĐO BÓC KHỐI LƯỢNG HOÀN THÀNH ĐƯA VÀO QUYẾT TOÁN</v>
          </cell>
        </row>
      </sheetData>
      <sheetData sheetId="6110">
        <row r="4">
          <cell r="A4" t="str">
            <v>BẢNG TÍNH TOÁN, ĐO BÓC KHỐI LƯỢNG HOÀN THÀNH ĐƯA VÀO QUYẾT TOÁN</v>
          </cell>
        </row>
      </sheetData>
      <sheetData sheetId="6111">
        <row r="4">
          <cell r="A4" t="str">
            <v>BẢNG TÍNH TOÁN, ĐO BÓC KHỐI LƯỢNG HOÀN THÀNH ĐƯA VÀO QUYẾT TOÁN</v>
          </cell>
        </row>
      </sheetData>
      <sheetData sheetId="6112">
        <row r="4">
          <cell r="A4" t="str">
            <v>BẢNG TÍNH TOÁN, ĐO BÓC KHỐI LƯỢNG HOÀN THÀNH ĐƯA VÀO QUYẾT TOÁN</v>
          </cell>
        </row>
      </sheetData>
      <sheetData sheetId="6113">
        <row r="4">
          <cell r="A4" t="str">
            <v>BẢNG TÍNH TOÁN, ĐO BÓC KHỐI LƯỢNG HOÀN THÀNH ĐƯA VÀO QUYẾT TOÁN</v>
          </cell>
        </row>
      </sheetData>
      <sheetData sheetId="6114">
        <row r="4">
          <cell r="A4" t="str">
            <v>BẢNG TÍNH TOÁN, ĐO BÓC KHỐI LƯỢNG HOÀN THÀNH ĐƯA VÀO QUYẾT TOÁN</v>
          </cell>
        </row>
      </sheetData>
      <sheetData sheetId="6115">
        <row r="4">
          <cell r="A4" t="str">
            <v>BẢNG TÍNH TOÁN, ĐO BÓC KHỐI LƯỢNG HOÀN THÀNH ĐƯA VÀO QUYẾT TOÁN</v>
          </cell>
        </row>
      </sheetData>
      <sheetData sheetId="6116">
        <row r="4">
          <cell r="A4" t="str">
            <v>BẢNG TÍNH TOÁN, ĐO BÓC KHỐI LƯỢNG HOÀN THÀNH ĐƯA VÀO QUYẾT TOÁN</v>
          </cell>
        </row>
      </sheetData>
      <sheetData sheetId="6117">
        <row r="4">
          <cell r="A4" t="str">
            <v>BẢNG TÍNH TOÁN, ĐO BÓC KHỐI LƯỢNG HOÀN THÀNH ĐƯA VÀO QUYẾT TOÁN</v>
          </cell>
        </row>
      </sheetData>
      <sheetData sheetId="6118">
        <row r="4">
          <cell r="A4" t="str">
            <v>BẢNG TÍNH TOÁN, ĐO BÓC KHỐI LƯỢNG HOÀN THÀNH ĐƯA VÀO QUYẾT TOÁN</v>
          </cell>
        </row>
      </sheetData>
      <sheetData sheetId="6119">
        <row r="4">
          <cell r="A4" t="str">
            <v>BẢNG TÍNH TOÁN, ĐO BÓC KHỐI LƯỢNG HOÀN THÀNH ĐƯA VÀO QUYẾT TOÁN</v>
          </cell>
        </row>
      </sheetData>
      <sheetData sheetId="6120">
        <row r="4">
          <cell r="A4" t="str">
            <v>BẢNG TÍNH TOÁN, ĐO BÓC KHỐI LƯỢNG HOÀN THÀNH ĐƯA VÀO QUYẾT TOÁN</v>
          </cell>
        </row>
      </sheetData>
      <sheetData sheetId="6121">
        <row r="4">
          <cell r="A4" t="str">
            <v>BẢNG TÍNH TOÁN, ĐO BÓC KHỐI LƯỢNG HOÀN THÀNH ĐƯA VÀO QUYẾT TOÁN</v>
          </cell>
        </row>
      </sheetData>
      <sheetData sheetId="6122">
        <row r="4">
          <cell r="A4" t="str">
            <v>BẢNG TÍNH TOÁN, ĐO BÓC KHỐI LƯỢNG HOÀN THÀNH ĐƯA VÀO QUYẾT TOÁN</v>
          </cell>
        </row>
      </sheetData>
      <sheetData sheetId="6123">
        <row r="4">
          <cell r="A4" t="str">
            <v>BẢNG TÍNH TOÁN, ĐO BÓC KHỐI LƯỢNG HOÀN THÀNH ĐƯA VÀO QUYẾT TOÁN</v>
          </cell>
        </row>
      </sheetData>
      <sheetData sheetId="6124">
        <row r="4">
          <cell r="A4" t="str">
            <v>BẢNG TÍNH TOÁN, ĐO BÓC KHỐI LƯỢNG HOÀN THÀNH ĐƯA VÀO QUYẾT TOÁN</v>
          </cell>
        </row>
      </sheetData>
      <sheetData sheetId="6125">
        <row r="4">
          <cell r="A4" t="str">
            <v>BẢNG TÍNH TOÁN, ĐO BÓC KHỐI LƯỢNG HOÀN THÀNH ĐƯA VÀO QUYẾT TOÁN</v>
          </cell>
        </row>
      </sheetData>
      <sheetData sheetId="6126">
        <row r="4">
          <cell r="A4" t="str">
            <v>BẢNG TÍNH TOÁN, ĐO BÓC KHỐI LƯỢNG HOÀN THÀNH ĐƯA VÀO QUYẾT TOÁN</v>
          </cell>
        </row>
      </sheetData>
      <sheetData sheetId="6127">
        <row r="4">
          <cell r="A4" t="str">
            <v>BẢNG TÍNH TOÁN, ĐO BÓC KHỐI LƯỢNG HOÀN THÀNH ĐƯA VÀO QUYẾT TOÁN</v>
          </cell>
        </row>
      </sheetData>
      <sheetData sheetId="6128">
        <row r="4">
          <cell r="A4" t="str">
            <v>BẢNG TÍNH TOÁN, ĐO BÓC KHỐI LƯỢNG HOÀN THÀNH ĐƯA VÀO QUYẾT TOÁN</v>
          </cell>
        </row>
      </sheetData>
      <sheetData sheetId="6129">
        <row r="4">
          <cell r="A4" t="str">
            <v>BẢNG TÍNH TOÁN, ĐO BÓC KHỐI LƯỢNG HOÀN THÀNH ĐƯA VÀO QUYẾT TOÁN</v>
          </cell>
        </row>
      </sheetData>
      <sheetData sheetId="6130">
        <row r="4">
          <cell r="A4" t="str">
            <v>BẢNG TÍNH TOÁN, ĐO BÓC KHỐI LƯỢNG HOÀN THÀNH ĐƯA VÀO QUYẾT TOÁN</v>
          </cell>
        </row>
      </sheetData>
      <sheetData sheetId="6131">
        <row r="4">
          <cell r="A4" t="str">
            <v>BẢNG TÍNH TOÁN, ĐO BÓC KHỐI LƯỢNG HOÀN THÀNH ĐƯA VÀO QUYẾT TOÁN</v>
          </cell>
        </row>
      </sheetData>
      <sheetData sheetId="6132">
        <row r="4">
          <cell r="A4" t="str">
            <v>BẢNG TÍNH TOÁN, ĐO BÓC KHỐI LƯỢNG HOÀN THÀNH ĐƯA VÀO QUYẾT TOÁN</v>
          </cell>
        </row>
      </sheetData>
      <sheetData sheetId="6133">
        <row r="4">
          <cell r="A4" t="str">
            <v>BẢNG TÍNH TOÁN, ĐO BÓC KHỐI LƯỢNG HOÀN THÀNH ĐƯA VÀO QUYẾT TOÁN</v>
          </cell>
        </row>
      </sheetData>
      <sheetData sheetId="6134">
        <row r="4">
          <cell r="A4" t="str">
            <v>BẢNG TÍNH TOÁN, ĐO BÓC KHỐI LƯỢNG HOÀN THÀNH ĐƯA VÀO QUYẾT TOÁN</v>
          </cell>
        </row>
      </sheetData>
      <sheetData sheetId="6135">
        <row r="4">
          <cell r="A4" t="str">
            <v>BẢNG TÍNH TOÁN, ĐO BÓC KHỐI LƯỢNG HOÀN THÀNH ĐƯA VÀO QUYẾT TOÁN</v>
          </cell>
        </row>
      </sheetData>
      <sheetData sheetId="6136">
        <row r="4">
          <cell r="A4" t="str">
            <v>BẢNG TÍNH TOÁN, ĐO BÓC KHỐI LƯỢNG HOÀN THÀNH ĐƯA VÀO QUYẾT TOÁN</v>
          </cell>
        </row>
      </sheetData>
      <sheetData sheetId="6137">
        <row r="4">
          <cell r="A4" t="str">
            <v>BẢNG TÍNH TOÁN, ĐO BÓC KHỐI LƯỢNG HOÀN THÀNH ĐƯA VÀO QUYẾT TOÁN</v>
          </cell>
        </row>
      </sheetData>
      <sheetData sheetId="6138">
        <row r="4">
          <cell r="A4" t="str">
            <v>BẢNG TÍNH TOÁN, ĐO BÓC KHỐI LƯỢNG HOÀN THÀNH ĐƯA VÀO QUYẾT TOÁN</v>
          </cell>
        </row>
      </sheetData>
      <sheetData sheetId="6139">
        <row r="4">
          <cell r="A4" t="str">
            <v>BẢNG TÍNH TOÁN, ĐO BÓC KHỐI LƯỢNG HOÀN THÀNH ĐƯA VÀO QUYẾT TOÁN</v>
          </cell>
        </row>
      </sheetData>
      <sheetData sheetId="6140">
        <row r="4">
          <cell r="A4" t="str">
            <v>BẢNG TÍNH TOÁN, ĐO BÓC KHỐI LƯỢNG HOÀN THÀNH ĐƯA VÀO QUYẾT TOÁN</v>
          </cell>
        </row>
      </sheetData>
      <sheetData sheetId="6141">
        <row r="4">
          <cell r="A4" t="str">
            <v>BẢNG TÍNH TOÁN, ĐO BÓC KHỐI LƯỢNG HOÀN THÀNH ĐƯA VÀO QUYẾT TOÁN</v>
          </cell>
        </row>
      </sheetData>
      <sheetData sheetId="6142">
        <row r="4">
          <cell r="A4" t="str">
            <v>BẢNG TÍNH TOÁN, ĐO BÓC KHỐI LƯỢNG HOÀN THÀNH ĐƯA VÀO QUYẾT TOÁN</v>
          </cell>
        </row>
      </sheetData>
      <sheetData sheetId="6143">
        <row r="4">
          <cell r="A4" t="str">
            <v>BẢNG TÍNH TOÁN, ĐO BÓC KHỐI LƯỢNG HOÀN THÀNH ĐƯA VÀO QUYẾT TOÁN</v>
          </cell>
        </row>
      </sheetData>
      <sheetData sheetId="6144">
        <row r="4">
          <cell r="A4" t="str">
            <v>BẢNG TÍNH TOÁN, ĐO BÓC KHỐI LƯỢNG HOÀN THÀNH ĐƯA VÀO QUYẾT TOÁN</v>
          </cell>
        </row>
      </sheetData>
      <sheetData sheetId="6145">
        <row r="4">
          <cell r="A4" t="str">
            <v>BẢNG TÍNH TOÁN, ĐO BÓC KHỐI LƯỢNG HOÀN THÀNH ĐƯA VÀO QUYẾT TOÁN</v>
          </cell>
        </row>
      </sheetData>
      <sheetData sheetId="6146">
        <row r="4">
          <cell r="A4" t="str">
            <v>BẢNG TÍNH TOÁN, ĐO BÓC KHỐI LƯỢNG HOÀN THÀNH ĐƯA VÀO QUYẾT TOÁN</v>
          </cell>
        </row>
      </sheetData>
      <sheetData sheetId="6147">
        <row r="4">
          <cell r="A4" t="str">
            <v>BẢNG TÍNH TOÁN, ĐO BÓC KHỐI LƯỢNG HOÀN THÀNH ĐƯA VÀO QUYẾT TOÁN</v>
          </cell>
        </row>
      </sheetData>
      <sheetData sheetId="6148">
        <row r="4">
          <cell r="A4" t="str">
            <v>BẢNG TÍNH TOÁN, ĐO BÓC KHỐI LƯỢNG HOÀN THÀNH ĐƯA VÀO QUYẾT TOÁN</v>
          </cell>
        </row>
      </sheetData>
      <sheetData sheetId="6149">
        <row r="4">
          <cell r="A4" t="str">
            <v>BẢNG TÍNH TOÁN, ĐO BÓC KHỐI LƯỢNG HOÀN THÀNH ĐƯA VÀO QUYẾT TOÁN</v>
          </cell>
        </row>
      </sheetData>
      <sheetData sheetId="6150">
        <row r="4">
          <cell r="A4" t="str">
            <v>BẢNG TÍNH TOÁN, ĐO BÓC KHỐI LƯỢNG HOÀN THÀNH ĐƯA VÀO QUYẾT TOÁN</v>
          </cell>
        </row>
      </sheetData>
      <sheetData sheetId="6151">
        <row r="4">
          <cell r="A4" t="str">
            <v>BẢNG TÍNH TOÁN, ĐO BÓC KHỐI LƯỢNG HOÀN THÀNH ĐƯA VÀO QUYẾT TOÁN</v>
          </cell>
        </row>
      </sheetData>
      <sheetData sheetId="6152">
        <row r="4">
          <cell r="A4" t="str">
            <v>BẢNG TÍNH TOÁN, ĐO BÓC KHỐI LƯỢNG HOÀN THÀNH ĐƯA VÀO QUYẾT TOÁN</v>
          </cell>
        </row>
      </sheetData>
      <sheetData sheetId="6153">
        <row r="4">
          <cell r="A4" t="str">
            <v>BẢNG TÍNH TOÁN, ĐO BÓC KHỐI LƯỢNG HOÀN THÀNH ĐƯA VÀO QUYẾT TOÁN</v>
          </cell>
        </row>
      </sheetData>
      <sheetData sheetId="6154">
        <row r="4">
          <cell r="A4" t="str">
            <v>BẢNG TÍNH TOÁN, ĐO BÓC KHỐI LƯỢNG HOÀN THÀNH ĐƯA VÀO QUYẾT TOÁN</v>
          </cell>
        </row>
      </sheetData>
      <sheetData sheetId="6155">
        <row r="4">
          <cell r="A4" t="str">
            <v>BẢNG TÍNH TOÁN, ĐO BÓC KHỐI LƯỢNG HOÀN THÀNH ĐƯA VÀO QUYẾT TOÁN</v>
          </cell>
        </row>
      </sheetData>
      <sheetData sheetId="6156">
        <row r="4">
          <cell r="A4" t="str">
            <v>BẢNG TÍNH TOÁN, ĐO BÓC KHỐI LƯỢNG HOÀN THÀNH ĐƯA VÀO QUYẾT TOÁN</v>
          </cell>
        </row>
      </sheetData>
      <sheetData sheetId="6157">
        <row r="4">
          <cell r="A4" t="str">
            <v>BẢNG TÍNH TOÁN, ĐO BÓC KHỐI LƯỢNG HOÀN THÀNH ĐƯA VÀO QUYẾT TOÁN</v>
          </cell>
        </row>
      </sheetData>
      <sheetData sheetId="6158">
        <row r="4">
          <cell r="A4" t="str">
            <v>BẢNG TÍNH TOÁN, ĐO BÓC KHỐI LƯỢNG HOÀN THÀNH ĐƯA VÀO QUYẾT TOÁN</v>
          </cell>
        </row>
      </sheetData>
      <sheetData sheetId="6159">
        <row r="4">
          <cell r="A4" t="str">
            <v>BẢNG TÍNH TOÁN, ĐO BÓC KHỐI LƯỢNG HOÀN THÀNH ĐƯA VÀO QUYẾT TOÁN</v>
          </cell>
        </row>
      </sheetData>
      <sheetData sheetId="6160">
        <row r="4">
          <cell r="A4" t="str">
            <v>BẢNG TÍNH TOÁN, ĐO BÓC KHỐI LƯỢNG HOÀN THÀNH ĐƯA VÀO QUYẾT TOÁN</v>
          </cell>
        </row>
      </sheetData>
      <sheetData sheetId="6161">
        <row r="4">
          <cell r="A4" t="str">
            <v>BẢNG TÍNH TOÁN, ĐO BÓC KHỐI LƯỢNG HOÀN THÀNH ĐƯA VÀO QUYẾT TOÁN</v>
          </cell>
        </row>
      </sheetData>
      <sheetData sheetId="6162">
        <row r="4">
          <cell r="A4" t="str">
            <v>BẢNG TÍNH TOÁN, ĐO BÓC KHỐI LƯỢNG HOÀN THÀNH ĐƯA VÀO QUYẾT TOÁN</v>
          </cell>
        </row>
      </sheetData>
      <sheetData sheetId="6163">
        <row r="4">
          <cell r="A4" t="str">
            <v>BẢNG TÍNH TOÁN, ĐO BÓC KHỐI LƯỢNG HOÀN THÀNH ĐƯA VÀO QUYẾT TOÁN</v>
          </cell>
        </row>
      </sheetData>
      <sheetData sheetId="6164">
        <row r="4">
          <cell r="A4" t="str">
            <v>BẢNG TÍNH TOÁN, ĐO BÓC KHỐI LƯỢNG HOÀN THÀNH ĐƯA VÀO QUYẾT TOÁN</v>
          </cell>
        </row>
      </sheetData>
      <sheetData sheetId="6165">
        <row r="4">
          <cell r="A4" t="str">
            <v>BẢNG TÍNH TOÁN, ĐO BÓC KHỐI LƯỢNG HOÀN THÀNH ĐƯA VÀO QUYẾT TOÁN</v>
          </cell>
        </row>
      </sheetData>
      <sheetData sheetId="6166">
        <row r="4">
          <cell r="A4" t="str">
            <v>BẢNG TÍNH TOÁN, ĐO BÓC KHỐI LƯỢNG HOÀN THÀNH ĐƯA VÀO QUYẾT TOÁN</v>
          </cell>
        </row>
      </sheetData>
      <sheetData sheetId="6167">
        <row r="4">
          <cell r="A4" t="str">
            <v>BẢNG TÍNH TOÁN, ĐO BÓC KHỐI LƯỢNG HOÀN THÀNH ĐƯA VÀO QUYẾT TOÁN</v>
          </cell>
        </row>
      </sheetData>
      <sheetData sheetId="6168">
        <row r="4">
          <cell r="A4" t="str">
            <v>BẢNG TÍNH TOÁN, ĐO BÓC KHỐI LƯỢNG HOÀN THÀNH ĐƯA VÀO QUYẾT TOÁN</v>
          </cell>
        </row>
      </sheetData>
      <sheetData sheetId="6169">
        <row r="4">
          <cell r="A4" t="str">
            <v>BẢNG TÍNH TOÁN, ĐO BÓC KHỐI LƯỢNG HOÀN THÀNH ĐƯA VÀO QUYẾT TOÁN</v>
          </cell>
        </row>
      </sheetData>
      <sheetData sheetId="6170">
        <row r="4">
          <cell r="A4" t="str">
            <v>BẢNG TÍNH TOÁN, ĐO BÓC KHỐI LƯỢNG HOÀN THÀNH ĐƯA VÀO QUYẾT TOÁN</v>
          </cell>
        </row>
      </sheetData>
      <sheetData sheetId="6171">
        <row r="4">
          <cell r="A4" t="str">
            <v>BẢNG TÍNH TOÁN, ĐO BÓC KHỐI LƯỢNG HOÀN THÀNH ĐƯA VÀO QUYẾT TOÁN</v>
          </cell>
        </row>
      </sheetData>
      <sheetData sheetId="6172">
        <row r="4">
          <cell r="A4" t="str">
            <v>BẢNG TÍNH TOÁN, ĐO BÓC KHỐI LƯỢNG HOÀN THÀNH ĐƯA VÀO QUYẾT TOÁN</v>
          </cell>
        </row>
      </sheetData>
      <sheetData sheetId="6173">
        <row r="4">
          <cell r="A4" t="str">
            <v>BẢNG TÍNH TOÁN, ĐO BÓC KHỐI LƯỢNG HOÀN THÀNH ĐƯA VÀO QUYẾT TOÁN</v>
          </cell>
        </row>
      </sheetData>
      <sheetData sheetId="6174">
        <row r="4">
          <cell r="A4" t="str">
            <v>BẢNG TÍNH TOÁN, ĐO BÓC KHỐI LƯỢNG HOÀN THÀNH ĐƯA VÀO QUYẾT TOÁN</v>
          </cell>
        </row>
      </sheetData>
      <sheetData sheetId="6175">
        <row r="4">
          <cell r="A4" t="str">
            <v>BẢNG TÍNH TOÁN, ĐO BÓC KHỐI LƯỢNG HOÀN THÀNH ĐƯA VÀO QUYẾT TOÁN</v>
          </cell>
        </row>
      </sheetData>
      <sheetData sheetId="6176">
        <row r="4">
          <cell r="A4" t="str">
            <v>BẢNG TÍNH TOÁN, ĐO BÓC KHỐI LƯỢNG HOÀN THÀNH ĐƯA VÀO QUYẾT TOÁN</v>
          </cell>
        </row>
      </sheetData>
      <sheetData sheetId="6177">
        <row r="4">
          <cell r="A4" t="str">
            <v>BẢNG TÍNH TOÁN, ĐO BÓC KHỐI LƯỢNG HOÀN THÀNH ĐƯA VÀO QUYẾT TOÁN</v>
          </cell>
        </row>
      </sheetData>
      <sheetData sheetId="6178">
        <row r="4">
          <cell r="A4" t="str">
            <v>BẢNG TÍNH TOÁN, ĐO BÓC KHỐI LƯỢNG HOÀN THÀNH ĐƯA VÀO QUYẾT TOÁN</v>
          </cell>
        </row>
      </sheetData>
      <sheetData sheetId="6179">
        <row r="4">
          <cell r="A4" t="str">
            <v>BẢNG TÍNH TOÁN, ĐO BÓC KHỐI LƯỢNG HOÀN THÀNH ĐƯA VÀO QUYẾT TOÁN</v>
          </cell>
        </row>
      </sheetData>
      <sheetData sheetId="6180">
        <row r="4">
          <cell r="A4" t="str">
            <v>BẢNG TÍNH TOÁN, ĐO BÓC KHỐI LƯỢNG HOÀN THÀNH ĐƯA VÀO QUYẾT TOÁN</v>
          </cell>
        </row>
      </sheetData>
      <sheetData sheetId="6181">
        <row r="4">
          <cell r="A4" t="str">
            <v>BẢNG TÍNH TOÁN, ĐO BÓC KHỐI LƯỢNG HOÀN THÀNH ĐƯA VÀO QUYẾT TOÁN</v>
          </cell>
        </row>
      </sheetData>
      <sheetData sheetId="6182">
        <row r="4">
          <cell r="A4" t="str">
            <v>BẢNG TÍNH TOÁN, ĐO BÓC KHỐI LƯỢNG HOÀN THÀNH ĐƯA VÀO QUYẾT TOÁN</v>
          </cell>
        </row>
      </sheetData>
      <sheetData sheetId="6183">
        <row r="4">
          <cell r="A4" t="str">
            <v>BẢNG TÍNH TOÁN, ĐO BÓC KHỐI LƯỢNG HOÀN THÀNH ĐƯA VÀO QUYẾT TOÁN</v>
          </cell>
        </row>
      </sheetData>
      <sheetData sheetId="6184">
        <row r="4">
          <cell r="A4" t="str">
            <v>BẢNG TÍNH TOÁN, ĐO BÓC KHỐI LƯỢNG HOÀN THÀNH ĐƯA VÀO QUYẾT TOÁN</v>
          </cell>
        </row>
      </sheetData>
      <sheetData sheetId="6185">
        <row r="4">
          <cell r="A4" t="str">
            <v>BẢNG TÍNH TOÁN, ĐO BÓC KHỐI LƯỢNG HOÀN THÀNH ĐƯA VÀO QUYẾT TOÁN</v>
          </cell>
        </row>
      </sheetData>
      <sheetData sheetId="6186">
        <row r="4">
          <cell r="A4" t="str">
            <v>BẢNG TÍNH TOÁN, ĐO BÓC KHỐI LƯỢNG HOÀN THÀNH ĐƯA VÀO QUYẾT TOÁN</v>
          </cell>
        </row>
      </sheetData>
      <sheetData sheetId="6187">
        <row r="4">
          <cell r="A4" t="str">
            <v>BẢNG TÍNH TOÁN, ĐO BÓC KHỐI LƯỢNG HOÀN THÀNH ĐƯA VÀO QUYẾT TOÁN</v>
          </cell>
        </row>
      </sheetData>
      <sheetData sheetId="6188">
        <row r="4">
          <cell r="A4" t="str">
            <v>BẢNG TÍNH TOÁN, ĐO BÓC KHỐI LƯỢNG HOÀN THÀNH ĐƯA VÀO QUYẾT TOÁN</v>
          </cell>
        </row>
      </sheetData>
      <sheetData sheetId="6189">
        <row r="4">
          <cell r="A4" t="str">
            <v>BẢNG TÍNH TOÁN, ĐO BÓC KHỐI LƯỢNG HOÀN THÀNH ĐƯA VÀO QUYẾT TOÁN</v>
          </cell>
        </row>
      </sheetData>
      <sheetData sheetId="6190">
        <row r="4">
          <cell r="A4" t="str">
            <v>BẢNG TÍNH TOÁN, ĐO BÓC KHỐI LƯỢNG HOÀN THÀNH ĐƯA VÀO QUYẾT TOÁN</v>
          </cell>
        </row>
      </sheetData>
      <sheetData sheetId="6191">
        <row r="4">
          <cell r="A4" t="str">
            <v>BẢNG TÍNH TOÁN, ĐO BÓC KHỐI LƯỢNG HOÀN THÀNH ĐƯA VÀO QUYẾT TOÁN</v>
          </cell>
        </row>
      </sheetData>
      <sheetData sheetId="6192">
        <row r="4">
          <cell r="A4" t="str">
            <v>BẢNG TÍNH TOÁN, ĐO BÓC KHỐI LƯỢNG HOÀN THÀNH ĐƯA VÀO QUYẾT TOÁN</v>
          </cell>
        </row>
      </sheetData>
      <sheetData sheetId="6193">
        <row r="4">
          <cell r="A4" t="str">
            <v>BẢNG TÍNH TOÁN, ĐO BÓC KHỐI LƯỢNG HOÀN THÀNH ĐƯA VÀO QUYẾT TOÁN</v>
          </cell>
        </row>
      </sheetData>
      <sheetData sheetId="6194">
        <row r="4">
          <cell r="A4" t="str">
            <v>BẢNG TÍNH TOÁN, ĐO BÓC KHỐI LƯỢNG HOÀN THÀNH ĐƯA VÀO QUYẾT TOÁN</v>
          </cell>
        </row>
      </sheetData>
      <sheetData sheetId="6195">
        <row r="4">
          <cell r="A4" t="str">
            <v>BẢNG TÍNH TOÁN, ĐO BÓC KHỐI LƯỢNG HOÀN THÀNH ĐƯA VÀO QUYẾT TOÁN</v>
          </cell>
        </row>
      </sheetData>
      <sheetData sheetId="6196">
        <row r="4">
          <cell r="A4" t="str">
            <v>BẢNG TÍNH TOÁN, ĐO BÓC KHỐI LƯỢNG HOÀN THÀNH ĐƯA VÀO QUYẾT TOÁN</v>
          </cell>
        </row>
      </sheetData>
      <sheetData sheetId="6197">
        <row r="4">
          <cell r="A4" t="str">
            <v>BẢNG TÍNH TOÁN, ĐO BÓC KHỐI LƯỢNG HOÀN THÀNH ĐƯA VÀO QUYẾT TOÁN</v>
          </cell>
        </row>
      </sheetData>
      <sheetData sheetId="6198">
        <row r="4">
          <cell r="A4" t="str">
            <v>BẢNG TÍNH TOÁN, ĐO BÓC KHỐI LƯỢNG HOÀN THÀNH ĐƯA VÀO QUYẾT TOÁN</v>
          </cell>
        </row>
      </sheetData>
      <sheetData sheetId="6199">
        <row r="4">
          <cell r="A4" t="str">
            <v>BẢNG TÍNH TOÁN, ĐO BÓC KHỐI LƯỢNG HOÀN THÀNH ĐƯA VÀO QUYẾT TOÁN</v>
          </cell>
        </row>
      </sheetData>
      <sheetData sheetId="6200">
        <row r="4">
          <cell r="A4" t="str">
            <v>BẢNG TÍNH TOÁN, ĐO BÓC KHỐI LƯỢNG HOÀN THÀNH ĐƯA VÀO QUYẾT TOÁN</v>
          </cell>
        </row>
      </sheetData>
      <sheetData sheetId="6201">
        <row r="4">
          <cell r="A4" t="str">
            <v>BẢNG TÍNH TOÁN, ĐO BÓC KHỐI LƯỢNG HOÀN THÀNH ĐƯA VÀO QUYẾT TOÁN</v>
          </cell>
        </row>
      </sheetData>
      <sheetData sheetId="6202">
        <row r="4">
          <cell r="A4" t="str">
            <v>BẢNG TÍNH TOÁN, ĐO BÓC KHỐI LƯỢNG HOÀN THÀNH ĐƯA VÀO QUYẾT TOÁN</v>
          </cell>
        </row>
      </sheetData>
      <sheetData sheetId="6203">
        <row r="4">
          <cell r="A4" t="str">
            <v>BẢNG TÍNH TOÁN, ĐO BÓC KHỐI LƯỢNG HOÀN THÀNH ĐƯA VÀO QUYẾT TOÁN</v>
          </cell>
        </row>
      </sheetData>
      <sheetData sheetId="6204">
        <row r="4">
          <cell r="A4" t="str">
            <v>BẢNG TÍNH TOÁN, ĐO BÓC KHỐI LƯỢNG HOÀN THÀNH ĐƯA VÀO QUYẾT TOÁN</v>
          </cell>
        </row>
      </sheetData>
      <sheetData sheetId="6205">
        <row r="4">
          <cell r="A4" t="str">
            <v>BẢNG TÍNH TOÁN, ĐO BÓC KHỐI LƯỢNG HOÀN THÀNH ĐƯA VÀO QUYẾT TOÁN</v>
          </cell>
        </row>
      </sheetData>
      <sheetData sheetId="6206">
        <row r="4">
          <cell r="A4" t="str">
            <v>BẢNG TÍNH TOÁN, ĐO BÓC KHỐI LƯỢNG HOÀN THÀNH ĐƯA VÀO QUYẾT TOÁN</v>
          </cell>
        </row>
      </sheetData>
      <sheetData sheetId="6207">
        <row r="4">
          <cell r="A4" t="str">
            <v>BẢNG TÍNH TOÁN, ĐO BÓC KHỐI LƯỢNG HOÀN THÀNH ĐƯA VÀO QUYẾT TOÁN</v>
          </cell>
        </row>
      </sheetData>
      <sheetData sheetId="6208">
        <row r="4">
          <cell r="A4" t="str">
            <v>BẢNG TÍNH TOÁN, ĐO BÓC KHỐI LƯỢNG HOÀN THÀNH ĐƯA VÀO QUYẾT TOÁN</v>
          </cell>
        </row>
      </sheetData>
      <sheetData sheetId="6209">
        <row r="4">
          <cell r="A4" t="str">
            <v>BẢNG TÍNH TOÁN, ĐO BÓC KHỐI LƯỢNG HOÀN THÀNH ĐƯA VÀO QUYẾT TOÁN</v>
          </cell>
        </row>
      </sheetData>
      <sheetData sheetId="6210">
        <row r="4">
          <cell r="A4" t="str">
            <v>BẢNG TÍNH TOÁN, ĐO BÓC KHỐI LƯỢNG HOÀN THÀNH ĐƯA VÀO QUYẾT TOÁN</v>
          </cell>
        </row>
      </sheetData>
      <sheetData sheetId="6211">
        <row r="4">
          <cell r="A4" t="str">
            <v>BẢNG TÍNH TOÁN, ĐO BÓC KHỐI LƯỢNG HOÀN THÀNH ĐƯA VÀO QUYẾT TOÁN</v>
          </cell>
        </row>
      </sheetData>
      <sheetData sheetId="6212">
        <row r="4">
          <cell r="A4" t="str">
            <v>BẢNG TÍNH TOÁN, ĐO BÓC KHỐI LƯỢNG HOÀN THÀNH ĐƯA VÀO QUYẾT TOÁN</v>
          </cell>
        </row>
      </sheetData>
      <sheetData sheetId="6213">
        <row r="4">
          <cell r="A4" t="str">
            <v>BẢNG TÍNH TOÁN, ĐO BÓC KHỐI LƯỢNG HOÀN THÀNH ĐƯA VÀO QUYẾT TOÁN</v>
          </cell>
        </row>
      </sheetData>
      <sheetData sheetId="6214">
        <row r="4">
          <cell r="A4" t="str">
            <v>BẢNG TÍNH TOÁN, ĐO BÓC KHỐI LƯỢNG HOÀN THÀNH ĐƯA VÀO QUYẾT TOÁN</v>
          </cell>
        </row>
      </sheetData>
      <sheetData sheetId="6215">
        <row r="4">
          <cell r="A4" t="str">
            <v>BẢNG TÍNH TOÁN, ĐO BÓC KHỐI LƯỢNG HOÀN THÀNH ĐƯA VÀO QUYẾT TOÁN</v>
          </cell>
        </row>
      </sheetData>
      <sheetData sheetId="6216">
        <row r="4">
          <cell r="A4" t="str">
            <v>BẢNG TÍNH TOÁN, ĐO BÓC KHỐI LƯỢNG HOÀN THÀNH ĐƯA VÀO QUYẾT TOÁN</v>
          </cell>
        </row>
      </sheetData>
      <sheetData sheetId="6217">
        <row r="4">
          <cell r="A4" t="str">
            <v>BẢNG TÍNH TOÁN, ĐO BÓC KHỐI LƯỢNG HOÀN THÀNH ĐƯA VÀO QUYẾT TOÁN</v>
          </cell>
        </row>
      </sheetData>
      <sheetData sheetId="6218">
        <row r="4">
          <cell r="A4" t="str">
            <v>BẢNG TÍNH TOÁN, ĐO BÓC KHỐI LƯỢNG HOÀN THÀNH ĐƯA VÀO QUYẾT TOÁN</v>
          </cell>
        </row>
      </sheetData>
      <sheetData sheetId="6219">
        <row r="4">
          <cell r="A4" t="str">
            <v>BẢNG TÍNH TOÁN, ĐO BÓC KHỐI LƯỢNG HOÀN THÀNH ĐƯA VÀO QUYẾT TOÁN</v>
          </cell>
        </row>
      </sheetData>
      <sheetData sheetId="6220">
        <row r="4">
          <cell r="A4" t="str">
            <v>BẢNG TÍNH TOÁN, ĐO BÓC KHỐI LƯỢNG HOÀN THÀNH ĐƯA VÀO QUYẾT TOÁN</v>
          </cell>
        </row>
      </sheetData>
      <sheetData sheetId="6221">
        <row r="4">
          <cell r="A4" t="str">
            <v>BẢNG TÍNH TOÁN, ĐO BÓC KHỐI LƯỢNG HOÀN THÀNH ĐƯA VÀO QUYẾT TOÁN</v>
          </cell>
        </row>
      </sheetData>
      <sheetData sheetId="6222">
        <row r="4">
          <cell r="A4" t="str">
            <v>BẢNG TÍNH TOÁN, ĐO BÓC KHỐI LƯỢNG HOÀN THÀNH ĐƯA VÀO QUYẾT TOÁN</v>
          </cell>
        </row>
      </sheetData>
      <sheetData sheetId="6223">
        <row r="4">
          <cell r="A4" t="str">
            <v>BẢNG TÍNH TOÁN, ĐO BÓC KHỐI LƯỢNG HOÀN THÀNH ĐƯA VÀO QUYẾT TOÁN</v>
          </cell>
        </row>
      </sheetData>
      <sheetData sheetId="6224">
        <row r="4">
          <cell r="A4" t="str">
            <v>BẢNG TÍNH TOÁN, ĐO BÓC KHỐI LƯỢNG HOÀN THÀNH ĐƯA VÀO QUYẾT TOÁN</v>
          </cell>
        </row>
      </sheetData>
      <sheetData sheetId="6225">
        <row r="4">
          <cell r="A4" t="str">
            <v>BẢNG TÍNH TOÁN, ĐO BÓC KHỐI LƯỢNG HOÀN THÀNH ĐƯA VÀO QUYẾT TOÁN</v>
          </cell>
        </row>
      </sheetData>
      <sheetData sheetId="6226">
        <row r="4">
          <cell r="A4" t="str">
            <v>BẢNG TÍNH TOÁN, ĐO BÓC KHỐI LƯỢNG HOÀN THÀNH ĐƯA VÀO QUYẾT TOÁN</v>
          </cell>
        </row>
      </sheetData>
      <sheetData sheetId="6227">
        <row r="4">
          <cell r="A4" t="str">
            <v>BẢNG TÍNH TOÁN, ĐO BÓC KHỐI LƯỢNG HOÀN THÀNH ĐƯA VÀO QUYẾT TOÁN</v>
          </cell>
        </row>
      </sheetData>
      <sheetData sheetId="6228">
        <row r="4">
          <cell r="A4" t="str">
            <v>BẢNG TÍNH TOÁN, ĐO BÓC KHỐI LƯỢNG HOÀN THÀNH ĐƯA VÀO QUYẾT TOÁN</v>
          </cell>
        </row>
      </sheetData>
      <sheetData sheetId="6229">
        <row r="4">
          <cell r="A4" t="str">
            <v>BẢNG TÍNH TOÁN, ĐO BÓC KHỐI LƯỢNG HOÀN THÀNH ĐƯA VÀO QUYẾT TOÁN</v>
          </cell>
        </row>
      </sheetData>
      <sheetData sheetId="6230">
        <row r="4">
          <cell r="A4" t="str">
            <v>BẢNG TÍNH TOÁN, ĐO BÓC KHỐI LƯỢNG HOÀN THÀNH ĐƯA VÀO QUYẾT TOÁN</v>
          </cell>
        </row>
      </sheetData>
      <sheetData sheetId="6231">
        <row r="4">
          <cell r="A4" t="str">
            <v>BẢNG TÍNH TOÁN, ĐO BÓC KHỐI LƯỢNG HOÀN THÀNH ĐƯA VÀO QUYẾT TOÁN</v>
          </cell>
        </row>
      </sheetData>
      <sheetData sheetId="6232">
        <row r="4">
          <cell r="A4" t="str">
            <v>BẢNG TÍNH TOÁN, ĐO BÓC KHỐI LƯỢNG HOÀN THÀNH ĐƯA VÀO QUYẾT TOÁN</v>
          </cell>
        </row>
      </sheetData>
      <sheetData sheetId="6233">
        <row r="4">
          <cell r="A4" t="str">
            <v>BẢNG TÍNH TOÁN, ĐO BÓC KHỐI LƯỢNG HOÀN THÀNH ĐƯA VÀO QUYẾT TOÁN</v>
          </cell>
        </row>
      </sheetData>
      <sheetData sheetId="6234">
        <row r="4">
          <cell r="A4" t="str">
            <v>BẢNG TÍNH TOÁN, ĐO BÓC KHỐI LƯỢNG HOÀN THÀNH ĐƯA VÀO QUYẾT TOÁN</v>
          </cell>
        </row>
      </sheetData>
      <sheetData sheetId="6235">
        <row r="4">
          <cell r="A4" t="str">
            <v>BẢNG TÍNH TOÁN, ĐO BÓC KHỐI LƯỢNG HOÀN THÀNH ĐƯA VÀO QUYẾT TOÁN</v>
          </cell>
        </row>
      </sheetData>
      <sheetData sheetId="6236">
        <row r="4">
          <cell r="A4" t="str">
            <v>BẢNG TÍNH TOÁN, ĐO BÓC KHỐI LƯỢNG HOÀN THÀNH ĐƯA VÀO QUYẾT TOÁN</v>
          </cell>
        </row>
      </sheetData>
      <sheetData sheetId="6237">
        <row r="4">
          <cell r="A4" t="str">
            <v>BẢNG TÍNH TOÁN, ĐO BÓC KHỐI LƯỢNG HOÀN THÀNH ĐƯA VÀO QUYẾT TOÁN</v>
          </cell>
        </row>
      </sheetData>
      <sheetData sheetId="6238">
        <row r="4">
          <cell r="A4" t="str">
            <v>BẢNG TÍNH TOÁN, ĐO BÓC KHỐI LƯỢNG HOÀN THÀNH ĐƯA VÀO QUYẾT TOÁN</v>
          </cell>
        </row>
      </sheetData>
      <sheetData sheetId="6239">
        <row r="4">
          <cell r="A4" t="str">
            <v>BẢNG TÍNH TOÁN, ĐO BÓC KHỐI LƯỢNG HOÀN THÀNH ĐƯA VÀO QUYẾT TOÁN</v>
          </cell>
        </row>
      </sheetData>
      <sheetData sheetId="6240">
        <row r="4">
          <cell r="A4" t="str">
            <v>BẢNG TÍNH TOÁN, ĐO BÓC KHỐI LƯỢNG HOÀN THÀNH ĐƯA VÀO QUYẾT TOÁN</v>
          </cell>
        </row>
      </sheetData>
      <sheetData sheetId="6241">
        <row r="4">
          <cell r="A4" t="str">
            <v>BẢNG TÍNH TOÁN, ĐO BÓC KHỐI LƯỢNG HOÀN THÀNH ĐƯA VÀO QUYẾT TOÁN</v>
          </cell>
        </row>
      </sheetData>
      <sheetData sheetId="6242">
        <row r="4">
          <cell r="A4" t="str">
            <v>BẢNG TÍNH TOÁN, ĐO BÓC KHỐI LƯỢNG HOÀN THÀNH ĐƯA VÀO QUYẾT TOÁN</v>
          </cell>
        </row>
      </sheetData>
      <sheetData sheetId="6243">
        <row r="4">
          <cell r="A4" t="str">
            <v>BẢNG TÍNH TOÁN, ĐO BÓC KHỐI LƯỢNG HOÀN THÀNH ĐƯA VÀO QUYẾT TOÁN</v>
          </cell>
        </row>
      </sheetData>
      <sheetData sheetId="6244">
        <row r="4">
          <cell r="A4" t="str">
            <v>BẢNG TÍNH TOÁN, ĐO BÓC KHỐI LƯỢNG HOÀN THÀNH ĐƯA VÀO QUYẾT TOÁN</v>
          </cell>
        </row>
      </sheetData>
      <sheetData sheetId="6245">
        <row r="4">
          <cell r="A4" t="str">
            <v>BẢNG TÍNH TOÁN, ĐO BÓC KHỐI LƯỢNG HOÀN THÀNH ĐƯA VÀO QUYẾT TOÁN</v>
          </cell>
        </row>
      </sheetData>
      <sheetData sheetId="6246">
        <row r="4">
          <cell r="A4" t="str">
            <v>BẢNG TÍNH TOÁN, ĐO BÓC KHỐI LƯỢNG HOÀN THÀNH ĐƯA VÀO QUYẾT TOÁN</v>
          </cell>
        </row>
      </sheetData>
      <sheetData sheetId="6247">
        <row r="4">
          <cell r="A4" t="str">
            <v>BẢNG TÍNH TOÁN, ĐO BÓC KHỐI LƯỢNG HOÀN THÀNH ĐƯA VÀO QUYẾT TOÁN</v>
          </cell>
        </row>
      </sheetData>
      <sheetData sheetId="6248">
        <row r="4">
          <cell r="A4" t="str">
            <v>BẢNG TÍNH TOÁN, ĐO BÓC KHỐI LƯỢNG HOÀN THÀNH ĐƯA VÀO QUYẾT TOÁN</v>
          </cell>
        </row>
      </sheetData>
      <sheetData sheetId="6249">
        <row r="4">
          <cell r="A4" t="str">
            <v>BẢNG TÍNH TOÁN, ĐO BÓC KHỐI LƯỢNG HOÀN THÀNH ĐƯA VÀO QUYẾT TOÁN</v>
          </cell>
        </row>
      </sheetData>
      <sheetData sheetId="6250">
        <row r="4">
          <cell r="A4" t="str">
            <v>BẢNG TÍNH TOÁN, ĐO BÓC KHỐI LƯỢNG HOÀN THÀNH ĐƯA VÀO QUYẾT TOÁN</v>
          </cell>
        </row>
      </sheetData>
      <sheetData sheetId="6251">
        <row r="4">
          <cell r="A4" t="str">
            <v>BẢNG TÍNH TOÁN, ĐO BÓC KHỐI LƯỢNG HOÀN THÀNH ĐƯA VÀO QUYẾT TOÁN</v>
          </cell>
        </row>
      </sheetData>
      <sheetData sheetId="6252">
        <row r="4">
          <cell r="A4" t="str">
            <v>BẢNG TÍNH TOÁN, ĐO BÓC KHỐI LƯỢNG HOÀN THÀNH ĐƯA VÀO QUYẾT TOÁN</v>
          </cell>
        </row>
      </sheetData>
      <sheetData sheetId="6253">
        <row r="4">
          <cell r="A4" t="str">
            <v>BẢNG TÍNH TOÁN, ĐO BÓC KHỐI LƯỢNG HOÀN THÀNH ĐƯA VÀO QUYẾT TOÁN</v>
          </cell>
        </row>
      </sheetData>
      <sheetData sheetId="6254">
        <row r="4">
          <cell r="A4" t="str">
            <v>BẢNG TÍNH TOÁN, ĐO BÓC KHỐI LƯỢNG HOÀN THÀNH ĐƯA VÀO QUYẾT TOÁN</v>
          </cell>
        </row>
      </sheetData>
      <sheetData sheetId="6255">
        <row r="4">
          <cell r="A4" t="str">
            <v>BẢNG TÍNH TOÁN, ĐO BÓC KHỐI LƯỢNG HOÀN THÀNH ĐƯA VÀO QUYẾT TOÁN</v>
          </cell>
        </row>
      </sheetData>
      <sheetData sheetId="6256">
        <row r="4">
          <cell r="A4" t="str">
            <v>BẢNG TÍNH TOÁN, ĐO BÓC KHỐI LƯỢNG HOÀN THÀNH ĐƯA VÀO QUYẾT TOÁN</v>
          </cell>
        </row>
      </sheetData>
      <sheetData sheetId="6257">
        <row r="4">
          <cell r="A4" t="str">
            <v>BẢNG TÍNH TOÁN, ĐO BÓC KHỐI LƯỢNG HOÀN THÀNH ĐƯA VÀO QUYẾT TOÁN</v>
          </cell>
        </row>
      </sheetData>
      <sheetData sheetId="6258">
        <row r="4">
          <cell r="A4" t="str">
            <v>BẢNG TÍNH TOÁN, ĐO BÓC KHỐI LƯỢNG HOÀN THÀNH ĐƯA VÀO QUYẾT TOÁN</v>
          </cell>
        </row>
      </sheetData>
      <sheetData sheetId="6259">
        <row r="4">
          <cell r="A4" t="str">
            <v>BẢNG TÍNH TOÁN, ĐO BÓC KHỐI LƯỢNG HOÀN THÀNH ĐƯA VÀO QUYẾT TOÁN</v>
          </cell>
        </row>
      </sheetData>
      <sheetData sheetId="6260">
        <row r="4">
          <cell r="A4" t="str">
            <v>BẢNG TÍNH TOÁN, ĐO BÓC KHỐI LƯỢNG HOÀN THÀNH ĐƯA VÀO QUYẾT TOÁN</v>
          </cell>
        </row>
      </sheetData>
      <sheetData sheetId="6261">
        <row r="4">
          <cell r="A4" t="str">
            <v>BẢNG TÍNH TOÁN, ĐO BÓC KHỐI LƯỢNG HOÀN THÀNH ĐƯA VÀO QUYẾT TOÁN</v>
          </cell>
        </row>
      </sheetData>
      <sheetData sheetId="6262">
        <row r="4">
          <cell r="A4" t="str">
            <v>BẢNG TÍNH TOÁN, ĐO BÓC KHỐI LƯỢNG HOÀN THÀNH ĐƯA VÀO QUYẾT TOÁN</v>
          </cell>
        </row>
      </sheetData>
      <sheetData sheetId="6263">
        <row r="4">
          <cell r="A4" t="str">
            <v>BẢNG TÍNH TOÁN, ĐO BÓC KHỐI LƯỢNG HOÀN THÀNH ĐƯA VÀO QUYẾT TOÁN</v>
          </cell>
        </row>
      </sheetData>
      <sheetData sheetId="6264">
        <row r="4">
          <cell r="A4" t="str">
            <v>BẢNG TÍNH TOÁN, ĐO BÓC KHỐI LƯỢNG HOÀN THÀNH ĐƯA VÀO QUYẾT TOÁN</v>
          </cell>
        </row>
      </sheetData>
      <sheetData sheetId="6265">
        <row r="4">
          <cell r="A4" t="str">
            <v>BẢNG TÍNH TOÁN, ĐO BÓC KHỐI LƯỢNG HOÀN THÀNH ĐƯA VÀO QUYẾT TOÁN</v>
          </cell>
        </row>
      </sheetData>
      <sheetData sheetId="6266">
        <row r="4">
          <cell r="A4" t="str">
            <v>BẢNG TÍNH TOÁN, ĐO BÓC KHỐI LƯỢNG HOÀN THÀNH ĐƯA VÀO QUYẾT TOÁN</v>
          </cell>
        </row>
      </sheetData>
      <sheetData sheetId="6267">
        <row r="4">
          <cell r="A4" t="str">
            <v>BẢNG TÍNH TOÁN, ĐO BÓC KHỐI LƯỢNG HOÀN THÀNH ĐƯA VÀO QUYẾT TOÁN</v>
          </cell>
        </row>
      </sheetData>
      <sheetData sheetId="6268">
        <row r="4">
          <cell r="A4" t="str">
            <v>BẢNG TÍNH TOÁN, ĐO BÓC KHỐI LƯỢNG HOÀN THÀNH ĐƯA VÀO QUYẾT TOÁN</v>
          </cell>
        </row>
      </sheetData>
      <sheetData sheetId="6269">
        <row r="4">
          <cell r="A4" t="str">
            <v>BẢNG TÍNH TOÁN, ĐO BÓC KHỐI LƯỢNG HOÀN THÀNH ĐƯA VÀO QUYẾT TOÁN</v>
          </cell>
        </row>
      </sheetData>
      <sheetData sheetId="6270">
        <row r="4">
          <cell r="A4" t="str">
            <v>BẢNG TÍNH TOÁN, ĐO BÓC KHỐI LƯỢNG HOÀN THÀNH ĐƯA VÀO QUYẾT TOÁN</v>
          </cell>
        </row>
      </sheetData>
      <sheetData sheetId="6271">
        <row r="4">
          <cell r="A4" t="str">
            <v>BẢNG TÍNH TOÁN, ĐO BÓC KHỐI LƯỢNG HOÀN THÀNH ĐƯA VÀO QUYẾT TOÁN</v>
          </cell>
        </row>
      </sheetData>
      <sheetData sheetId="6272">
        <row r="4">
          <cell r="A4" t="str">
            <v>BẢNG TÍNH TOÁN, ĐO BÓC KHỐI LƯỢNG HOÀN THÀNH ĐƯA VÀO QUYẾT TOÁN</v>
          </cell>
        </row>
      </sheetData>
      <sheetData sheetId="6273">
        <row r="4">
          <cell r="A4" t="str">
            <v>BẢNG TÍNH TOÁN, ĐO BÓC KHỐI LƯỢNG HOÀN THÀNH ĐƯA VÀO QUYẾT TOÁN</v>
          </cell>
        </row>
      </sheetData>
      <sheetData sheetId="6274">
        <row r="4">
          <cell r="A4" t="str">
            <v>BẢNG TÍNH TOÁN, ĐO BÓC KHỐI LƯỢNG HOÀN THÀNH ĐƯA VÀO QUYẾT TOÁN</v>
          </cell>
        </row>
      </sheetData>
      <sheetData sheetId="6275">
        <row r="4">
          <cell r="A4" t="str">
            <v>BẢNG TÍNH TOÁN, ĐO BÓC KHỐI LƯỢNG HOÀN THÀNH ĐƯA VÀO QUYẾT TOÁN</v>
          </cell>
        </row>
      </sheetData>
      <sheetData sheetId="6276">
        <row r="4">
          <cell r="A4" t="str">
            <v>BẢNG TÍNH TOÁN, ĐO BÓC KHỐI LƯỢNG HOÀN THÀNH ĐƯA VÀO QUYẾT TOÁN</v>
          </cell>
        </row>
      </sheetData>
      <sheetData sheetId="6277">
        <row r="4">
          <cell r="A4" t="str">
            <v>BẢNG TÍNH TOÁN, ĐO BÓC KHỐI LƯỢNG HOÀN THÀNH ĐƯA VÀO QUYẾT TOÁN</v>
          </cell>
        </row>
      </sheetData>
      <sheetData sheetId="6278">
        <row r="4">
          <cell r="A4" t="str">
            <v>BẢNG TÍNH TOÁN, ĐO BÓC KHỐI LƯỢNG HOÀN THÀNH ĐƯA VÀO QUYẾT TOÁN</v>
          </cell>
        </row>
      </sheetData>
      <sheetData sheetId="6279">
        <row r="4">
          <cell r="A4" t="str">
            <v>BẢNG TÍNH TOÁN, ĐO BÓC KHỐI LƯỢNG HOÀN THÀNH ĐƯA VÀO QUYẾT TOÁN</v>
          </cell>
        </row>
      </sheetData>
      <sheetData sheetId="6280">
        <row r="4">
          <cell r="A4" t="str">
            <v>BẢNG TÍNH TOÁN, ĐO BÓC KHỐI LƯỢNG HOÀN THÀNH ĐƯA VÀO QUYẾT TOÁN</v>
          </cell>
        </row>
      </sheetData>
      <sheetData sheetId="6281">
        <row r="4">
          <cell r="A4" t="str">
            <v>BẢNG TÍNH TOÁN, ĐO BÓC KHỐI LƯỢNG HOÀN THÀNH ĐƯA VÀO QUYẾT TOÁN</v>
          </cell>
        </row>
      </sheetData>
      <sheetData sheetId="6282">
        <row r="4">
          <cell r="A4" t="str">
            <v>BẢNG TÍNH TOÁN, ĐO BÓC KHỐI LƯỢNG HOÀN THÀNH ĐƯA VÀO QUYẾT TOÁN</v>
          </cell>
        </row>
      </sheetData>
      <sheetData sheetId="6283">
        <row r="4">
          <cell r="A4" t="str">
            <v>BẢNG TÍNH TOÁN, ĐO BÓC KHỐI LƯỢNG HOÀN THÀNH ĐƯA VÀO QUYẾT TOÁN</v>
          </cell>
        </row>
      </sheetData>
      <sheetData sheetId="6284">
        <row r="4">
          <cell r="A4" t="str">
            <v>BẢNG TÍNH TOÁN, ĐO BÓC KHỐI LƯỢNG HOÀN THÀNH ĐƯA VÀO QUYẾT TOÁN</v>
          </cell>
        </row>
      </sheetData>
      <sheetData sheetId="6285">
        <row r="4">
          <cell r="A4" t="str">
            <v>BẢNG TÍNH TOÁN, ĐO BÓC KHỐI LƯỢNG HOÀN THÀNH ĐƯA VÀO QUYẾT TOÁN</v>
          </cell>
        </row>
      </sheetData>
      <sheetData sheetId="6286">
        <row r="4">
          <cell r="A4" t="str">
            <v>BẢNG TÍNH TOÁN, ĐO BÓC KHỐI LƯỢNG HOÀN THÀNH ĐƯA VÀO QUYẾT TOÁN</v>
          </cell>
        </row>
      </sheetData>
      <sheetData sheetId="6287">
        <row r="4">
          <cell r="A4" t="str">
            <v>BẢNG TÍNH TOÁN, ĐO BÓC KHỐI LƯỢNG HOÀN THÀNH ĐƯA VÀO QUYẾT TOÁN</v>
          </cell>
        </row>
      </sheetData>
      <sheetData sheetId="6288">
        <row r="4">
          <cell r="A4" t="str">
            <v>BẢNG TÍNH TOÁN, ĐO BÓC KHỐI LƯỢNG HOÀN THÀNH ĐƯA VÀO QUYẾT TOÁN</v>
          </cell>
        </row>
      </sheetData>
      <sheetData sheetId="6289">
        <row r="4">
          <cell r="A4" t="str">
            <v>BẢNG TÍNH TOÁN, ĐO BÓC KHỐI LƯỢNG HOÀN THÀNH ĐƯA VÀO QUYẾT TOÁN</v>
          </cell>
        </row>
      </sheetData>
      <sheetData sheetId="6290">
        <row r="4">
          <cell r="A4" t="str">
            <v>BẢNG TÍNH TOÁN, ĐO BÓC KHỐI LƯỢNG HOÀN THÀNH ĐƯA VÀO QUYẾT TOÁN</v>
          </cell>
        </row>
      </sheetData>
      <sheetData sheetId="6291">
        <row r="4">
          <cell r="A4" t="str">
            <v>BẢNG TÍNH TOÁN, ĐO BÓC KHỐI LƯỢNG HOÀN THÀNH ĐƯA VÀO QUYẾT TOÁN</v>
          </cell>
        </row>
      </sheetData>
      <sheetData sheetId="6292">
        <row r="4">
          <cell r="A4" t="str">
            <v>BẢNG TÍNH TOÁN, ĐO BÓC KHỐI LƯỢNG HOÀN THÀNH ĐƯA VÀO QUYẾT TOÁN</v>
          </cell>
        </row>
      </sheetData>
      <sheetData sheetId="6293">
        <row r="4">
          <cell r="A4" t="str">
            <v>BẢNG TÍNH TOÁN, ĐO BÓC KHỐI LƯỢNG HOÀN THÀNH ĐƯA VÀO QUYẾT TOÁN</v>
          </cell>
        </row>
      </sheetData>
      <sheetData sheetId="6294">
        <row r="4">
          <cell r="A4" t="str">
            <v>BẢNG TÍNH TOÁN, ĐO BÓC KHỐI LƯỢNG HOÀN THÀNH ĐƯA VÀO QUYẾT TOÁN</v>
          </cell>
        </row>
      </sheetData>
      <sheetData sheetId="6295">
        <row r="4">
          <cell r="A4" t="str">
            <v>BẢNG TÍNH TOÁN, ĐO BÓC KHỐI LƯỢNG HOÀN THÀNH ĐƯA VÀO QUYẾT TOÁN</v>
          </cell>
        </row>
      </sheetData>
      <sheetData sheetId="6296">
        <row r="4">
          <cell r="A4" t="str">
            <v>BẢNG TÍNH TOÁN, ĐO BÓC KHỐI LƯỢNG HOÀN THÀNH ĐƯA VÀO QUYẾT TOÁN</v>
          </cell>
        </row>
      </sheetData>
      <sheetData sheetId="6297">
        <row r="4">
          <cell r="A4" t="str">
            <v>BẢNG TÍNH TOÁN, ĐO BÓC KHỐI LƯỢNG HOÀN THÀNH ĐƯA VÀO QUYẾT TOÁN</v>
          </cell>
        </row>
      </sheetData>
      <sheetData sheetId="6298">
        <row r="4">
          <cell r="A4" t="str">
            <v>BẢNG TÍNH TOÁN, ĐO BÓC KHỐI LƯỢNG HOÀN THÀNH ĐƯA VÀO QUYẾT TOÁN</v>
          </cell>
        </row>
      </sheetData>
      <sheetData sheetId="6299">
        <row r="4">
          <cell r="A4" t="str">
            <v>BẢNG TÍNH TOÁN, ĐO BÓC KHỐI LƯỢNG HOÀN THÀNH ĐƯA VÀO QUYẾT TOÁN</v>
          </cell>
        </row>
      </sheetData>
      <sheetData sheetId="6300">
        <row r="4">
          <cell r="A4" t="str">
            <v>BẢNG TÍNH TOÁN, ĐO BÓC KHỐI LƯỢNG HOÀN THÀNH ĐƯA VÀO QUYẾT TOÁN</v>
          </cell>
        </row>
      </sheetData>
      <sheetData sheetId="6301">
        <row r="4">
          <cell r="A4" t="str">
            <v>BẢNG TÍNH TOÁN, ĐO BÓC KHỐI LƯỢNG HOÀN THÀNH ĐƯA VÀO QUYẾT TOÁN</v>
          </cell>
        </row>
      </sheetData>
      <sheetData sheetId="6302">
        <row r="4">
          <cell r="A4" t="str">
            <v>BẢNG TÍNH TOÁN, ĐO BÓC KHỐI LƯỢNG HOÀN THÀNH ĐƯA VÀO QUYẾT TOÁN</v>
          </cell>
        </row>
      </sheetData>
      <sheetData sheetId="6303">
        <row r="4">
          <cell r="A4" t="str">
            <v>BẢNG TÍNH TOÁN, ĐO BÓC KHỐI LƯỢNG HOÀN THÀNH ĐƯA VÀO QUYẾT TOÁN</v>
          </cell>
        </row>
      </sheetData>
      <sheetData sheetId="6304">
        <row r="4">
          <cell r="A4" t="str">
            <v>BẢNG TÍNH TOÁN, ĐO BÓC KHỐI LƯỢNG HOÀN THÀNH ĐƯA VÀO QUYẾT TOÁN</v>
          </cell>
        </row>
      </sheetData>
      <sheetData sheetId="6305">
        <row r="4">
          <cell r="A4" t="str">
            <v>BẢNG TÍNH TOÁN, ĐO BÓC KHỐI LƯỢNG HOÀN THÀNH ĐƯA VÀO QUYẾT TOÁN</v>
          </cell>
        </row>
      </sheetData>
      <sheetData sheetId="6306">
        <row r="4">
          <cell r="A4" t="str">
            <v>BẢNG TÍNH TOÁN, ĐO BÓC KHỐI LƯỢNG HOÀN THÀNH ĐƯA VÀO QUYẾT TOÁN</v>
          </cell>
        </row>
      </sheetData>
      <sheetData sheetId="6307">
        <row r="4">
          <cell r="A4" t="str">
            <v>BẢNG TÍNH TOÁN, ĐO BÓC KHỐI LƯỢNG HOÀN THÀNH ĐƯA VÀO QUYẾT TOÁN</v>
          </cell>
        </row>
      </sheetData>
      <sheetData sheetId="6308">
        <row r="4">
          <cell r="A4" t="str">
            <v>BẢNG TÍNH TOÁN, ĐO BÓC KHỐI LƯỢNG HOÀN THÀNH ĐƯA VÀO QUYẾT TOÁN</v>
          </cell>
        </row>
      </sheetData>
      <sheetData sheetId="6309">
        <row r="4">
          <cell r="A4" t="str">
            <v>BẢNG TÍNH TOÁN, ĐO BÓC KHỐI LƯỢNG HOÀN THÀNH ĐƯA VÀO QUYẾT TOÁN</v>
          </cell>
        </row>
      </sheetData>
      <sheetData sheetId="6310">
        <row r="4">
          <cell r="A4" t="str">
            <v>BẢNG TÍNH TOÁN, ĐO BÓC KHỐI LƯỢNG HOÀN THÀNH ĐƯA VÀO QUYẾT TOÁN</v>
          </cell>
        </row>
      </sheetData>
      <sheetData sheetId="6311">
        <row r="4">
          <cell r="A4" t="str">
            <v>BẢNG TÍNH TOÁN, ĐO BÓC KHỐI LƯỢNG HOÀN THÀNH ĐƯA VÀO QUYẾT TOÁN</v>
          </cell>
        </row>
      </sheetData>
      <sheetData sheetId="6312">
        <row r="4">
          <cell r="A4" t="str">
            <v>BẢNG TÍNH TOÁN, ĐO BÓC KHỐI LƯỢNG HOÀN THÀNH ĐƯA VÀO QUYẾT TOÁN</v>
          </cell>
        </row>
      </sheetData>
      <sheetData sheetId="6313">
        <row r="4">
          <cell r="A4" t="str">
            <v>BẢNG TÍNH TOÁN, ĐO BÓC KHỐI LƯỢNG HOÀN THÀNH ĐƯA VÀO QUYẾT TOÁN</v>
          </cell>
        </row>
      </sheetData>
      <sheetData sheetId="6314">
        <row r="4">
          <cell r="A4" t="str">
            <v>BẢNG TÍNH TOÁN, ĐO BÓC KHỐI LƯỢNG HOÀN THÀNH ĐƯA VÀO QUYẾT TOÁN</v>
          </cell>
        </row>
      </sheetData>
      <sheetData sheetId="6315">
        <row r="4">
          <cell r="A4" t="str">
            <v>BẢNG TÍNH TOÁN, ĐO BÓC KHỐI LƯỢNG HOÀN THÀNH ĐƯA VÀO QUYẾT TOÁN</v>
          </cell>
        </row>
      </sheetData>
      <sheetData sheetId="6316">
        <row r="4">
          <cell r="A4" t="str">
            <v>BẢNG TÍNH TOÁN, ĐO BÓC KHỐI LƯỢNG HOÀN THÀNH ĐƯA VÀO QUYẾT TOÁN</v>
          </cell>
        </row>
      </sheetData>
      <sheetData sheetId="6317">
        <row r="4">
          <cell r="A4" t="str">
            <v>BẢNG TÍNH TOÁN, ĐO BÓC KHỐI LƯỢNG HOÀN THÀNH ĐƯA VÀO QUYẾT TOÁN</v>
          </cell>
        </row>
      </sheetData>
      <sheetData sheetId="6318">
        <row r="4">
          <cell r="A4" t="str">
            <v>BẢNG TÍNH TOÁN, ĐO BÓC KHỐI LƯỢNG HOÀN THÀNH ĐƯA VÀO QUYẾT TOÁN</v>
          </cell>
        </row>
      </sheetData>
      <sheetData sheetId="6319">
        <row r="4">
          <cell r="A4" t="str">
            <v>BẢNG TÍNH TOÁN, ĐO BÓC KHỐI LƯỢNG HOÀN THÀNH ĐƯA VÀO QUYẾT TOÁN</v>
          </cell>
        </row>
      </sheetData>
      <sheetData sheetId="6320">
        <row r="4">
          <cell r="A4" t="str">
            <v>BẢNG TÍNH TOÁN, ĐO BÓC KHỐI LƯỢNG HOÀN THÀNH ĐƯA VÀO QUYẾT TOÁN</v>
          </cell>
        </row>
      </sheetData>
      <sheetData sheetId="6321">
        <row r="4">
          <cell r="A4" t="str">
            <v>BẢNG TÍNH TOÁN, ĐO BÓC KHỐI LƯỢNG HOÀN THÀNH ĐƯA VÀO QUYẾT TOÁN</v>
          </cell>
        </row>
      </sheetData>
      <sheetData sheetId="6322">
        <row r="4">
          <cell r="A4" t="str">
            <v>BẢNG TÍNH TOÁN, ĐO BÓC KHỐI LƯỢNG HOÀN THÀNH ĐƯA VÀO QUYẾT TOÁN</v>
          </cell>
        </row>
      </sheetData>
      <sheetData sheetId="6323">
        <row r="4">
          <cell r="A4" t="str">
            <v>BẢNG TÍNH TOÁN, ĐO BÓC KHỐI LƯỢNG HOÀN THÀNH ĐƯA VÀO QUYẾT TOÁN</v>
          </cell>
        </row>
      </sheetData>
      <sheetData sheetId="6324">
        <row r="4">
          <cell r="A4" t="str">
            <v>BẢNG TÍNH TOÁN, ĐO BÓC KHỐI LƯỢNG HOÀN THÀNH ĐƯA VÀO QUYẾT TOÁN</v>
          </cell>
        </row>
      </sheetData>
      <sheetData sheetId="6325">
        <row r="4">
          <cell r="A4" t="str">
            <v>BẢNG TÍNH TOÁN, ĐO BÓC KHỐI LƯỢNG HOÀN THÀNH ĐƯA VÀO QUYẾT TOÁN</v>
          </cell>
        </row>
      </sheetData>
      <sheetData sheetId="6326">
        <row r="4">
          <cell r="A4" t="str">
            <v>BẢNG TÍNH TOÁN, ĐO BÓC KHỐI LƯỢNG HOÀN THÀNH ĐƯA VÀO QUYẾT TOÁN</v>
          </cell>
        </row>
      </sheetData>
      <sheetData sheetId="6327">
        <row r="4">
          <cell r="A4" t="str">
            <v>BẢNG TÍNH TOÁN, ĐO BÓC KHỐI LƯỢNG HOÀN THÀNH ĐƯA VÀO QUYẾT TOÁN</v>
          </cell>
        </row>
      </sheetData>
      <sheetData sheetId="6328">
        <row r="4">
          <cell r="A4" t="str">
            <v>BẢNG TÍNH TOÁN, ĐO BÓC KHỐI LƯỢNG HOÀN THÀNH ĐƯA VÀO QUYẾT TOÁN</v>
          </cell>
        </row>
      </sheetData>
      <sheetData sheetId="6329">
        <row r="4">
          <cell r="A4" t="str">
            <v>BẢNG TÍNH TOÁN, ĐO BÓC KHỐI LƯỢNG HOÀN THÀNH ĐƯA VÀO QUYẾT TOÁN</v>
          </cell>
        </row>
      </sheetData>
      <sheetData sheetId="6330">
        <row r="4">
          <cell r="A4" t="str">
            <v>BẢNG TÍNH TOÁN, ĐO BÓC KHỐI LƯỢNG HOÀN THÀNH ĐƯA VÀO QUYẾT TOÁN</v>
          </cell>
        </row>
      </sheetData>
      <sheetData sheetId="6331">
        <row r="4">
          <cell r="A4" t="str">
            <v>BẢNG TÍNH TOÁN, ĐO BÓC KHỐI LƯỢNG HOÀN THÀNH ĐƯA VÀO QUYẾT TOÁN</v>
          </cell>
        </row>
      </sheetData>
      <sheetData sheetId="6332">
        <row r="4">
          <cell r="A4" t="str">
            <v>BẢNG TÍNH TOÁN, ĐO BÓC KHỐI LƯỢNG HOÀN THÀNH ĐƯA VÀO QUYẾT TOÁN</v>
          </cell>
        </row>
      </sheetData>
      <sheetData sheetId="6333">
        <row r="4">
          <cell r="A4" t="str">
            <v>BẢNG TÍNH TOÁN, ĐO BÓC KHỐI LƯỢNG HOÀN THÀNH ĐƯA VÀO QUYẾT TOÁN</v>
          </cell>
        </row>
      </sheetData>
      <sheetData sheetId="6334">
        <row r="4">
          <cell r="A4" t="str">
            <v>BẢNG TÍNH TOÁN, ĐO BÓC KHỐI LƯỢNG HOÀN THÀNH ĐƯA VÀO QUYẾT TOÁN</v>
          </cell>
        </row>
      </sheetData>
      <sheetData sheetId="6335">
        <row r="4">
          <cell r="A4" t="str">
            <v>BẢNG TÍNH TOÁN, ĐO BÓC KHỐI LƯỢNG HOÀN THÀNH ĐƯA VÀO QUYẾT TOÁN</v>
          </cell>
        </row>
      </sheetData>
      <sheetData sheetId="6336">
        <row r="4">
          <cell r="A4" t="str">
            <v>BẢNG TÍNH TOÁN, ĐO BÓC KHỐI LƯỢNG HOÀN THÀNH ĐƯA VÀO QUYẾT TOÁN</v>
          </cell>
        </row>
      </sheetData>
      <sheetData sheetId="6337">
        <row r="4">
          <cell r="A4" t="str">
            <v>BẢNG TÍNH TOÁN, ĐO BÓC KHỐI LƯỢNG HOÀN THÀNH ĐƯA VÀO QUYẾT TOÁN</v>
          </cell>
        </row>
      </sheetData>
      <sheetData sheetId="6338">
        <row r="4">
          <cell r="A4" t="str">
            <v>BẢNG TÍNH TOÁN, ĐO BÓC KHỐI LƯỢNG HOÀN THÀNH ĐƯA VÀO QUYẾT TOÁN</v>
          </cell>
        </row>
      </sheetData>
      <sheetData sheetId="6339">
        <row r="4">
          <cell r="A4" t="str">
            <v>BẢNG TÍNH TOÁN, ĐO BÓC KHỐI LƯỢNG HOÀN THÀNH ĐƯA VÀO QUYẾT TOÁN</v>
          </cell>
        </row>
      </sheetData>
      <sheetData sheetId="6340">
        <row r="4">
          <cell r="A4" t="str">
            <v>BẢNG TÍNH TOÁN, ĐO BÓC KHỐI LƯỢNG HOÀN THÀNH ĐƯA VÀO QUYẾT TOÁN</v>
          </cell>
        </row>
      </sheetData>
      <sheetData sheetId="6341">
        <row r="4">
          <cell r="A4" t="str">
            <v>BẢNG TÍNH TOÁN, ĐO BÓC KHỐI LƯỢNG HOÀN THÀNH ĐƯA VÀO QUYẾT TOÁN</v>
          </cell>
        </row>
      </sheetData>
      <sheetData sheetId="6342">
        <row r="4">
          <cell r="A4" t="str">
            <v>BẢNG TÍNH TOÁN, ĐO BÓC KHỐI LƯỢNG HOÀN THÀNH ĐƯA VÀO QUYẾT TOÁN</v>
          </cell>
        </row>
      </sheetData>
      <sheetData sheetId="6343">
        <row r="4">
          <cell r="A4" t="str">
            <v>BẢNG TÍNH TOÁN, ĐO BÓC KHỐI LƯỢNG HOÀN THÀNH ĐƯA VÀO QUYẾT TOÁN</v>
          </cell>
        </row>
      </sheetData>
      <sheetData sheetId="6344">
        <row r="4">
          <cell r="A4" t="str">
            <v>BẢNG TÍNH TOÁN, ĐO BÓC KHỐI LƯỢNG HOÀN THÀNH ĐƯA VÀO QUYẾT TOÁN</v>
          </cell>
        </row>
      </sheetData>
      <sheetData sheetId="6345">
        <row r="4">
          <cell r="A4" t="str">
            <v>BẢNG TÍNH TOÁN, ĐO BÓC KHỐI LƯỢNG HOÀN THÀNH ĐƯA VÀO QUYẾT TOÁN</v>
          </cell>
        </row>
      </sheetData>
      <sheetData sheetId="6346">
        <row r="4">
          <cell r="A4" t="str">
            <v>BẢNG TÍNH TOÁN, ĐO BÓC KHỐI LƯỢNG HOÀN THÀNH ĐƯA VÀO QUYẾT TOÁN</v>
          </cell>
        </row>
      </sheetData>
      <sheetData sheetId="6347">
        <row r="4">
          <cell r="A4" t="str">
            <v>BẢNG TÍNH TOÁN, ĐO BÓC KHỐI LƯỢNG HOÀN THÀNH ĐƯA VÀO QUYẾT TOÁN</v>
          </cell>
        </row>
      </sheetData>
      <sheetData sheetId="6348">
        <row r="4">
          <cell r="A4" t="str">
            <v>BẢNG TÍNH TOÁN, ĐO BÓC KHỐI LƯỢNG HOÀN THÀNH ĐƯA VÀO QUYẾT TOÁN</v>
          </cell>
        </row>
      </sheetData>
      <sheetData sheetId="6349">
        <row r="4">
          <cell r="A4" t="str">
            <v>BẢNG TÍNH TOÁN, ĐO BÓC KHỐI LƯỢNG HOÀN THÀNH ĐƯA VÀO QUYẾT TOÁN</v>
          </cell>
        </row>
      </sheetData>
      <sheetData sheetId="6350">
        <row r="4">
          <cell r="A4" t="str">
            <v>BẢNG TÍNH TOÁN, ĐO BÓC KHỐI LƯỢNG HOÀN THÀNH ĐƯA VÀO QUYẾT TOÁN</v>
          </cell>
        </row>
      </sheetData>
      <sheetData sheetId="6351">
        <row r="4">
          <cell r="A4" t="str">
            <v>BẢNG TÍNH TOÁN, ĐO BÓC KHỐI LƯỢNG HOÀN THÀNH ĐƯA VÀO QUYẾT TOÁN</v>
          </cell>
        </row>
      </sheetData>
      <sheetData sheetId="6352">
        <row r="4">
          <cell r="A4" t="str">
            <v>BẢNG TÍNH TOÁN, ĐO BÓC KHỐI LƯỢNG HOÀN THÀNH ĐƯA VÀO QUYẾT TOÁN</v>
          </cell>
        </row>
      </sheetData>
      <sheetData sheetId="6353">
        <row r="4">
          <cell r="A4" t="str">
            <v>BẢNG TÍNH TOÁN, ĐO BÓC KHỐI LƯỢNG HOÀN THÀNH ĐƯA VÀO QUYẾT TOÁN</v>
          </cell>
        </row>
      </sheetData>
      <sheetData sheetId="6354">
        <row r="4">
          <cell r="A4" t="str">
            <v>BẢNG TÍNH TOÁN, ĐO BÓC KHỐI LƯỢNG HOÀN THÀNH ĐƯA VÀO QUYẾT TOÁN</v>
          </cell>
        </row>
      </sheetData>
      <sheetData sheetId="6355">
        <row r="4">
          <cell r="A4" t="str">
            <v>BẢNG TÍNH TOÁN, ĐO BÓC KHỐI LƯỢNG HOÀN THÀNH ĐƯA VÀO QUYẾT TOÁN</v>
          </cell>
        </row>
      </sheetData>
      <sheetData sheetId="6356">
        <row r="4">
          <cell r="A4" t="str">
            <v>BẢNG TÍNH TOÁN, ĐO BÓC KHỐI LƯỢNG HOÀN THÀNH ĐƯA VÀO QUYẾT TOÁN</v>
          </cell>
        </row>
      </sheetData>
      <sheetData sheetId="6357">
        <row r="4">
          <cell r="A4" t="str">
            <v>BẢNG TÍNH TOÁN, ĐO BÓC KHỐI LƯỢNG HOÀN THÀNH ĐƯA VÀO QUYẾT TOÁN</v>
          </cell>
        </row>
      </sheetData>
      <sheetData sheetId="6358">
        <row r="4">
          <cell r="A4" t="str">
            <v>BẢNG TÍNH TOÁN, ĐO BÓC KHỐI LƯỢNG HOÀN THÀNH ĐƯA VÀO QUYẾT TOÁN</v>
          </cell>
        </row>
      </sheetData>
      <sheetData sheetId="6359">
        <row r="4">
          <cell r="A4" t="str">
            <v>BẢNG TÍNH TOÁN, ĐO BÓC KHỐI LƯỢNG HOÀN THÀNH ĐƯA VÀO QUYẾT TOÁN</v>
          </cell>
        </row>
      </sheetData>
      <sheetData sheetId="6360">
        <row r="4">
          <cell r="A4" t="str">
            <v>BẢNG TÍNH TOÁN, ĐO BÓC KHỐI LƯỢNG HOÀN THÀNH ĐƯA VÀO QUYẾT TOÁN</v>
          </cell>
        </row>
      </sheetData>
      <sheetData sheetId="6361">
        <row r="4">
          <cell r="A4" t="str">
            <v>BẢNG TÍNH TOÁN, ĐO BÓC KHỐI LƯỢNG HOÀN THÀNH ĐƯA VÀO QUYẾT TOÁN</v>
          </cell>
        </row>
      </sheetData>
      <sheetData sheetId="6362">
        <row r="4">
          <cell r="A4" t="str">
            <v>BẢNG TÍNH TOÁN, ĐO BÓC KHỐI LƯỢNG HOÀN THÀNH ĐƯA VÀO QUYẾT TOÁN</v>
          </cell>
        </row>
      </sheetData>
      <sheetData sheetId="6363">
        <row r="4">
          <cell r="A4" t="str">
            <v>BẢNG TÍNH TOÁN, ĐO BÓC KHỐI LƯỢNG HOÀN THÀNH ĐƯA VÀO QUYẾT TOÁN</v>
          </cell>
        </row>
      </sheetData>
      <sheetData sheetId="6364">
        <row r="4">
          <cell r="A4" t="str">
            <v>BẢNG TÍNH TOÁN, ĐO BÓC KHỐI LƯỢNG HOÀN THÀNH ĐƯA VÀO QUYẾT TOÁN</v>
          </cell>
        </row>
      </sheetData>
      <sheetData sheetId="6365">
        <row r="4">
          <cell r="A4" t="str">
            <v>BẢNG TÍNH TOÁN, ĐO BÓC KHỐI LƯỢNG HOÀN THÀNH ĐƯA VÀO QUYẾT TOÁN</v>
          </cell>
        </row>
      </sheetData>
      <sheetData sheetId="6366">
        <row r="4">
          <cell r="A4" t="str">
            <v>BẢNG TÍNH TOÁN, ĐO BÓC KHỐI LƯỢNG HOÀN THÀNH ĐƯA VÀO QUYẾT TOÁN</v>
          </cell>
        </row>
      </sheetData>
      <sheetData sheetId="6367">
        <row r="4">
          <cell r="A4" t="str">
            <v>BẢNG TÍNH TOÁN, ĐO BÓC KHỐI LƯỢNG HOÀN THÀNH ĐƯA VÀO QUYẾT TOÁN</v>
          </cell>
        </row>
      </sheetData>
      <sheetData sheetId="6368">
        <row r="4">
          <cell r="A4" t="str">
            <v>BẢNG TÍNH TOÁN, ĐO BÓC KHỐI LƯỢNG HOÀN THÀNH ĐƯA VÀO QUYẾT TOÁN</v>
          </cell>
        </row>
      </sheetData>
      <sheetData sheetId="6369">
        <row r="4">
          <cell r="A4" t="str">
            <v>BẢNG TÍNH TOÁN, ĐO BÓC KHỐI LƯỢNG HOÀN THÀNH ĐƯA VÀO QUYẾT TOÁN</v>
          </cell>
        </row>
      </sheetData>
      <sheetData sheetId="6370">
        <row r="4">
          <cell r="A4" t="str">
            <v>BẢNG TÍNH TOÁN, ĐO BÓC KHỐI LƯỢNG HOÀN THÀNH ĐƯA VÀO QUYẾT TOÁN</v>
          </cell>
        </row>
      </sheetData>
      <sheetData sheetId="6371">
        <row r="4">
          <cell r="A4" t="str">
            <v>BẢNG TÍNH TOÁN, ĐO BÓC KHỐI LƯỢNG HOÀN THÀNH ĐƯA VÀO QUYẾT TOÁN</v>
          </cell>
        </row>
      </sheetData>
      <sheetData sheetId="6372">
        <row r="4">
          <cell r="A4" t="str">
            <v>BẢNG TÍNH TOÁN, ĐO BÓC KHỐI LƯỢNG HOÀN THÀNH ĐƯA VÀO QUYẾT TOÁN</v>
          </cell>
        </row>
      </sheetData>
      <sheetData sheetId="6373">
        <row r="4">
          <cell r="A4" t="str">
            <v>BẢNG TÍNH TOÁN, ĐO BÓC KHỐI LƯỢNG HOÀN THÀNH ĐƯA VÀO QUYẾT TOÁN</v>
          </cell>
        </row>
      </sheetData>
      <sheetData sheetId="6374">
        <row r="4">
          <cell r="A4" t="str">
            <v>BẢNG TÍNH TOÁN, ĐO BÓC KHỐI LƯỢNG HOÀN THÀNH ĐƯA VÀO QUYẾT TOÁN</v>
          </cell>
        </row>
      </sheetData>
      <sheetData sheetId="6375">
        <row r="4">
          <cell r="A4" t="str">
            <v>BẢNG TÍNH TOÁN, ĐO BÓC KHỐI LƯỢNG HOÀN THÀNH ĐƯA VÀO QUYẾT TOÁN</v>
          </cell>
        </row>
      </sheetData>
      <sheetData sheetId="6376">
        <row r="4">
          <cell r="A4" t="str">
            <v>BẢNG TÍNH TOÁN, ĐO BÓC KHỐI LƯỢNG HOÀN THÀNH ĐƯA VÀO QUYẾT TOÁN</v>
          </cell>
        </row>
      </sheetData>
      <sheetData sheetId="6377">
        <row r="4">
          <cell r="A4" t="str">
            <v>BẢNG TÍNH TOÁN, ĐO BÓC KHỐI LƯỢNG HOÀN THÀNH ĐƯA VÀO QUYẾT TOÁN</v>
          </cell>
        </row>
      </sheetData>
      <sheetData sheetId="6378">
        <row r="4">
          <cell r="A4" t="str">
            <v>BẢNG TÍNH TOÁN, ĐO BÓC KHỐI LƯỢNG HOÀN THÀNH ĐƯA VÀO QUYẾT TOÁN</v>
          </cell>
        </row>
      </sheetData>
      <sheetData sheetId="6379">
        <row r="4">
          <cell r="A4" t="str">
            <v>BẢNG TÍNH TOÁN, ĐO BÓC KHỐI LƯỢNG HOÀN THÀNH ĐƯA VÀO QUYẾT TOÁN</v>
          </cell>
        </row>
      </sheetData>
      <sheetData sheetId="6380">
        <row r="4">
          <cell r="A4" t="str">
            <v>BẢNG TÍNH TOÁN, ĐO BÓC KHỐI LƯỢNG HOÀN THÀNH ĐƯA VÀO QUYẾT TOÁN</v>
          </cell>
        </row>
      </sheetData>
      <sheetData sheetId="6381">
        <row r="4">
          <cell r="A4" t="str">
            <v>BẢNG TÍNH TOÁN, ĐO BÓC KHỐI LƯỢNG HOÀN THÀNH ĐƯA VÀO QUYẾT TOÁN</v>
          </cell>
        </row>
      </sheetData>
      <sheetData sheetId="6382">
        <row r="4">
          <cell r="A4" t="str">
            <v>BẢNG TÍNH TOÁN, ĐO BÓC KHỐI LƯỢNG HOÀN THÀNH ĐƯA VÀO QUYẾT TOÁN</v>
          </cell>
        </row>
      </sheetData>
      <sheetData sheetId="6383">
        <row r="4">
          <cell r="A4" t="str">
            <v>BẢNG TÍNH TOÁN, ĐO BÓC KHỐI LƯỢNG HOÀN THÀNH ĐƯA VÀO QUYẾT TOÁN</v>
          </cell>
        </row>
      </sheetData>
      <sheetData sheetId="6384">
        <row r="4">
          <cell r="A4" t="str">
            <v>BẢNG TÍNH TOÁN, ĐO BÓC KHỐI LƯỢNG HOÀN THÀNH ĐƯA VÀO QUYẾT TOÁN</v>
          </cell>
        </row>
      </sheetData>
      <sheetData sheetId="6385">
        <row r="4">
          <cell r="A4" t="str">
            <v>BẢNG TÍNH TOÁN, ĐO BÓC KHỐI LƯỢNG HOÀN THÀNH ĐƯA VÀO QUYẾT TOÁN</v>
          </cell>
        </row>
      </sheetData>
      <sheetData sheetId="6386">
        <row r="4">
          <cell r="A4" t="str">
            <v>BẢNG TÍNH TOÁN, ĐO BÓC KHỐI LƯỢNG HOÀN THÀNH ĐƯA VÀO QUYẾT TOÁN</v>
          </cell>
        </row>
      </sheetData>
      <sheetData sheetId="6387">
        <row r="4">
          <cell r="A4" t="str">
            <v>BẢNG TÍNH TOÁN, ĐO BÓC KHỐI LƯỢNG HOÀN THÀNH ĐƯA VÀO QUYẾT TOÁN</v>
          </cell>
        </row>
      </sheetData>
      <sheetData sheetId="6388">
        <row r="4">
          <cell r="A4" t="str">
            <v>BẢNG TÍNH TOÁN, ĐO BÓC KHỐI LƯỢNG HOÀN THÀNH ĐƯA VÀO QUYẾT TOÁN</v>
          </cell>
        </row>
      </sheetData>
      <sheetData sheetId="6389">
        <row r="4">
          <cell r="A4" t="str">
            <v>BẢNG TÍNH TOÁN, ĐO BÓC KHỐI LƯỢNG HOÀN THÀNH ĐƯA VÀO QUYẾT TOÁN</v>
          </cell>
        </row>
      </sheetData>
      <sheetData sheetId="6390">
        <row r="4">
          <cell r="A4" t="str">
            <v>BẢNG TÍNH TOÁN, ĐO BÓC KHỐI LƯỢNG HOÀN THÀNH ĐƯA VÀO QUYẾT TOÁN</v>
          </cell>
        </row>
      </sheetData>
      <sheetData sheetId="6391">
        <row r="4">
          <cell r="A4" t="str">
            <v>BẢNG TÍNH TOÁN, ĐO BÓC KHỐI LƯỢNG HOÀN THÀNH ĐƯA VÀO QUYẾT TOÁN</v>
          </cell>
        </row>
      </sheetData>
      <sheetData sheetId="6392">
        <row r="4">
          <cell r="A4" t="str">
            <v>BẢNG TÍNH TOÁN, ĐO BÓC KHỐI LƯỢNG HOÀN THÀNH ĐƯA VÀO QUYẾT TOÁN</v>
          </cell>
        </row>
      </sheetData>
      <sheetData sheetId="6393">
        <row r="4">
          <cell r="A4" t="str">
            <v>BẢNG TÍNH TOÁN, ĐO BÓC KHỐI LƯỢNG HOÀN THÀNH ĐƯA VÀO QUYẾT TOÁN</v>
          </cell>
        </row>
      </sheetData>
      <sheetData sheetId="6394">
        <row r="4">
          <cell r="A4" t="str">
            <v>BẢNG TÍNH TOÁN, ĐO BÓC KHỐI LƯỢNG HOÀN THÀNH ĐƯA VÀO QUYẾT TOÁN</v>
          </cell>
        </row>
      </sheetData>
      <sheetData sheetId="6395">
        <row r="4">
          <cell r="A4" t="str">
            <v>BẢNG TÍNH TOÁN, ĐO BÓC KHỐI LƯỢNG HOÀN THÀNH ĐƯA VÀO QUYẾT TOÁN</v>
          </cell>
        </row>
      </sheetData>
      <sheetData sheetId="6396">
        <row r="4">
          <cell r="A4" t="str">
            <v>BẢNG TÍNH TOÁN, ĐO BÓC KHỐI LƯỢNG HOÀN THÀNH ĐƯA VÀO QUYẾT TOÁN</v>
          </cell>
        </row>
      </sheetData>
      <sheetData sheetId="6397">
        <row r="4">
          <cell r="A4" t="str">
            <v>BẢNG TÍNH TOÁN, ĐO BÓC KHỐI LƯỢNG HOÀN THÀNH ĐƯA VÀO QUYẾT TOÁN</v>
          </cell>
        </row>
      </sheetData>
      <sheetData sheetId="6398">
        <row r="4">
          <cell r="A4" t="str">
            <v>BẢNG TÍNH TOÁN, ĐO BÓC KHỐI LƯỢNG HOÀN THÀNH ĐƯA VÀO QUYẾT TOÁN</v>
          </cell>
        </row>
      </sheetData>
      <sheetData sheetId="6399">
        <row r="4">
          <cell r="A4" t="str">
            <v>BẢNG TÍNH TOÁN, ĐO BÓC KHỐI LƯỢNG HOÀN THÀNH ĐƯA VÀO QUYẾT TOÁN</v>
          </cell>
        </row>
      </sheetData>
      <sheetData sheetId="6400">
        <row r="4">
          <cell r="A4" t="str">
            <v>BẢNG TÍNH TOÁN, ĐO BÓC KHỐI LƯỢNG HOÀN THÀNH ĐƯA VÀO QUYẾT TOÁN</v>
          </cell>
        </row>
      </sheetData>
      <sheetData sheetId="6401">
        <row r="4">
          <cell r="A4" t="str">
            <v>BẢNG TÍNH TOÁN, ĐO BÓC KHỐI LƯỢNG HOÀN THÀNH ĐƯA VÀO QUYẾT TOÁN</v>
          </cell>
        </row>
      </sheetData>
      <sheetData sheetId="6402">
        <row r="4">
          <cell r="A4" t="str">
            <v>BẢNG TÍNH TOÁN, ĐO BÓC KHỐI LƯỢNG HOÀN THÀNH ĐƯA VÀO QUYẾT TOÁN</v>
          </cell>
        </row>
      </sheetData>
      <sheetData sheetId="6403">
        <row r="4">
          <cell r="A4" t="str">
            <v>BẢNG TÍNH TOÁN, ĐO BÓC KHỐI LƯỢNG HOÀN THÀNH ĐƯA VÀO QUYẾT TOÁN</v>
          </cell>
        </row>
      </sheetData>
      <sheetData sheetId="6404">
        <row r="4">
          <cell r="A4" t="str">
            <v>BẢNG TÍNH TOÁN, ĐO BÓC KHỐI LƯỢNG HOÀN THÀNH ĐƯA VÀO QUYẾT TOÁN</v>
          </cell>
        </row>
      </sheetData>
      <sheetData sheetId="6405">
        <row r="4">
          <cell r="A4" t="str">
            <v>BẢNG TÍNH TOÁN, ĐO BÓC KHỐI LƯỢNG HOÀN THÀNH ĐƯA VÀO QUYẾT TOÁN</v>
          </cell>
        </row>
      </sheetData>
      <sheetData sheetId="6406">
        <row r="4">
          <cell r="A4" t="str">
            <v>BẢNG TÍNH TOÁN, ĐO BÓC KHỐI LƯỢNG HOÀN THÀNH ĐƯA VÀO QUYẾT TOÁN</v>
          </cell>
        </row>
      </sheetData>
      <sheetData sheetId="6407">
        <row r="4">
          <cell r="A4" t="str">
            <v>BẢNG TÍNH TOÁN, ĐO BÓC KHỐI LƯỢNG HOÀN THÀNH ĐƯA VÀO QUYẾT TOÁN</v>
          </cell>
        </row>
      </sheetData>
      <sheetData sheetId="6408">
        <row r="4">
          <cell r="A4" t="str">
            <v>BẢNG TÍNH TOÁN, ĐO BÓC KHỐI LƯỢNG HOÀN THÀNH ĐƯA VÀO QUYẾT TOÁN</v>
          </cell>
        </row>
      </sheetData>
      <sheetData sheetId="6409">
        <row r="4">
          <cell r="A4" t="str">
            <v>BẢNG TÍNH TOÁN, ĐO BÓC KHỐI LƯỢNG HOÀN THÀNH ĐƯA VÀO QUYẾT TOÁN</v>
          </cell>
        </row>
      </sheetData>
      <sheetData sheetId="6410">
        <row r="4">
          <cell r="A4" t="str">
            <v>BẢNG TÍNH TOÁN, ĐO BÓC KHỐI LƯỢNG HOÀN THÀNH ĐƯA VÀO QUYẾT TOÁN</v>
          </cell>
        </row>
      </sheetData>
      <sheetData sheetId="6411">
        <row r="4">
          <cell r="A4" t="str">
            <v>BẢNG TÍNH TOÁN, ĐO BÓC KHỐI LƯỢNG HOÀN THÀNH ĐƯA VÀO QUYẾT TOÁN</v>
          </cell>
        </row>
      </sheetData>
      <sheetData sheetId="6412">
        <row r="4">
          <cell r="A4" t="str">
            <v>BẢNG TÍNH TOÁN, ĐO BÓC KHỐI LƯỢNG HOÀN THÀNH ĐƯA VÀO QUYẾT TOÁN</v>
          </cell>
        </row>
      </sheetData>
      <sheetData sheetId="6413">
        <row r="4">
          <cell r="A4" t="str">
            <v>BẢNG TÍNH TOÁN, ĐO BÓC KHỐI LƯỢNG HOÀN THÀNH ĐƯA VÀO QUYẾT TOÁN</v>
          </cell>
        </row>
      </sheetData>
      <sheetData sheetId="6414">
        <row r="4">
          <cell r="A4" t="str">
            <v>BẢNG TÍNH TOÁN, ĐO BÓC KHỐI LƯỢNG HOÀN THÀNH ĐƯA VÀO QUYẾT TOÁN</v>
          </cell>
        </row>
      </sheetData>
      <sheetData sheetId="6415">
        <row r="4">
          <cell r="A4" t="str">
            <v>BẢNG TÍNH TOÁN, ĐO BÓC KHỐI LƯỢNG HOÀN THÀNH ĐƯA VÀO QUYẾT TOÁN</v>
          </cell>
        </row>
      </sheetData>
      <sheetData sheetId="6416">
        <row r="4">
          <cell r="A4" t="str">
            <v>BẢNG TÍNH TOÁN, ĐO BÓC KHỐI LƯỢNG HOÀN THÀNH ĐƯA VÀO QUYẾT TOÁN</v>
          </cell>
        </row>
      </sheetData>
      <sheetData sheetId="6417">
        <row r="4">
          <cell r="A4" t="str">
            <v>BẢNG TÍNH TOÁN, ĐO BÓC KHỐI LƯỢNG HOÀN THÀNH ĐƯA VÀO QUYẾT TOÁN</v>
          </cell>
        </row>
      </sheetData>
      <sheetData sheetId="6418">
        <row r="4">
          <cell r="A4" t="str">
            <v>BẢNG TÍNH TOÁN, ĐO BÓC KHỐI LƯỢNG HOÀN THÀNH ĐƯA VÀO QUYẾT TOÁN</v>
          </cell>
        </row>
      </sheetData>
      <sheetData sheetId="6419">
        <row r="4">
          <cell r="A4" t="str">
            <v>BẢNG TÍNH TOÁN, ĐO BÓC KHỐI LƯỢNG HOÀN THÀNH ĐƯA VÀO QUYẾT TOÁN</v>
          </cell>
        </row>
      </sheetData>
      <sheetData sheetId="6420">
        <row r="4">
          <cell r="A4" t="str">
            <v>BẢNG TÍNH TOÁN, ĐO BÓC KHỐI LƯỢNG HOÀN THÀNH ĐƯA VÀO QUYẾT TOÁN</v>
          </cell>
        </row>
      </sheetData>
      <sheetData sheetId="6421">
        <row r="4">
          <cell r="A4" t="str">
            <v>BẢNG TÍNH TOÁN, ĐO BÓC KHỐI LƯỢNG HOÀN THÀNH ĐƯA VÀO QUYẾT TOÁN</v>
          </cell>
        </row>
      </sheetData>
      <sheetData sheetId="6422">
        <row r="4">
          <cell r="A4" t="str">
            <v>BẢNG TÍNH TOÁN, ĐO BÓC KHỐI LƯỢNG HOÀN THÀNH ĐƯA VÀO QUYẾT TOÁN</v>
          </cell>
        </row>
      </sheetData>
      <sheetData sheetId="6423">
        <row r="4">
          <cell r="A4" t="str">
            <v>BẢNG TÍNH TOÁN, ĐO BÓC KHỐI LƯỢNG HOÀN THÀNH ĐƯA VÀO QUYẾT TOÁN</v>
          </cell>
        </row>
      </sheetData>
      <sheetData sheetId="6424">
        <row r="4">
          <cell r="A4" t="str">
            <v>BẢNG TÍNH TOÁN, ĐO BÓC KHỐI LƯỢNG HOÀN THÀNH ĐƯA VÀO QUYẾT TOÁN</v>
          </cell>
        </row>
      </sheetData>
      <sheetData sheetId="6425">
        <row r="4">
          <cell r="A4" t="str">
            <v>BẢNG TÍNH TOÁN, ĐO BÓC KHỐI LƯỢNG HOÀN THÀNH ĐƯA VÀO QUYẾT TOÁN</v>
          </cell>
        </row>
      </sheetData>
      <sheetData sheetId="6426">
        <row r="4">
          <cell r="A4" t="str">
            <v>BẢNG TÍNH TOÁN, ĐO BÓC KHỐI LƯỢNG HOÀN THÀNH ĐƯA VÀO QUYẾT TOÁN</v>
          </cell>
        </row>
      </sheetData>
      <sheetData sheetId="6427">
        <row r="4">
          <cell r="A4" t="str">
            <v>BẢNG TÍNH TOÁN, ĐO BÓC KHỐI LƯỢNG HOÀN THÀNH ĐƯA VÀO QUYẾT TOÁN</v>
          </cell>
        </row>
      </sheetData>
      <sheetData sheetId="6428">
        <row r="4">
          <cell r="A4" t="str">
            <v>BẢNG TÍNH TOÁN, ĐO BÓC KHỐI LƯỢNG HOÀN THÀNH ĐƯA VÀO QUYẾT TOÁN</v>
          </cell>
        </row>
      </sheetData>
      <sheetData sheetId="6429">
        <row r="4">
          <cell r="A4" t="str">
            <v>BẢNG TÍNH TOÁN, ĐO BÓC KHỐI LƯỢNG HOÀN THÀNH ĐƯA VÀO QUYẾT TOÁN</v>
          </cell>
        </row>
      </sheetData>
      <sheetData sheetId="6430">
        <row r="4">
          <cell r="A4" t="str">
            <v>BẢNG TÍNH TOÁN, ĐO BÓC KHỐI LƯỢNG HOÀN THÀNH ĐƯA VÀO QUYẾT TOÁN</v>
          </cell>
        </row>
      </sheetData>
      <sheetData sheetId="6431">
        <row r="4">
          <cell r="A4" t="str">
            <v>BẢNG TÍNH TOÁN, ĐO BÓC KHỐI LƯỢNG HOÀN THÀNH ĐƯA VÀO QUYẾT TOÁN</v>
          </cell>
        </row>
      </sheetData>
      <sheetData sheetId="6432">
        <row r="4">
          <cell r="A4" t="str">
            <v>BẢNG TÍNH TOÁN, ĐO BÓC KHỐI LƯỢNG HOÀN THÀNH ĐƯA VÀO QUYẾT TOÁN</v>
          </cell>
        </row>
      </sheetData>
      <sheetData sheetId="6433">
        <row r="4">
          <cell r="A4" t="str">
            <v>BẢNG TÍNH TOÁN, ĐO BÓC KHỐI LƯỢNG HOÀN THÀNH ĐƯA VÀO QUYẾT TOÁN</v>
          </cell>
        </row>
      </sheetData>
      <sheetData sheetId="6434">
        <row r="4">
          <cell r="A4" t="str">
            <v>BẢNG TÍNH TOÁN, ĐO BÓC KHỐI LƯỢNG HOÀN THÀNH ĐƯA VÀO QUYẾT TOÁN</v>
          </cell>
        </row>
      </sheetData>
      <sheetData sheetId="6435">
        <row r="4">
          <cell r="A4" t="str">
            <v>BẢNG TÍNH TOÁN, ĐO BÓC KHỐI LƯỢNG HOÀN THÀNH ĐƯA VÀO QUYẾT TOÁN</v>
          </cell>
        </row>
      </sheetData>
      <sheetData sheetId="6436">
        <row r="4">
          <cell r="A4" t="str">
            <v>BẢNG TÍNH TOÁN, ĐO BÓC KHỐI LƯỢNG HOÀN THÀNH ĐƯA VÀO QUYẾT TOÁN</v>
          </cell>
        </row>
      </sheetData>
      <sheetData sheetId="6437">
        <row r="4">
          <cell r="A4" t="str">
            <v>BẢNG TÍNH TOÁN, ĐO BÓC KHỐI LƯỢNG HOÀN THÀNH ĐƯA VÀO QUYẾT TOÁN</v>
          </cell>
        </row>
      </sheetData>
      <sheetData sheetId="6438">
        <row r="4">
          <cell r="A4" t="str">
            <v>BẢNG TÍNH TOÁN, ĐO BÓC KHỐI LƯỢNG HOÀN THÀNH ĐƯA VÀO QUYẾT TOÁN</v>
          </cell>
        </row>
      </sheetData>
      <sheetData sheetId="6439">
        <row r="4">
          <cell r="A4" t="str">
            <v>BẢNG TÍNH TOÁN, ĐO BÓC KHỐI LƯỢNG HOÀN THÀNH ĐƯA VÀO QUYẾT TOÁN</v>
          </cell>
        </row>
      </sheetData>
      <sheetData sheetId="6440">
        <row r="4">
          <cell r="A4" t="str">
            <v>BẢNG TÍNH TOÁN, ĐO BÓC KHỐI LƯỢNG HOÀN THÀNH ĐƯA VÀO QUYẾT TOÁN</v>
          </cell>
        </row>
      </sheetData>
      <sheetData sheetId="6441">
        <row r="4">
          <cell r="A4" t="str">
            <v>BẢNG TÍNH TOÁN, ĐO BÓC KHỐI LƯỢNG HOÀN THÀNH ĐƯA VÀO QUYẾT TOÁN</v>
          </cell>
        </row>
      </sheetData>
      <sheetData sheetId="6442">
        <row r="4">
          <cell r="A4" t="str">
            <v>BẢNG TÍNH TOÁN, ĐO BÓC KHỐI LƯỢNG HOÀN THÀNH ĐƯA VÀO QUYẾT TOÁN</v>
          </cell>
        </row>
      </sheetData>
      <sheetData sheetId="6443">
        <row r="4">
          <cell r="A4" t="str">
            <v>BẢNG TÍNH TOÁN, ĐO BÓC KHỐI LƯỢNG HOÀN THÀNH ĐƯA VÀO QUYẾT TOÁN</v>
          </cell>
        </row>
      </sheetData>
      <sheetData sheetId="6444">
        <row r="4">
          <cell r="A4" t="str">
            <v>BẢNG TÍNH TOÁN, ĐO BÓC KHỐI LƯỢNG HOÀN THÀNH ĐƯA VÀO QUYẾT TOÁN</v>
          </cell>
        </row>
      </sheetData>
      <sheetData sheetId="6445">
        <row r="4">
          <cell r="A4" t="str">
            <v>BẢNG TÍNH TOÁN, ĐO BÓC KHỐI LƯỢNG HOÀN THÀNH ĐƯA VÀO QUYẾT TOÁN</v>
          </cell>
        </row>
      </sheetData>
      <sheetData sheetId="6446">
        <row r="4">
          <cell r="A4" t="str">
            <v>BẢNG TÍNH TOÁN, ĐO BÓC KHỐI LƯỢNG HOÀN THÀNH ĐƯA VÀO QUYẾT TOÁN</v>
          </cell>
        </row>
      </sheetData>
      <sheetData sheetId="6447">
        <row r="4">
          <cell r="A4" t="str">
            <v>BẢNG TÍNH TOÁN, ĐO BÓC KHỐI LƯỢNG HOÀN THÀNH ĐƯA VÀO QUYẾT TOÁN</v>
          </cell>
        </row>
      </sheetData>
      <sheetData sheetId="6448">
        <row r="4">
          <cell r="A4" t="str">
            <v>BẢNG TÍNH TOÁN, ĐO BÓC KHỐI LƯỢNG HOÀN THÀNH ĐƯA VÀO QUYẾT TOÁN</v>
          </cell>
        </row>
      </sheetData>
      <sheetData sheetId="6449">
        <row r="4">
          <cell r="A4" t="str">
            <v>BẢNG TÍNH TOÁN, ĐO BÓC KHỐI LƯỢNG HOÀN THÀNH ĐƯA VÀO QUYẾT TOÁN</v>
          </cell>
        </row>
      </sheetData>
      <sheetData sheetId="6450">
        <row r="4">
          <cell r="A4" t="str">
            <v>BẢNG TÍNH TOÁN, ĐO BÓC KHỐI LƯỢNG HOÀN THÀNH ĐƯA VÀO QUYẾT TOÁN</v>
          </cell>
        </row>
      </sheetData>
      <sheetData sheetId="6451">
        <row r="4">
          <cell r="A4" t="str">
            <v>BẢNG TÍNH TOÁN, ĐO BÓC KHỐI LƯỢNG HOÀN THÀNH ĐƯA VÀO QUYẾT TOÁN</v>
          </cell>
        </row>
      </sheetData>
      <sheetData sheetId="6452">
        <row r="4">
          <cell r="A4" t="str">
            <v>BẢNG TÍNH TOÁN, ĐO BÓC KHỐI LƯỢNG HOÀN THÀNH ĐƯA VÀO QUYẾT TOÁN</v>
          </cell>
        </row>
      </sheetData>
      <sheetData sheetId="6453">
        <row r="4">
          <cell r="A4" t="str">
            <v>BẢNG TÍNH TOÁN, ĐO BÓC KHỐI LƯỢNG HOÀN THÀNH ĐƯA VÀO QUYẾT TOÁN</v>
          </cell>
        </row>
      </sheetData>
      <sheetData sheetId="6454">
        <row r="4">
          <cell r="A4" t="str">
            <v>BẢNG TÍNH TOÁN, ĐO BÓC KHỐI LƯỢNG HOÀN THÀNH ĐƯA VÀO QUYẾT TOÁN</v>
          </cell>
        </row>
      </sheetData>
      <sheetData sheetId="6455">
        <row r="4">
          <cell r="A4" t="str">
            <v>BẢNG TÍNH TOÁN, ĐO BÓC KHỐI LƯỢNG HOÀN THÀNH ĐƯA VÀO QUYẾT TOÁN</v>
          </cell>
        </row>
      </sheetData>
      <sheetData sheetId="6456">
        <row r="4">
          <cell r="A4" t="str">
            <v>BẢNG TÍNH TOÁN, ĐO BÓC KHỐI LƯỢNG HOÀN THÀNH ĐƯA VÀO QUYẾT TOÁN</v>
          </cell>
        </row>
      </sheetData>
      <sheetData sheetId="6457">
        <row r="4">
          <cell r="A4" t="str">
            <v>BẢNG TÍNH TOÁN, ĐO BÓC KHỐI LƯỢNG HOÀN THÀNH ĐƯA VÀO QUYẾT TOÁN</v>
          </cell>
        </row>
      </sheetData>
      <sheetData sheetId="6458">
        <row r="4">
          <cell r="A4" t="str">
            <v>BẢNG TÍNH TOÁN, ĐO BÓC KHỐI LƯỢNG HOÀN THÀNH ĐƯA VÀO QUYẾT TOÁN</v>
          </cell>
        </row>
      </sheetData>
      <sheetData sheetId="6459">
        <row r="4">
          <cell r="A4" t="str">
            <v>BẢNG TÍNH TOÁN, ĐO BÓC KHỐI LƯỢNG HOÀN THÀNH ĐƯA VÀO QUYẾT TOÁN</v>
          </cell>
        </row>
      </sheetData>
      <sheetData sheetId="6460">
        <row r="4">
          <cell r="A4" t="str">
            <v>BẢNG TÍNH TOÁN, ĐO BÓC KHỐI LƯỢNG HOÀN THÀNH ĐƯA VÀO QUYẾT TOÁN</v>
          </cell>
        </row>
      </sheetData>
      <sheetData sheetId="6461">
        <row r="4">
          <cell r="A4" t="str">
            <v>BẢNG TÍNH TOÁN, ĐO BÓC KHỐI LƯỢNG HOÀN THÀNH ĐƯA VÀO QUYẾT TOÁN</v>
          </cell>
        </row>
      </sheetData>
      <sheetData sheetId="6462">
        <row r="4">
          <cell r="A4" t="str">
            <v>BẢNG TÍNH TOÁN, ĐO BÓC KHỐI LƯỢNG HOÀN THÀNH ĐƯA VÀO QUYẾT TOÁN</v>
          </cell>
        </row>
      </sheetData>
      <sheetData sheetId="6463">
        <row r="4">
          <cell r="A4" t="str">
            <v>BẢNG TÍNH TOÁN, ĐO BÓC KHỐI LƯỢNG HOÀN THÀNH ĐƯA VÀO QUYẾT TOÁN</v>
          </cell>
        </row>
      </sheetData>
      <sheetData sheetId="6464">
        <row r="4">
          <cell r="A4" t="str">
            <v>BẢNG TÍNH TOÁN, ĐO BÓC KHỐI LƯỢNG HOÀN THÀNH ĐƯA VÀO QUYẾT TOÁN</v>
          </cell>
        </row>
      </sheetData>
      <sheetData sheetId="6465">
        <row r="4">
          <cell r="A4" t="str">
            <v>BẢNG TÍNH TOÁN, ĐO BÓC KHỐI LƯỢNG HOÀN THÀNH ĐƯA VÀO QUYẾT TOÁN</v>
          </cell>
        </row>
      </sheetData>
      <sheetData sheetId="6466">
        <row r="4">
          <cell r="A4" t="str">
            <v>BẢNG TÍNH TOÁN, ĐO BÓC KHỐI LƯỢNG HOÀN THÀNH ĐƯA VÀO QUYẾT TOÁN</v>
          </cell>
        </row>
      </sheetData>
      <sheetData sheetId="6467">
        <row r="4">
          <cell r="A4" t="str">
            <v>BẢNG TÍNH TOÁN, ĐO BÓC KHỐI LƯỢNG HOÀN THÀNH ĐƯA VÀO QUYẾT TOÁN</v>
          </cell>
        </row>
      </sheetData>
      <sheetData sheetId="6468">
        <row r="4">
          <cell r="A4" t="str">
            <v>BẢNG TÍNH TOÁN, ĐO BÓC KHỐI LƯỢNG HOÀN THÀNH ĐƯA VÀO QUYẾT TOÁN</v>
          </cell>
        </row>
      </sheetData>
      <sheetData sheetId="6469">
        <row r="4">
          <cell r="A4" t="str">
            <v>BẢNG TÍNH TOÁN, ĐO BÓC KHỐI LƯỢNG HOÀN THÀNH ĐƯA VÀO QUYẾT TOÁN</v>
          </cell>
        </row>
      </sheetData>
      <sheetData sheetId="6470">
        <row r="4">
          <cell r="A4" t="str">
            <v>BẢNG TÍNH TOÁN, ĐO BÓC KHỐI LƯỢNG HOÀN THÀNH ĐƯA VÀO QUYẾT TOÁN</v>
          </cell>
        </row>
      </sheetData>
      <sheetData sheetId="6471">
        <row r="4">
          <cell r="A4" t="str">
            <v>BẢNG TÍNH TOÁN, ĐO BÓC KHỐI LƯỢNG HOÀN THÀNH ĐƯA VÀO QUYẾT TOÁN</v>
          </cell>
        </row>
      </sheetData>
      <sheetData sheetId="6472">
        <row r="4">
          <cell r="A4" t="str">
            <v>BẢNG TÍNH TOÁN, ĐO BÓC KHỐI LƯỢNG HOÀN THÀNH ĐƯA VÀO QUYẾT TOÁN</v>
          </cell>
        </row>
      </sheetData>
      <sheetData sheetId="6473">
        <row r="4">
          <cell r="A4" t="str">
            <v>BẢNG TÍNH TOÁN, ĐO BÓC KHỐI LƯỢNG HOÀN THÀNH ĐƯA VÀO QUYẾT TOÁN</v>
          </cell>
        </row>
      </sheetData>
      <sheetData sheetId="6474">
        <row r="4">
          <cell r="A4" t="str">
            <v>BẢNG TÍNH TOÁN, ĐO BÓC KHỐI LƯỢNG HOÀN THÀNH ĐƯA VÀO QUYẾT TOÁN</v>
          </cell>
        </row>
      </sheetData>
      <sheetData sheetId="6475">
        <row r="4">
          <cell r="A4" t="str">
            <v>BẢNG TÍNH TOÁN, ĐO BÓC KHỐI LƯỢNG HOÀN THÀNH ĐƯA VÀO QUYẾT TOÁN</v>
          </cell>
        </row>
      </sheetData>
      <sheetData sheetId="6476">
        <row r="4">
          <cell r="A4" t="str">
            <v>BẢNG TÍNH TOÁN, ĐO BÓC KHỐI LƯỢNG HOÀN THÀNH ĐƯA VÀO QUYẾT TOÁN</v>
          </cell>
        </row>
      </sheetData>
      <sheetData sheetId="6477">
        <row r="4">
          <cell r="A4" t="str">
            <v>BẢNG TÍNH TOÁN, ĐO BÓC KHỐI LƯỢNG HOÀN THÀNH ĐƯA VÀO QUYẾT TOÁN</v>
          </cell>
        </row>
      </sheetData>
      <sheetData sheetId="6478">
        <row r="4">
          <cell r="A4" t="str">
            <v>BẢNG TÍNH TOÁN, ĐO BÓC KHỐI LƯỢNG HOÀN THÀNH ĐƯA VÀO QUYẾT TOÁN</v>
          </cell>
        </row>
      </sheetData>
      <sheetData sheetId="6479">
        <row r="4">
          <cell r="A4" t="str">
            <v>BẢNG TÍNH TOÁN, ĐO BÓC KHỐI LƯỢNG HOÀN THÀNH ĐƯA VÀO QUYẾT TOÁN</v>
          </cell>
        </row>
      </sheetData>
      <sheetData sheetId="6480">
        <row r="4">
          <cell r="A4" t="str">
            <v>BẢNG TÍNH TOÁN, ĐO BÓC KHỐI LƯỢNG HOÀN THÀNH ĐƯA VÀO QUYẾT TOÁN</v>
          </cell>
        </row>
      </sheetData>
      <sheetData sheetId="6481">
        <row r="4">
          <cell r="A4" t="str">
            <v>BẢNG TÍNH TOÁN, ĐO BÓC KHỐI LƯỢNG HOÀN THÀNH ĐƯA VÀO QUYẾT TOÁN</v>
          </cell>
        </row>
      </sheetData>
      <sheetData sheetId="6482">
        <row r="4">
          <cell r="A4" t="str">
            <v>BẢNG TÍNH TOÁN, ĐO BÓC KHỐI LƯỢNG HOÀN THÀNH ĐƯA VÀO QUYẾT TOÁN</v>
          </cell>
        </row>
      </sheetData>
      <sheetData sheetId="6483">
        <row r="4">
          <cell r="A4" t="str">
            <v>BẢNG TÍNH TOÁN, ĐO BÓC KHỐI LƯỢNG HOÀN THÀNH ĐƯA VÀO QUYẾT TOÁN</v>
          </cell>
        </row>
      </sheetData>
      <sheetData sheetId="6484">
        <row r="4">
          <cell r="A4" t="str">
            <v>BẢNG TÍNH TOÁN, ĐO BÓC KHỐI LƯỢNG HOÀN THÀNH ĐƯA VÀO QUYẾT TOÁN</v>
          </cell>
        </row>
      </sheetData>
      <sheetData sheetId="6485">
        <row r="4">
          <cell r="A4" t="str">
            <v>BẢNG TÍNH TOÁN, ĐO BÓC KHỐI LƯỢNG HOÀN THÀNH ĐƯA VÀO QUYẾT TOÁN</v>
          </cell>
        </row>
      </sheetData>
      <sheetData sheetId="6486">
        <row r="4">
          <cell r="A4" t="str">
            <v>BẢNG TÍNH TOÁN, ĐO BÓC KHỐI LƯỢNG HOÀN THÀNH ĐƯA VÀO QUYẾT TOÁN</v>
          </cell>
        </row>
      </sheetData>
      <sheetData sheetId="6487">
        <row r="4">
          <cell r="A4" t="str">
            <v>BẢNG TÍNH TOÁN, ĐO BÓC KHỐI LƯỢNG HOÀN THÀNH ĐƯA VÀO QUYẾT TOÁN</v>
          </cell>
        </row>
      </sheetData>
      <sheetData sheetId="6488">
        <row r="4">
          <cell r="A4" t="str">
            <v>BẢNG TÍNH TOÁN, ĐO BÓC KHỐI LƯỢNG HOÀN THÀNH ĐƯA VÀO QUYẾT TOÁN</v>
          </cell>
        </row>
      </sheetData>
      <sheetData sheetId="6489">
        <row r="4">
          <cell r="A4" t="str">
            <v>BẢNG TÍNH TOÁN, ĐO BÓC KHỐI LƯỢNG HOÀN THÀNH ĐƯA VÀO QUYẾT TOÁN</v>
          </cell>
        </row>
      </sheetData>
      <sheetData sheetId="6490">
        <row r="4">
          <cell r="A4" t="str">
            <v>BẢNG TÍNH TOÁN, ĐO BÓC KHỐI LƯỢNG HOÀN THÀNH ĐƯA VÀO QUYẾT TOÁN</v>
          </cell>
        </row>
      </sheetData>
      <sheetData sheetId="6491">
        <row r="4">
          <cell r="A4" t="str">
            <v>BẢNG TÍNH TOÁN, ĐO BÓC KHỐI LƯỢNG HOÀN THÀNH ĐƯA VÀO QUYẾT TOÁN</v>
          </cell>
        </row>
      </sheetData>
      <sheetData sheetId="6492">
        <row r="4">
          <cell r="A4" t="str">
            <v>BẢNG TÍNH TOÁN, ĐO BÓC KHỐI LƯỢNG HOÀN THÀNH ĐƯA VÀO QUYẾT TOÁN</v>
          </cell>
        </row>
      </sheetData>
      <sheetData sheetId="6493">
        <row r="4">
          <cell r="A4" t="str">
            <v>BẢNG TÍNH TOÁN, ĐO BÓC KHỐI LƯỢNG HOÀN THÀNH ĐƯA VÀO QUYẾT TOÁN</v>
          </cell>
        </row>
      </sheetData>
      <sheetData sheetId="6494">
        <row r="4">
          <cell r="A4" t="str">
            <v>BẢNG TÍNH TOÁN, ĐO BÓC KHỐI LƯỢNG HOÀN THÀNH ĐƯA VÀO QUYẾT TOÁN</v>
          </cell>
        </row>
      </sheetData>
      <sheetData sheetId="6495">
        <row r="4">
          <cell r="A4" t="str">
            <v>BẢNG TÍNH TOÁN, ĐO BÓC KHỐI LƯỢNG HOÀN THÀNH ĐƯA VÀO QUYẾT TOÁN</v>
          </cell>
        </row>
      </sheetData>
      <sheetData sheetId="6496">
        <row r="4">
          <cell r="A4" t="str">
            <v>BẢNG TÍNH TOÁN, ĐO BÓC KHỐI LƯỢNG HOÀN THÀNH ĐƯA VÀO QUYẾT TOÁN</v>
          </cell>
        </row>
      </sheetData>
      <sheetData sheetId="6497">
        <row r="4">
          <cell r="A4" t="str">
            <v>BẢNG TÍNH TOÁN, ĐO BÓC KHỐI LƯỢNG HOÀN THÀNH ĐƯA VÀO QUYẾT TOÁN</v>
          </cell>
        </row>
      </sheetData>
      <sheetData sheetId="6498">
        <row r="4">
          <cell r="A4" t="str">
            <v>BẢNG TÍNH TOÁN, ĐO BÓC KHỐI LƯỢNG HOÀN THÀNH ĐƯA VÀO QUYẾT TOÁN</v>
          </cell>
        </row>
      </sheetData>
      <sheetData sheetId="6499">
        <row r="4">
          <cell r="A4" t="str">
            <v>BẢNG TÍNH TOÁN, ĐO BÓC KHỐI LƯỢNG HOÀN THÀNH ĐƯA VÀO QUYẾT TOÁN</v>
          </cell>
        </row>
      </sheetData>
      <sheetData sheetId="6500">
        <row r="4">
          <cell r="A4" t="str">
            <v>BẢNG TÍNH TOÁN, ĐO BÓC KHỐI LƯỢNG HOÀN THÀNH ĐƯA VÀO QUYẾT TOÁN</v>
          </cell>
        </row>
      </sheetData>
      <sheetData sheetId="6501">
        <row r="4">
          <cell r="A4" t="str">
            <v>BẢNG TÍNH TOÁN, ĐO BÓC KHỐI LƯỢNG HOÀN THÀNH ĐƯA VÀO QUYẾT TOÁN</v>
          </cell>
        </row>
      </sheetData>
      <sheetData sheetId="6502">
        <row r="4">
          <cell r="A4" t="str">
            <v>BẢNG TÍNH TOÁN, ĐO BÓC KHỐI LƯỢNG HOÀN THÀNH ĐƯA VÀO QUYẾT TOÁN</v>
          </cell>
        </row>
      </sheetData>
      <sheetData sheetId="6503">
        <row r="4">
          <cell r="A4" t="str">
            <v>BẢNG TÍNH TOÁN, ĐO BÓC KHỐI LƯỢNG HOÀN THÀNH ĐƯA VÀO QUYẾT TOÁN</v>
          </cell>
        </row>
      </sheetData>
      <sheetData sheetId="6504">
        <row r="4">
          <cell r="A4" t="str">
            <v>BẢNG TÍNH TOÁN, ĐO BÓC KHỐI LƯỢNG HOÀN THÀNH ĐƯA VÀO QUYẾT TOÁN</v>
          </cell>
        </row>
      </sheetData>
      <sheetData sheetId="6505">
        <row r="4">
          <cell r="A4" t="str">
            <v>BẢNG TÍNH TOÁN, ĐO BÓC KHỐI LƯỢNG HOÀN THÀNH ĐƯA VÀO QUYẾT TOÁN</v>
          </cell>
        </row>
      </sheetData>
      <sheetData sheetId="6506">
        <row r="4">
          <cell r="A4" t="str">
            <v>BẢNG TÍNH TOÁN, ĐO BÓC KHỐI LƯỢNG HOÀN THÀNH ĐƯA VÀO QUYẾT TOÁN</v>
          </cell>
        </row>
      </sheetData>
      <sheetData sheetId="6507">
        <row r="4">
          <cell r="A4" t="str">
            <v>BẢNG TÍNH TOÁN, ĐO BÓC KHỐI LƯỢNG HOÀN THÀNH ĐƯA VÀO QUYẾT TOÁN</v>
          </cell>
        </row>
      </sheetData>
      <sheetData sheetId="6508">
        <row r="4">
          <cell r="A4" t="str">
            <v>BẢNG TÍNH TOÁN, ĐO BÓC KHỐI LƯỢNG HOÀN THÀNH ĐƯA VÀO QUYẾT TOÁN</v>
          </cell>
        </row>
      </sheetData>
      <sheetData sheetId="6509">
        <row r="4">
          <cell r="A4" t="str">
            <v>BẢNG TÍNH TOÁN, ĐO BÓC KHỐI LƯỢNG HOÀN THÀNH ĐƯA VÀO QUYẾT TOÁN</v>
          </cell>
        </row>
      </sheetData>
      <sheetData sheetId="6510">
        <row r="4">
          <cell r="A4" t="str">
            <v>BẢNG TÍNH TOÁN, ĐO BÓC KHỐI LƯỢNG HOÀN THÀNH ĐƯA VÀO QUYẾT TOÁN</v>
          </cell>
        </row>
      </sheetData>
      <sheetData sheetId="6511">
        <row r="4">
          <cell r="A4" t="str">
            <v>BẢNG TÍNH TOÁN, ĐO BÓC KHỐI LƯỢNG HOÀN THÀNH ĐƯA VÀO QUYẾT TOÁN</v>
          </cell>
        </row>
      </sheetData>
      <sheetData sheetId="6512">
        <row r="4">
          <cell r="A4" t="str">
            <v>BẢNG TÍNH TOÁN, ĐO BÓC KHỐI LƯỢNG HOÀN THÀNH ĐƯA VÀO QUYẾT TOÁN</v>
          </cell>
        </row>
      </sheetData>
      <sheetData sheetId="6513">
        <row r="4">
          <cell r="A4" t="str">
            <v>BẢNG TÍNH TOÁN, ĐO BÓC KHỐI LƯỢNG HOÀN THÀNH ĐƯA VÀO QUYẾT TOÁN</v>
          </cell>
        </row>
      </sheetData>
      <sheetData sheetId="6514">
        <row r="4">
          <cell r="A4" t="str">
            <v>BẢNG TÍNH TOÁN, ĐO BÓC KHỐI LƯỢNG HOÀN THÀNH ĐƯA VÀO QUYẾT TOÁN</v>
          </cell>
        </row>
      </sheetData>
      <sheetData sheetId="6515">
        <row r="4">
          <cell r="A4" t="str">
            <v>BẢNG TÍNH TOÁN, ĐO BÓC KHỐI LƯỢNG HOÀN THÀNH ĐƯA VÀO QUYẾT TOÁN</v>
          </cell>
        </row>
      </sheetData>
      <sheetData sheetId="6516">
        <row r="4">
          <cell r="A4" t="str">
            <v>BẢNG TÍNH TOÁN, ĐO BÓC KHỐI LƯỢNG HOÀN THÀNH ĐƯA VÀO QUYẾT TOÁN</v>
          </cell>
        </row>
      </sheetData>
      <sheetData sheetId="6517">
        <row r="4">
          <cell r="A4" t="str">
            <v>BẢNG TÍNH TOÁN, ĐO BÓC KHỐI LƯỢNG HOÀN THÀNH ĐƯA VÀO QUYẾT TOÁN</v>
          </cell>
        </row>
      </sheetData>
      <sheetData sheetId="6518">
        <row r="4">
          <cell r="A4" t="str">
            <v>BẢNG TÍNH TOÁN, ĐO BÓC KHỐI LƯỢNG HOÀN THÀNH ĐƯA VÀO QUYẾT TOÁN</v>
          </cell>
        </row>
      </sheetData>
      <sheetData sheetId="6519">
        <row r="4">
          <cell r="A4" t="str">
            <v>BẢNG TÍNH TOÁN, ĐO BÓC KHỐI LƯỢNG HOÀN THÀNH ĐƯA VÀO QUYẾT TOÁN</v>
          </cell>
        </row>
      </sheetData>
      <sheetData sheetId="6520">
        <row r="4">
          <cell r="A4" t="str">
            <v>BẢNG TÍNH TOÁN, ĐO BÓC KHỐI LƯỢNG HOÀN THÀNH ĐƯA VÀO QUYẾT TOÁN</v>
          </cell>
        </row>
      </sheetData>
      <sheetData sheetId="6521">
        <row r="4">
          <cell r="A4" t="str">
            <v>BẢNG TÍNH TOÁN, ĐO BÓC KHỐI LƯỢNG HOÀN THÀNH ĐƯA VÀO QUYẾT TOÁN</v>
          </cell>
        </row>
      </sheetData>
      <sheetData sheetId="6522">
        <row r="4">
          <cell r="A4" t="str">
            <v>BẢNG TÍNH TOÁN, ĐO BÓC KHỐI LƯỢNG HOÀN THÀNH ĐƯA VÀO QUYẾT TOÁN</v>
          </cell>
        </row>
      </sheetData>
      <sheetData sheetId="6523">
        <row r="4">
          <cell r="A4" t="str">
            <v>BẢNG TÍNH TOÁN, ĐO BÓC KHỐI LƯỢNG HOÀN THÀNH ĐƯA VÀO QUYẾT TOÁN</v>
          </cell>
        </row>
      </sheetData>
      <sheetData sheetId="6524">
        <row r="4">
          <cell r="A4" t="str">
            <v>BẢNG TÍNH TOÁN, ĐO BÓC KHỐI LƯỢNG HOÀN THÀNH ĐƯA VÀO QUYẾT TOÁN</v>
          </cell>
        </row>
      </sheetData>
      <sheetData sheetId="6525">
        <row r="4">
          <cell r="A4" t="str">
            <v>BẢNG TÍNH TOÁN, ĐO BÓC KHỐI LƯỢNG HOÀN THÀNH ĐƯA VÀO QUYẾT TOÁN</v>
          </cell>
        </row>
      </sheetData>
      <sheetData sheetId="6526">
        <row r="4">
          <cell r="A4" t="str">
            <v>BẢNG TÍNH TOÁN, ĐO BÓC KHỐI LƯỢNG HOÀN THÀNH ĐƯA VÀO QUYẾT TOÁN</v>
          </cell>
        </row>
      </sheetData>
      <sheetData sheetId="6527">
        <row r="4">
          <cell r="A4" t="str">
            <v>BẢNG TÍNH TOÁN, ĐO BÓC KHỐI LƯỢNG HOÀN THÀNH ĐƯA VÀO QUYẾT TOÁN</v>
          </cell>
        </row>
      </sheetData>
      <sheetData sheetId="6528">
        <row r="4">
          <cell r="A4" t="str">
            <v>BẢNG TÍNH TOÁN, ĐO BÓC KHỐI LƯỢNG HOÀN THÀNH ĐƯA VÀO QUYẾT TOÁN</v>
          </cell>
        </row>
      </sheetData>
      <sheetData sheetId="6529">
        <row r="4">
          <cell r="A4" t="str">
            <v>BẢNG TÍNH TOÁN, ĐO BÓC KHỐI LƯỢNG HOÀN THÀNH ĐƯA VÀO QUYẾT TOÁN</v>
          </cell>
        </row>
      </sheetData>
      <sheetData sheetId="6530">
        <row r="4">
          <cell r="A4" t="str">
            <v>BẢNG TÍNH TOÁN, ĐO BÓC KHỐI LƯỢNG HOÀN THÀNH ĐƯA VÀO QUYẾT TOÁN</v>
          </cell>
        </row>
      </sheetData>
      <sheetData sheetId="6531">
        <row r="4">
          <cell r="A4" t="str">
            <v>BẢNG TÍNH TOÁN, ĐO BÓC KHỐI LƯỢNG HOÀN THÀNH ĐƯA VÀO QUYẾT TOÁN</v>
          </cell>
        </row>
      </sheetData>
      <sheetData sheetId="6532">
        <row r="4">
          <cell r="A4" t="str">
            <v>BẢNG TÍNH TOÁN, ĐO BÓC KHỐI LƯỢNG HOÀN THÀNH ĐƯA VÀO QUYẾT TOÁN</v>
          </cell>
        </row>
      </sheetData>
      <sheetData sheetId="6533">
        <row r="4">
          <cell r="A4" t="str">
            <v>BẢNG TÍNH TOÁN, ĐO BÓC KHỐI LƯỢNG HOÀN THÀNH ĐƯA VÀO QUYẾT TOÁN</v>
          </cell>
        </row>
      </sheetData>
      <sheetData sheetId="6534">
        <row r="4">
          <cell r="A4" t="str">
            <v>BẢNG TÍNH TOÁN, ĐO BÓC KHỐI LƯỢNG HOÀN THÀNH ĐƯA VÀO QUYẾT TOÁN</v>
          </cell>
        </row>
      </sheetData>
      <sheetData sheetId="6535">
        <row r="4">
          <cell r="A4" t="str">
            <v>BẢNG TÍNH TOÁN, ĐO BÓC KHỐI LƯỢNG HOÀN THÀNH ĐƯA VÀO QUYẾT TOÁN</v>
          </cell>
        </row>
      </sheetData>
      <sheetData sheetId="6536">
        <row r="4">
          <cell r="A4" t="str">
            <v>BẢNG TÍNH TOÁN, ĐO BÓC KHỐI LƯỢNG HOÀN THÀNH ĐƯA VÀO QUYẾT TOÁN</v>
          </cell>
        </row>
      </sheetData>
      <sheetData sheetId="6537">
        <row r="4">
          <cell r="A4" t="str">
            <v>BẢNG TÍNH TOÁN, ĐO BÓC KHỐI LƯỢNG HOÀN THÀNH ĐƯA VÀO QUYẾT TOÁN</v>
          </cell>
        </row>
      </sheetData>
      <sheetData sheetId="6538">
        <row r="4">
          <cell r="A4" t="str">
            <v>BẢNG TÍNH TOÁN, ĐO BÓC KHỐI LƯỢNG HOÀN THÀNH ĐƯA VÀO QUYẾT TOÁN</v>
          </cell>
        </row>
      </sheetData>
      <sheetData sheetId="6539">
        <row r="4">
          <cell r="A4" t="str">
            <v>BẢNG TÍNH TOÁN, ĐO BÓC KHỐI LƯỢNG HOÀN THÀNH ĐƯA VÀO QUYẾT TOÁN</v>
          </cell>
        </row>
      </sheetData>
      <sheetData sheetId="6540">
        <row r="4">
          <cell r="A4" t="str">
            <v>BẢNG TÍNH TOÁN, ĐO BÓC KHỐI LƯỢNG HOÀN THÀNH ĐƯA VÀO QUYẾT TOÁN</v>
          </cell>
        </row>
      </sheetData>
      <sheetData sheetId="6541">
        <row r="4">
          <cell r="A4" t="str">
            <v>BẢNG TÍNH TOÁN, ĐO BÓC KHỐI LƯỢNG HOÀN THÀNH ĐƯA VÀO QUYẾT TOÁN</v>
          </cell>
        </row>
      </sheetData>
      <sheetData sheetId="6542">
        <row r="4">
          <cell r="A4" t="str">
            <v>BẢNG TÍNH TOÁN, ĐO BÓC KHỐI LƯỢNG HOÀN THÀNH ĐƯA VÀO QUYẾT TOÁN</v>
          </cell>
        </row>
      </sheetData>
      <sheetData sheetId="6543">
        <row r="4">
          <cell r="A4" t="str">
            <v>BẢNG TÍNH TOÁN, ĐO BÓC KHỐI LƯỢNG HOÀN THÀNH ĐƯA VÀO QUYẾT TOÁN</v>
          </cell>
        </row>
      </sheetData>
      <sheetData sheetId="6544">
        <row r="4">
          <cell r="A4" t="str">
            <v>BẢNG TÍNH TOÁN, ĐO BÓC KHỐI LƯỢNG HOÀN THÀNH ĐƯA VÀO QUYẾT TOÁN</v>
          </cell>
        </row>
      </sheetData>
      <sheetData sheetId="6545">
        <row r="4">
          <cell r="A4" t="str">
            <v>BẢNG TÍNH TOÁN, ĐO BÓC KHỐI LƯỢNG HOÀN THÀNH ĐƯA VÀO QUYẾT TOÁN</v>
          </cell>
        </row>
      </sheetData>
      <sheetData sheetId="6546">
        <row r="4">
          <cell r="A4" t="str">
            <v>BẢNG TÍNH TOÁN, ĐO BÓC KHỐI LƯỢNG HOÀN THÀNH ĐƯA VÀO QUYẾT TOÁN</v>
          </cell>
        </row>
      </sheetData>
      <sheetData sheetId="6547">
        <row r="4">
          <cell r="A4" t="str">
            <v>BẢNG TÍNH TOÁN, ĐO BÓC KHỐI LƯỢNG HOÀN THÀNH ĐƯA VÀO QUYẾT TOÁN</v>
          </cell>
        </row>
      </sheetData>
      <sheetData sheetId="6548">
        <row r="4">
          <cell r="A4" t="str">
            <v>BẢNG TÍNH TOÁN, ĐO BÓC KHỐI LƯỢNG HOÀN THÀNH ĐƯA VÀO QUYẾT TOÁN</v>
          </cell>
        </row>
      </sheetData>
      <sheetData sheetId="6549">
        <row r="4">
          <cell r="A4" t="str">
            <v>BẢNG TÍNH TOÁN, ĐO BÓC KHỐI LƯỢNG HOÀN THÀNH ĐƯA VÀO QUYẾT TOÁN</v>
          </cell>
        </row>
      </sheetData>
      <sheetData sheetId="6550">
        <row r="4">
          <cell r="A4" t="str">
            <v>BẢNG TÍNH TOÁN, ĐO BÓC KHỐI LƯỢNG HOÀN THÀNH ĐƯA VÀO QUYẾT TOÁN</v>
          </cell>
        </row>
      </sheetData>
      <sheetData sheetId="6551">
        <row r="4">
          <cell r="A4" t="str">
            <v>BẢNG TÍNH TOÁN, ĐO BÓC KHỐI LƯỢNG HOÀN THÀNH ĐƯA VÀO QUYẾT TOÁN</v>
          </cell>
        </row>
      </sheetData>
      <sheetData sheetId="6552">
        <row r="4">
          <cell r="A4" t="str">
            <v>BẢNG TÍNH TOÁN, ĐO BÓC KHỐI LƯỢNG HOÀN THÀNH ĐƯA VÀO QUYẾT TOÁN</v>
          </cell>
        </row>
      </sheetData>
      <sheetData sheetId="6553">
        <row r="4">
          <cell r="A4" t="str">
            <v>BẢNG TÍNH TOÁN, ĐO BÓC KHỐI LƯỢNG HOÀN THÀNH ĐƯA VÀO QUYẾT TOÁN</v>
          </cell>
        </row>
      </sheetData>
      <sheetData sheetId="6554">
        <row r="4">
          <cell r="A4" t="str">
            <v>BẢNG TÍNH TOÁN, ĐO BÓC KHỐI LƯỢNG HOÀN THÀNH ĐƯA VÀO QUYẾT TOÁN</v>
          </cell>
        </row>
      </sheetData>
      <sheetData sheetId="6555">
        <row r="4">
          <cell r="A4" t="str">
            <v>BẢNG TÍNH TOÁN, ĐO BÓC KHỐI LƯỢNG HOÀN THÀNH ĐƯA VÀO QUYẾT TOÁN</v>
          </cell>
        </row>
      </sheetData>
      <sheetData sheetId="6556">
        <row r="4">
          <cell r="A4" t="str">
            <v>BẢNG TÍNH TOÁN, ĐO BÓC KHỐI LƯỢNG HOÀN THÀNH ĐƯA VÀO QUYẾT TOÁN</v>
          </cell>
        </row>
      </sheetData>
      <sheetData sheetId="6557">
        <row r="4">
          <cell r="A4" t="str">
            <v>BẢNG TÍNH TOÁN, ĐO BÓC KHỐI LƯỢNG HOÀN THÀNH ĐƯA VÀO QUYẾT TOÁN</v>
          </cell>
        </row>
      </sheetData>
      <sheetData sheetId="6558">
        <row r="4">
          <cell r="A4" t="str">
            <v>BẢNG TÍNH TOÁN, ĐO BÓC KHỐI LƯỢNG HOÀN THÀNH ĐƯA VÀO QUYẾT TOÁN</v>
          </cell>
        </row>
      </sheetData>
      <sheetData sheetId="6559">
        <row r="4">
          <cell r="A4" t="str">
            <v>BẢNG TÍNH TOÁN, ĐO BÓC KHỐI LƯỢNG HOÀN THÀNH ĐƯA VÀO QUYẾT TOÁN</v>
          </cell>
        </row>
      </sheetData>
      <sheetData sheetId="6560">
        <row r="4">
          <cell r="A4" t="str">
            <v>BẢNG TÍNH TOÁN, ĐO BÓC KHỐI LƯỢNG HOÀN THÀNH ĐƯA VÀO QUYẾT TOÁN</v>
          </cell>
        </row>
      </sheetData>
      <sheetData sheetId="6561">
        <row r="4">
          <cell r="A4" t="str">
            <v>BẢNG TÍNH TOÁN, ĐO BÓC KHỐI LƯỢNG HOÀN THÀNH ĐƯA VÀO QUYẾT TOÁN</v>
          </cell>
        </row>
      </sheetData>
      <sheetData sheetId="6562">
        <row r="4">
          <cell r="A4" t="str">
            <v>BẢNG TÍNH TOÁN, ĐO BÓC KHỐI LƯỢNG HOÀN THÀNH ĐƯA VÀO QUYẾT TOÁN</v>
          </cell>
        </row>
      </sheetData>
      <sheetData sheetId="6563">
        <row r="4">
          <cell r="A4" t="str">
            <v>BẢNG TÍNH TOÁN, ĐO BÓC KHỐI LƯỢNG HOÀN THÀNH ĐƯA VÀO QUYẾT TOÁN</v>
          </cell>
        </row>
      </sheetData>
      <sheetData sheetId="6564">
        <row r="4">
          <cell r="A4" t="str">
            <v>BẢNG TÍNH TOÁN, ĐO BÓC KHỐI LƯỢNG HOÀN THÀNH ĐƯA VÀO QUYẾT TOÁN</v>
          </cell>
        </row>
      </sheetData>
      <sheetData sheetId="6565">
        <row r="4">
          <cell r="A4" t="str">
            <v>BẢNG TÍNH TOÁN, ĐO BÓC KHỐI LƯỢNG HOÀN THÀNH ĐƯA VÀO QUYẾT TOÁN</v>
          </cell>
        </row>
      </sheetData>
      <sheetData sheetId="6566">
        <row r="4">
          <cell r="A4" t="str">
            <v>BẢNG TÍNH TOÁN, ĐO BÓC KHỐI LƯỢNG HOÀN THÀNH ĐƯA VÀO QUYẾT TOÁN</v>
          </cell>
        </row>
      </sheetData>
      <sheetData sheetId="6567">
        <row r="4">
          <cell r="A4" t="str">
            <v>BẢNG TÍNH TOÁN, ĐO BÓC KHỐI LƯỢNG HOÀN THÀNH ĐƯA VÀO QUYẾT TOÁN</v>
          </cell>
        </row>
      </sheetData>
      <sheetData sheetId="6568">
        <row r="4">
          <cell r="A4" t="str">
            <v>BẢNG TÍNH TOÁN, ĐO BÓC KHỐI LƯỢNG HOÀN THÀNH ĐƯA VÀO QUYẾT TOÁN</v>
          </cell>
        </row>
      </sheetData>
      <sheetData sheetId="6569">
        <row r="4">
          <cell r="A4" t="str">
            <v>BẢNG TÍNH TOÁN, ĐO BÓC KHỐI LƯỢNG HOÀN THÀNH ĐƯA VÀO QUYẾT TOÁN</v>
          </cell>
        </row>
      </sheetData>
      <sheetData sheetId="6570">
        <row r="4">
          <cell r="A4" t="str">
            <v>BẢNG TÍNH TOÁN, ĐO BÓC KHỐI LƯỢNG HOÀN THÀNH ĐƯA VÀO QUYẾT TOÁN</v>
          </cell>
        </row>
      </sheetData>
      <sheetData sheetId="6571">
        <row r="4">
          <cell r="A4" t="str">
            <v>BẢNG TÍNH TOÁN, ĐO BÓC KHỐI LƯỢNG HOÀN THÀNH ĐƯA VÀO QUYẾT TOÁN</v>
          </cell>
        </row>
      </sheetData>
      <sheetData sheetId="6572">
        <row r="4">
          <cell r="A4" t="str">
            <v>BẢNG TÍNH TOÁN, ĐO BÓC KHỐI LƯỢNG HOÀN THÀNH ĐƯA VÀO QUYẾT TOÁN</v>
          </cell>
        </row>
      </sheetData>
      <sheetData sheetId="6573">
        <row r="4">
          <cell r="A4" t="str">
            <v>BẢNG TÍNH TOÁN, ĐO BÓC KHỐI LƯỢNG HOÀN THÀNH ĐƯA VÀO QUYẾT TOÁN</v>
          </cell>
        </row>
      </sheetData>
      <sheetData sheetId="6574">
        <row r="4">
          <cell r="A4" t="str">
            <v>BẢNG TÍNH TOÁN, ĐO BÓC KHỐI LƯỢNG HOÀN THÀNH ĐƯA VÀO QUYẾT TOÁN</v>
          </cell>
        </row>
      </sheetData>
      <sheetData sheetId="6575">
        <row r="4">
          <cell r="A4" t="str">
            <v>BẢNG TÍNH TOÁN, ĐO BÓC KHỐI LƯỢNG HOÀN THÀNH ĐƯA VÀO QUYẾT TOÁN</v>
          </cell>
        </row>
      </sheetData>
      <sheetData sheetId="6576">
        <row r="4">
          <cell r="A4" t="str">
            <v>BẢNG TÍNH TOÁN, ĐO BÓC KHỐI LƯỢNG HOÀN THÀNH ĐƯA VÀO QUYẾT TOÁN</v>
          </cell>
        </row>
      </sheetData>
      <sheetData sheetId="6577">
        <row r="4">
          <cell r="A4" t="str">
            <v>BẢNG TÍNH TOÁN, ĐO BÓC KHỐI LƯỢNG HOÀN THÀNH ĐƯA VÀO QUYẾT TOÁN</v>
          </cell>
        </row>
      </sheetData>
      <sheetData sheetId="6578">
        <row r="4">
          <cell r="A4" t="str">
            <v>BẢNG TÍNH TOÁN, ĐO BÓC KHỐI LƯỢNG HOÀN THÀNH ĐƯA VÀO QUYẾT TOÁN</v>
          </cell>
        </row>
      </sheetData>
      <sheetData sheetId="6579">
        <row r="4">
          <cell r="A4" t="str">
            <v>BẢNG TÍNH TOÁN, ĐO BÓC KHỐI LƯỢNG HOÀN THÀNH ĐƯA VÀO QUYẾT TOÁN</v>
          </cell>
        </row>
      </sheetData>
      <sheetData sheetId="6580">
        <row r="4">
          <cell r="A4" t="str">
            <v>BẢNG TÍNH TOÁN, ĐO BÓC KHỐI LƯỢNG HOÀN THÀNH ĐƯA VÀO QUYẾT TOÁN</v>
          </cell>
        </row>
      </sheetData>
      <sheetData sheetId="6581">
        <row r="4">
          <cell r="A4" t="str">
            <v>BẢNG TÍNH TOÁN, ĐO BÓC KHỐI LƯỢNG HOÀN THÀNH ĐƯA VÀO QUYẾT TOÁN</v>
          </cell>
        </row>
      </sheetData>
      <sheetData sheetId="6582">
        <row r="4">
          <cell r="A4" t="str">
            <v>BẢNG TÍNH TOÁN, ĐO BÓC KHỐI LƯỢNG HOÀN THÀNH ĐƯA VÀO QUYẾT TOÁN</v>
          </cell>
        </row>
      </sheetData>
      <sheetData sheetId="6583">
        <row r="4">
          <cell r="A4" t="str">
            <v>BẢNG TÍNH TOÁN, ĐO BÓC KHỐI LƯỢNG HOÀN THÀNH ĐƯA VÀO QUYẾT TOÁN</v>
          </cell>
        </row>
      </sheetData>
      <sheetData sheetId="6584">
        <row r="4">
          <cell r="A4" t="str">
            <v>BẢNG TÍNH TOÁN, ĐO BÓC KHỐI LƯỢNG HOÀN THÀNH ĐƯA VÀO QUYẾT TOÁN</v>
          </cell>
        </row>
      </sheetData>
      <sheetData sheetId="6585">
        <row r="4">
          <cell r="A4" t="str">
            <v>BẢNG TÍNH TOÁN, ĐO BÓC KHỐI LƯỢNG HOÀN THÀNH ĐƯA VÀO QUYẾT TOÁN</v>
          </cell>
        </row>
      </sheetData>
      <sheetData sheetId="6586">
        <row r="4">
          <cell r="A4" t="str">
            <v>BẢNG TÍNH TOÁN, ĐO BÓC KHỐI LƯỢNG HOÀN THÀNH ĐƯA VÀO QUYẾT TOÁN</v>
          </cell>
        </row>
      </sheetData>
      <sheetData sheetId="6587">
        <row r="4">
          <cell r="A4" t="str">
            <v>BẢNG TÍNH TOÁN, ĐO BÓC KHỐI LƯỢNG HOÀN THÀNH ĐƯA VÀO QUYẾT TOÁN</v>
          </cell>
        </row>
      </sheetData>
      <sheetData sheetId="6588">
        <row r="4">
          <cell r="A4" t="str">
            <v>BẢNG TÍNH TOÁN, ĐO BÓC KHỐI LƯỢNG HOÀN THÀNH ĐƯA VÀO QUYẾT TOÁN</v>
          </cell>
        </row>
      </sheetData>
      <sheetData sheetId="6589">
        <row r="4">
          <cell r="A4" t="str">
            <v>BẢNG TÍNH TOÁN, ĐO BÓC KHỐI LƯỢNG HOÀN THÀNH ĐƯA VÀO QUYẾT TOÁN</v>
          </cell>
        </row>
      </sheetData>
      <sheetData sheetId="6590">
        <row r="4">
          <cell r="A4" t="str">
            <v>BẢNG TÍNH TOÁN, ĐO BÓC KHỐI LƯỢNG HOÀN THÀNH ĐƯA VÀO QUYẾT TOÁN</v>
          </cell>
        </row>
      </sheetData>
      <sheetData sheetId="6591">
        <row r="4">
          <cell r="A4" t="str">
            <v>BẢNG TÍNH TOÁN, ĐO BÓC KHỐI LƯỢNG HOÀN THÀNH ĐƯA VÀO QUYẾT TOÁN</v>
          </cell>
        </row>
      </sheetData>
      <sheetData sheetId="6592">
        <row r="4">
          <cell r="A4" t="str">
            <v>BẢNG TÍNH TOÁN, ĐO BÓC KHỐI LƯỢNG HOÀN THÀNH ĐƯA VÀO QUYẾT TOÁN</v>
          </cell>
        </row>
      </sheetData>
      <sheetData sheetId="6593">
        <row r="4">
          <cell r="A4" t="str">
            <v>BẢNG TÍNH TOÁN, ĐO BÓC KHỐI LƯỢNG HOÀN THÀNH ĐƯA VÀO QUYẾT TOÁN</v>
          </cell>
        </row>
      </sheetData>
      <sheetData sheetId="6594">
        <row r="4">
          <cell r="A4" t="str">
            <v>BẢNG TÍNH TOÁN, ĐO BÓC KHỐI LƯỢNG HOÀN THÀNH ĐƯA VÀO QUYẾT TOÁN</v>
          </cell>
        </row>
      </sheetData>
      <sheetData sheetId="6595">
        <row r="4">
          <cell r="A4" t="str">
            <v>BẢNG TÍNH TOÁN, ĐO BÓC KHỐI LƯỢNG HOÀN THÀNH ĐƯA VÀO QUYẾT TOÁN</v>
          </cell>
        </row>
      </sheetData>
      <sheetData sheetId="6596">
        <row r="4">
          <cell r="A4" t="str">
            <v>BẢNG TÍNH TOÁN, ĐO BÓC KHỐI LƯỢNG HOÀN THÀNH ĐƯA VÀO QUYẾT TOÁN</v>
          </cell>
        </row>
      </sheetData>
      <sheetData sheetId="6597">
        <row r="4">
          <cell r="A4" t="str">
            <v>BẢNG TÍNH TOÁN, ĐO BÓC KHỐI LƯỢNG HOÀN THÀNH ĐƯA VÀO QUYẾT TOÁN</v>
          </cell>
        </row>
      </sheetData>
      <sheetData sheetId="6598">
        <row r="4">
          <cell r="A4" t="str">
            <v>BẢNG TÍNH TOÁN, ĐO BÓC KHỐI LƯỢNG HOÀN THÀNH ĐƯA VÀO QUYẾT TOÁN</v>
          </cell>
        </row>
      </sheetData>
      <sheetData sheetId="6599">
        <row r="4">
          <cell r="A4" t="str">
            <v>BẢNG TÍNH TOÁN, ĐO BÓC KHỐI LƯỢNG HOÀN THÀNH ĐƯA VÀO QUYẾT TOÁN</v>
          </cell>
        </row>
      </sheetData>
      <sheetData sheetId="6600">
        <row r="4">
          <cell r="A4" t="str">
            <v>BẢNG TÍNH TOÁN, ĐO BÓC KHỐI LƯỢNG HOÀN THÀNH ĐƯA VÀO QUYẾT TOÁN</v>
          </cell>
        </row>
      </sheetData>
      <sheetData sheetId="6601">
        <row r="4">
          <cell r="A4" t="str">
            <v>BẢNG TÍNH TOÁN, ĐO BÓC KHỐI LƯỢNG HOÀN THÀNH ĐƯA VÀO QUYẾT TOÁN</v>
          </cell>
        </row>
      </sheetData>
      <sheetData sheetId="6602">
        <row r="4">
          <cell r="A4" t="str">
            <v>BẢNG TÍNH TOÁN, ĐO BÓC KHỐI LƯỢNG HOÀN THÀNH ĐƯA VÀO QUYẾT TOÁN</v>
          </cell>
        </row>
      </sheetData>
      <sheetData sheetId="6603">
        <row r="4">
          <cell r="A4" t="str">
            <v>BẢNG TÍNH TOÁN, ĐO BÓC KHỐI LƯỢNG HOÀN THÀNH ĐƯA VÀO QUYẾT TOÁN</v>
          </cell>
        </row>
      </sheetData>
      <sheetData sheetId="6604">
        <row r="4">
          <cell r="A4" t="str">
            <v>BẢNG TÍNH TOÁN, ĐO BÓC KHỐI LƯỢNG HOÀN THÀNH ĐƯA VÀO QUYẾT TOÁN</v>
          </cell>
        </row>
      </sheetData>
      <sheetData sheetId="6605">
        <row r="4">
          <cell r="A4" t="str">
            <v>BẢNG TÍNH TOÁN, ĐO BÓC KHỐI LƯỢNG HOÀN THÀNH ĐƯA VÀO QUYẾT TOÁN</v>
          </cell>
        </row>
      </sheetData>
      <sheetData sheetId="6606">
        <row r="4">
          <cell r="A4" t="str">
            <v>BẢNG TÍNH TOÁN, ĐO BÓC KHỐI LƯỢNG HOÀN THÀNH ĐƯA VÀO QUYẾT TOÁN</v>
          </cell>
        </row>
      </sheetData>
      <sheetData sheetId="6607">
        <row r="4">
          <cell r="A4" t="str">
            <v>BẢNG TÍNH TOÁN, ĐO BÓC KHỐI LƯỢNG HOÀN THÀNH ĐƯA VÀO QUYẾT TOÁN</v>
          </cell>
        </row>
      </sheetData>
      <sheetData sheetId="6608">
        <row r="4">
          <cell r="A4" t="str">
            <v>BẢNG TÍNH TOÁN, ĐO BÓC KHỐI LƯỢNG HOÀN THÀNH ĐƯA VÀO QUYẾT TOÁN</v>
          </cell>
        </row>
      </sheetData>
      <sheetData sheetId="6609">
        <row r="4">
          <cell r="A4" t="str">
            <v>BẢNG TÍNH TOÁN, ĐO BÓC KHỐI LƯỢNG HOÀN THÀNH ĐƯA VÀO QUYẾT TOÁN</v>
          </cell>
        </row>
      </sheetData>
      <sheetData sheetId="6610">
        <row r="4">
          <cell r="A4" t="str">
            <v>BẢNG TÍNH TOÁN, ĐO BÓC KHỐI LƯỢNG HOÀN THÀNH ĐƯA VÀO QUYẾT TOÁN</v>
          </cell>
        </row>
      </sheetData>
      <sheetData sheetId="6611">
        <row r="4">
          <cell r="A4" t="str">
            <v>BẢNG TÍNH TOÁN, ĐO BÓC KHỐI LƯỢNG HOÀN THÀNH ĐƯA VÀO QUYẾT TOÁN</v>
          </cell>
        </row>
      </sheetData>
      <sheetData sheetId="6612">
        <row r="4">
          <cell r="A4" t="str">
            <v>BẢNG TÍNH TOÁN, ĐO BÓC KHỐI LƯỢNG HOÀN THÀNH ĐƯA VÀO QUYẾT TOÁN</v>
          </cell>
        </row>
      </sheetData>
      <sheetData sheetId="6613">
        <row r="4">
          <cell r="A4" t="str">
            <v>BẢNG TÍNH TOÁN, ĐO BÓC KHỐI LƯỢNG HOÀN THÀNH ĐƯA VÀO QUYẾT TOÁN</v>
          </cell>
        </row>
      </sheetData>
      <sheetData sheetId="6614">
        <row r="4">
          <cell r="A4" t="str">
            <v>BẢNG TÍNH TOÁN, ĐO BÓC KHỐI LƯỢNG HOÀN THÀNH ĐƯA VÀO QUYẾT TOÁN</v>
          </cell>
        </row>
      </sheetData>
      <sheetData sheetId="6615">
        <row r="4">
          <cell r="A4" t="str">
            <v>BẢNG TÍNH TOÁN, ĐO BÓC KHỐI LƯỢNG HOÀN THÀNH ĐƯA VÀO QUYẾT TOÁN</v>
          </cell>
        </row>
      </sheetData>
      <sheetData sheetId="6616">
        <row r="4">
          <cell r="A4" t="str">
            <v>BẢNG TÍNH TOÁN, ĐO BÓC KHỐI LƯỢNG HOÀN THÀNH ĐƯA VÀO QUYẾT TOÁN</v>
          </cell>
        </row>
      </sheetData>
      <sheetData sheetId="6617">
        <row r="4">
          <cell r="A4" t="str">
            <v>BẢNG TÍNH TOÁN, ĐO BÓC KHỐI LƯỢNG HOÀN THÀNH ĐƯA VÀO QUYẾT TOÁN</v>
          </cell>
        </row>
      </sheetData>
      <sheetData sheetId="6618">
        <row r="4">
          <cell r="A4" t="str">
            <v>BẢNG TÍNH TOÁN, ĐO BÓC KHỐI LƯỢNG HOÀN THÀNH ĐƯA VÀO QUYẾT TOÁN</v>
          </cell>
        </row>
      </sheetData>
      <sheetData sheetId="6619">
        <row r="4">
          <cell r="A4" t="str">
            <v>BẢNG TÍNH TOÁN, ĐO BÓC KHỐI LƯỢNG HOÀN THÀNH ĐƯA VÀO QUYẾT TOÁN</v>
          </cell>
        </row>
      </sheetData>
      <sheetData sheetId="6620">
        <row r="4">
          <cell r="A4" t="str">
            <v>BẢNG TÍNH TOÁN, ĐO BÓC KHỐI LƯỢNG HOÀN THÀNH ĐƯA VÀO QUYẾT TOÁN</v>
          </cell>
        </row>
      </sheetData>
      <sheetData sheetId="6621">
        <row r="4">
          <cell r="A4" t="str">
            <v>BẢNG TÍNH TOÁN, ĐO BÓC KHỐI LƯỢNG HOÀN THÀNH ĐƯA VÀO QUYẾT TOÁN</v>
          </cell>
        </row>
      </sheetData>
      <sheetData sheetId="6622">
        <row r="4">
          <cell r="A4" t="str">
            <v>BẢNG TÍNH TOÁN, ĐO BÓC KHỐI LƯỢNG HOÀN THÀNH ĐƯA VÀO QUYẾT TOÁN</v>
          </cell>
        </row>
      </sheetData>
      <sheetData sheetId="6623">
        <row r="4">
          <cell r="A4" t="str">
            <v>BẢNG TÍNH TOÁN, ĐO BÓC KHỐI LƯỢNG HOÀN THÀNH ĐƯA VÀO QUYẾT TOÁN</v>
          </cell>
        </row>
      </sheetData>
      <sheetData sheetId="6624">
        <row r="4">
          <cell r="A4" t="str">
            <v>BẢNG TÍNH TOÁN, ĐO BÓC KHỐI LƯỢNG HOÀN THÀNH ĐƯA VÀO QUYẾT TOÁN</v>
          </cell>
        </row>
      </sheetData>
      <sheetData sheetId="6625">
        <row r="4">
          <cell r="A4" t="str">
            <v>BẢNG TÍNH TOÁN, ĐO BÓC KHỐI LƯỢNG HOÀN THÀNH ĐƯA VÀO QUYẾT TOÁN</v>
          </cell>
        </row>
      </sheetData>
      <sheetData sheetId="6626">
        <row r="4">
          <cell r="A4" t="str">
            <v>BẢNG TÍNH TOÁN, ĐO BÓC KHỐI LƯỢNG HOÀN THÀNH ĐƯA VÀO QUYẾT TOÁN</v>
          </cell>
        </row>
      </sheetData>
      <sheetData sheetId="6627">
        <row r="4">
          <cell r="A4" t="str">
            <v>BẢNG TÍNH TOÁN, ĐO BÓC KHỐI LƯỢNG HOÀN THÀNH ĐƯA VÀO QUYẾT TOÁN</v>
          </cell>
        </row>
      </sheetData>
      <sheetData sheetId="6628">
        <row r="4">
          <cell r="A4" t="str">
            <v>BẢNG TÍNH TOÁN, ĐO BÓC KHỐI LƯỢNG HOÀN THÀNH ĐƯA VÀO QUYẾT TOÁN</v>
          </cell>
        </row>
      </sheetData>
      <sheetData sheetId="6629">
        <row r="4">
          <cell r="A4" t="str">
            <v>BẢNG TÍNH TOÁN, ĐO BÓC KHỐI LƯỢNG HOÀN THÀNH ĐƯA VÀO QUYẾT TOÁN</v>
          </cell>
        </row>
      </sheetData>
      <sheetData sheetId="6630">
        <row r="4">
          <cell r="A4" t="str">
            <v>BẢNG TÍNH TOÁN, ĐO BÓC KHỐI LƯỢNG HOÀN THÀNH ĐƯA VÀO QUYẾT TOÁN</v>
          </cell>
        </row>
      </sheetData>
      <sheetData sheetId="6631">
        <row r="4">
          <cell r="A4" t="str">
            <v>BẢNG TÍNH TOÁN, ĐO BÓC KHỐI LƯỢNG HOÀN THÀNH ĐƯA VÀO QUYẾT TOÁN</v>
          </cell>
        </row>
      </sheetData>
      <sheetData sheetId="6632">
        <row r="4">
          <cell r="A4" t="str">
            <v>BẢNG TÍNH TOÁN, ĐO BÓC KHỐI LƯỢNG HOÀN THÀNH ĐƯA VÀO QUYẾT TOÁN</v>
          </cell>
        </row>
      </sheetData>
      <sheetData sheetId="6633">
        <row r="4">
          <cell r="A4" t="str">
            <v>BẢNG TÍNH TOÁN, ĐO BÓC KHỐI LƯỢNG HOÀN THÀNH ĐƯA VÀO QUYẾT TOÁN</v>
          </cell>
        </row>
      </sheetData>
      <sheetData sheetId="6634">
        <row r="4">
          <cell r="A4" t="str">
            <v>BẢNG TÍNH TOÁN, ĐO BÓC KHỐI LƯỢNG HOÀN THÀNH ĐƯA VÀO QUYẾT TOÁN</v>
          </cell>
        </row>
      </sheetData>
      <sheetData sheetId="6635">
        <row r="4">
          <cell r="A4" t="str">
            <v>BẢNG TÍNH TOÁN, ĐO BÓC KHỐI LƯỢNG HOÀN THÀNH ĐƯA VÀO QUYẾT TOÁN</v>
          </cell>
        </row>
      </sheetData>
      <sheetData sheetId="6636">
        <row r="4">
          <cell r="A4" t="str">
            <v>BẢNG TÍNH TOÁN, ĐO BÓC KHỐI LƯỢNG HOÀN THÀNH ĐƯA VÀO QUYẾT TOÁN</v>
          </cell>
        </row>
      </sheetData>
      <sheetData sheetId="6637">
        <row r="4">
          <cell r="A4" t="str">
            <v>BẢNG TÍNH TOÁN, ĐO BÓC KHỐI LƯỢNG HOÀN THÀNH ĐƯA VÀO QUYẾT TOÁN</v>
          </cell>
        </row>
      </sheetData>
      <sheetData sheetId="6638">
        <row r="4">
          <cell r="A4" t="str">
            <v>BẢNG TÍNH TOÁN, ĐO BÓC KHỐI LƯỢNG HOÀN THÀNH ĐƯA VÀO QUYẾT TOÁN</v>
          </cell>
        </row>
      </sheetData>
      <sheetData sheetId="6639">
        <row r="4">
          <cell r="A4" t="str">
            <v>BẢNG TÍNH TOÁN, ĐO BÓC KHỐI LƯỢNG HOÀN THÀNH ĐƯA VÀO QUYẾT TOÁN</v>
          </cell>
        </row>
      </sheetData>
      <sheetData sheetId="6640">
        <row r="4">
          <cell r="A4" t="str">
            <v>BẢNG TÍNH TOÁN, ĐO BÓC KHỐI LƯỢNG HOÀN THÀNH ĐƯA VÀO QUYẾT TOÁN</v>
          </cell>
        </row>
      </sheetData>
      <sheetData sheetId="6641">
        <row r="4">
          <cell r="A4" t="str">
            <v>BẢNG TÍNH TOÁN, ĐO BÓC KHỐI LƯỢNG HOÀN THÀNH ĐƯA VÀO QUYẾT TOÁN</v>
          </cell>
        </row>
      </sheetData>
      <sheetData sheetId="6642">
        <row r="4">
          <cell r="A4" t="str">
            <v>BẢNG TÍNH TOÁN, ĐO BÓC KHỐI LƯỢNG HOÀN THÀNH ĐƯA VÀO QUYẾT TOÁN</v>
          </cell>
        </row>
      </sheetData>
      <sheetData sheetId="6643">
        <row r="4">
          <cell r="A4" t="str">
            <v>BẢNG TÍNH TOÁN, ĐO BÓC KHỐI LƯỢNG HOÀN THÀNH ĐƯA VÀO QUYẾT TOÁN</v>
          </cell>
        </row>
      </sheetData>
      <sheetData sheetId="6644">
        <row r="4">
          <cell r="A4" t="str">
            <v>BẢNG TÍNH TOÁN, ĐO BÓC KHỐI LƯỢNG HOÀN THÀNH ĐƯA VÀO QUYẾT TOÁN</v>
          </cell>
        </row>
      </sheetData>
      <sheetData sheetId="6645">
        <row r="4">
          <cell r="A4" t="str">
            <v>BẢNG TÍNH TOÁN, ĐO BÓC KHỐI LƯỢNG HOÀN THÀNH ĐƯA VÀO QUYẾT TOÁN</v>
          </cell>
        </row>
      </sheetData>
      <sheetData sheetId="6646">
        <row r="4">
          <cell r="A4" t="str">
            <v>BẢNG TÍNH TOÁN, ĐO BÓC KHỐI LƯỢNG HOÀN THÀNH ĐƯA VÀO QUYẾT TOÁN</v>
          </cell>
        </row>
      </sheetData>
      <sheetData sheetId="6647">
        <row r="4">
          <cell r="A4" t="str">
            <v>BẢNG TÍNH TOÁN, ĐO BÓC KHỐI LƯỢNG HOÀN THÀNH ĐƯA VÀO QUYẾT TOÁN</v>
          </cell>
        </row>
      </sheetData>
      <sheetData sheetId="6648">
        <row r="4">
          <cell r="A4" t="str">
            <v>BẢNG TÍNH TOÁN, ĐO BÓC KHỐI LƯỢNG HOÀN THÀNH ĐƯA VÀO QUYẾT TOÁN</v>
          </cell>
        </row>
      </sheetData>
      <sheetData sheetId="6649">
        <row r="4">
          <cell r="A4" t="str">
            <v>BẢNG TÍNH TOÁN, ĐO BÓC KHỐI LƯỢNG HOÀN THÀNH ĐƯA VÀO QUYẾT TOÁN</v>
          </cell>
        </row>
      </sheetData>
      <sheetData sheetId="6650">
        <row r="4">
          <cell r="A4" t="str">
            <v>BẢNG TÍNH TOÁN, ĐO BÓC KHỐI LƯỢNG HOÀN THÀNH ĐƯA VÀO QUYẾT TOÁN</v>
          </cell>
        </row>
      </sheetData>
      <sheetData sheetId="6651">
        <row r="4">
          <cell r="A4" t="str">
            <v>BẢNG TÍNH TOÁN, ĐO BÓC KHỐI LƯỢNG HOÀN THÀNH ĐƯA VÀO QUYẾT TOÁN</v>
          </cell>
        </row>
      </sheetData>
      <sheetData sheetId="6652">
        <row r="4">
          <cell r="A4" t="str">
            <v>BẢNG TÍNH TOÁN, ĐO BÓC KHỐI LƯỢNG HOÀN THÀNH ĐƯA VÀO QUYẾT TOÁN</v>
          </cell>
        </row>
      </sheetData>
      <sheetData sheetId="6653">
        <row r="4">
          <cell r="A4" t="str">
            <v>BẢNG TÍNH TOÁN, ĐO BÓC KHỐI LƯỢNG HOÀN THÀNH ĐƯA VÀO QUYẾT TOÁN</v>
          </cell>
        </row>
      </sheetData>
      <sheetData sheetId="6654">
        <row r="4">
          <cell r="A4" t="str">
            <v>BẢNG TÍNH TOÁN, ĐO BÓC KHỐI LƯỢNG HOÀN THÀNH ĐƯA VÀO QUYẾT TOÁN</v>
          </cell>
        </row>
      </sheetData>
      <sheetData sheetId="6655">
        <row r="4">
          <cell r="A4" t="str">
            <v>BẢNG TÍNH TOÁN, ĐO BÓC KHỐI LƯỢNG HOÀN THÀNH ĐƯA VÀO QUYẾT TOÁN</v>
          </cell>
        </row>
      </sheetData>
      <sheetData sheetId="6656">
        <row r="4">
          <cell r="A4" t="str">
            <v>BẢNG TÍNH TOÁN, ĐO BÓC KHỐI LƯỢNG HOÀN THÀNH ĐƯA VÀO QUYẾT TOÁN</v>
          </cell>
        </row>
      </sheetData>
      <sheetData sheetId="6657">
        <row r="4">
          <cell r="A4" t="str">
            <v>BẢNG TÍNH TOÁN, ĐO BÓC KHỐI LƯỢNG HOÀN THÀNH ĐƯA VÀO QUYẾT TOÁN</v>
          </cell>
        </row>
      </sheetData>
      <sheetData sheetId="6658">
        <row r="4">
          <cell r="A4" t="str">
            <v>BẢNG TÍNH TOÁN, ĐO BÓC KHỐI LƯỢNG HOÀN THÀNH ĐƯA VÀO QUYẾT TOÁN</v>
          </cell>
        </row>
      </sheetData>
      <sheetData sheetId="6659">
        <row r="4">
          <cell r="A4" t="str">
            <v>BẢNG TÍNH TOÁN, ĐO BÓC KHỐI LƯỢNG HOÀN THÀNH ĐƯA VÀO QUYẾT TOÁN</v>
          </cell>
        </row>
      </sheetData>
      <sheetData sheetId="6660">
        <row r="4">
          <cell r="A4" t="str">
            <v>BẢNG TÍNH TOÁN, ĐO BÓC KHỐI LƯỢNG HOÀN THÀNH ĐƯA VÀO QUYẾT TOÁN</v>
          </cell>
        </row>
      </sheetData>
      <sheetData sheetId="6661">
        <row r="4">
          <cell r="A4" t="str">
            <v>BẢNG TÍNH TOÁN, ĐO BÓC KHỐI LƯỢNG HOÀN THÀNH ĐƯA VÀO QUYẾT TOÁN</v>
          </cell>
        </row>
      </sheetData>
      <sheetData sheetId="6662">
        <row r="4">
          <cell r="A4" t="str">
            <v>BẢNG TÍNH TOÁN, ĐO BÓC KHỐI LƯỢNG HOÀN THÀNH ĐƯA VÀO QUYẾT TOÁN</v>
          </cell>
        </row>
      </sheetData>
      <sheetData sheetId="6663">
        <row r="4">
          <cell r="A4" t="str">
            <v>BẢNG TÍNH TOÁN, ĐO BÓC KHỐI LƯỢNG HOÀN THÀNH ĐƯA VÀO QUYẾT TOÁN</v>
          </cell>
        </row>
      </sheetData>
      <sheetData sheetId="6664">
        <row r="4">
          <cell r="A4" t="str">
            <v>BẢNG TÍNH TOÁN, ĐO BÓC KHỐI LƯỢNG HOÀN THÀNH ĐƯA VÀO QUYẾT TOÁN</v>
          </cell>
        </row>
      </sheetData>
      <sheetData sheetId="6665">
        <row r="4">
          <cell r="A4" t="str">
            <v>BẢNG TÍNH TOÁN, ĐO BÓC KHỐI LƯỢNG HOÀN THÀNH ĐƯA VÀO QUYẾT TOÁN</v>
          </cell>
        </row>
      </sheetData>
      <sheetData sheetId="6666">
        <row r="4">
          <cell r="A4" t="str">
            <v>BẢNG TÍNH TOÁN, ĐO BÓC KHỐI LƯỢNG HOÀN THÀNH ĐƯA VÀO QUYẾT TOÁN</v>
          </cell>
        </row>
      </sheetData>
      <sheetData sheetId="6667">
        <row r="4">
          <cell r="A4" t="str">
            <v>BẢNG TÍNH TOÁN, ĐO BÓC KHỐI LƯỢNG HOÀN THÀNH ĐƯA VÀO QUYẾT TOÁN</v>
          </cell>
        </row>
      </sheetData>
      <sheetData sheetId="6668">
        <row r="4">
          <cell r="A4" t="str">
            <v>BẢNG TÍNH TOÁN, ĐO BÓC KHỐI LƯỢNG HOÀN THÀNH ĐƯA VÀO QUYẾT TOÁN</v>
          </cell>
        </row>
      </sheetData>
      <sheetData sheetId="6669">
        <row r="4">
          <cell r="A4" t="str">
            <v>BẢNG TÍNH TOÁN, ĐO BÓC KHỐI LƯỢNG HOÀN THÀNH ĐƯA VÀO QUYẾT TOÁN</v>
          </cell>
        </row>
      </sheetData>
      <sheetData sheetId="6670">
        <row r="4">
          <cell r="A4" t="str">
            <v>BẢNG TÍNH TOÁN, ĐO BÓC KHỐI LƯỢNG HOÀN THÀNH ĐƯA VÀO QUYẾT TOÁN</v>
          </cell>
        </row>
      </sheetData>
      <sheetData sheetId="6671">
        <row r="4">
          <cell r="A4" t="str">
            <v>BẢNG TÍNH TOÁN, ĐO BÓC KHỐI LƯỢNG HOÀN THÀNH ĐƯA VÀO QUYẾT TOÁN</v>
          </cell>
        </row>
      </sheetData>
      <sheetData sheetId="6672">
        <row r="4">
          <cell r="A4" t="str">
            <v>BẢNG TÍNH TOÁN, ĐO BÓC KHỐI LƯỢNG HOÀN THÀNH ĐƯA VÀO QUYẾT TOÁN</v>
          </cell>
        </row>
      </sheetData>
      <sheetData sheetId="6673">
        <row r="4">
          <cell r="A4" t="str">
            <v>BẢNG TÍNH TOÁN, ĐO BÓC KHỐI LƯỢNG HOÀN THÀNH ĐƯA VÀO QUYẾT TOÁN</v>
          </cell>
        </row>
      </sheetData>
      <sheetData sheetId="6674">
        <row r="4">
          <cell r="A4" t="str">
            <v>BẢNG TÍNH TOÁN, ĐO BÓC KHỐI LƯỢNG HOÀN THÀNH ĐƯA VÀO QUYẾT TOÁN</v>
          </cell>
        </row>
      </sheetData>
      <sheetData sheetId="6675">
        <row r="4">
          <cell r="A4" t="str">
            <v>BẢNG TÍNH TOÁN, ĐO BÓC KHỐI LƯỢNG HOÀN THÀNH ĐƯA VÀO QUYẾT TOÁN</v>
          </cell>
        </row>
      </sheetData>
      <sheetData sheetId="6676">
        <row r="4">
          <cell r="A4" t="str">
            <v>BẢNG TÍNH TOÁN, ĐO BÓC KHỐI LƯỢNG HOÀN THÀNH ĐƯA VÀO QUYẾT TOÁN</v>
          </cell>
        </row>
      </sheetData>
      <sheetData sheetId="6677">
        <row r="4">
          <cell r="A4" t="str">
            <v>BẢNG TÍNH TOÁN, ĐO BÓC KHỐI LƯỢNG HOÀN THÀNH ĐƯA VÀO QUYẾT TOÁN</v>
          </cell>
        </row>
      </sheetData>
      <sheetData sheetId="6678">
        <row r="4">
          <cell r="A4" t="str">
            <v>BẢNG TÍNH TOÁN, ĐO BÓC KHỐI LƯỢNG HOÀN THÀNH ĐƯA VÀO QUYẾT TOÁN</v>
          </cell>
        </row>
      </sheetData>
      <sheetData sheetId="6679">
        <row r="4">
          <cell r="A4" t="str">
            <v>BẢNG TÍNH TOÁN, ĐO BÓC KHỐI LƯỢNG HOÀN THÀNH ĐƯA VÀO QUYẾT TOÁN</v>
          </cell>
        </row>
      </sheetData>
      <sheetData sheetId="6680">
        <row r="4">
          <cell r="A4" t="str">
            <v>BẢNG TÍNH TOÁN, ĐO BÓC KHỐI LƯỢNG HOÀN THÀNH ĐƯA VÀO QUYẾT TOÁN</v>
          </cell>
        </row>
      </sheetData>
      <sheetData sheetId="6681">
        <row r="4">
          <cell r="A4" t="str">
            <v>BẢNG TÍNH TOÁN, ĐO BÓC KHỐI LƯỢNG HOÀN THÀNH ĐƯA VÀO QUYẾT TOÁN</v>
          </cell>
        </row>
      </sheetData>
      <sheetData sheetId="6682">
        <row r="4">
          <cell r="A4" t="str">
            <v>BẢNG TÍNH TOÁN, ĐO BÓC KHỐI LƯỢNG HOÀN THÀNH ĐƯA VÀO QUYẾT TOÁN</v>
          </cell>
        </row>
      </sheetData>
      <sheetData sheetId="6683">
        <row r="4">
          <cell r="A4" t="str">
            <v>BẢNG TÍNH TOÁN, ĐO BÓC KHỐI LƯỢNG HOÀN THÀNH ĐƯA VÀO QUYẾT TOÁN</v>
          </cell>
        </row>
      </sheetData>
      <sheetData sheetId="6684">
        <row r="4">
          <cell r="A4" t="str">
            <v>BẢNG TÍNH TOÁN, ĐO BÓC KHỐI LƯỢNG HOÀN THÀNH ĐƯA VÀO QUYẾT TOÁN</v>
          </cell>
        </row>
      </sheetData>
      <sheetData sheetId="6685">
        <row r="4">
          <cell r="A4" t="str">
            <v>BẢNG TÍNH TOÁN, ĐO BÓC KHỐI LƯỢNG HOÀN THÀNH ĐƯA VÀO QUYẾT TOÁN</v>
          </cell>
        </row>
      </sheetData>
      <sheetData sheetId="6686">
        <row r="4">
          <cell r="A4" t="str">
            <v>BẢNG TÍNH TOÁN, ĐO BÓC KHỐI LƯỢNG HOÀN THÀNH ĐƯA VÀO QUYẾT TOÁN</v>
          </cell>
        </row>
      </sheetData>
      <sheetData sheetId="6687">
        <row r="4">
          <cell r="A4" t="str">
            <v>BẢNG TÍNH TOÁN, ĐO BÓC KHỐI LƯỢNG HOÀN THÀNH ĐƯA VÀO QUYẾT TOÁN</v>
          </cell>
        </row>
      </sheetData>
      <sheetData sheetId="6688">
        <row r="4">
          <cell r="A4" t="str">
            <v>BẢNG TÍNH TOÁN, ĐO BÓC KHỐI LƯỢNG HOÀN THÀNH ĐƯA VÀO QUYẾT TOÁN</v>
          </cell>
        </row>
      </sheetData>
      <sheetData sheetId="6689">
        <row r="4">
          <cell r="A4" t="str">
            <v>BẢNG TÍNH TOÁN, ĐO BÓC KHỐI LƯỢNG HOÀN THÀNH ĐƯA VÀO QUYẾT TOÁN</v>
          </cell>
        </row>
      </sheetData>
      <sheetData sheetId="6690">
        <row r="4">
          <cell r="A4" t="str">
            <v>BẢNG TÍNH TOÁN, ĐO BÓC KHỐI LƯỢNG HOÀN THÀNH ĐƯA VÀO QUYẾT TOÁN</v>
          </cell>
        </row>
      </sheetData>
      <sheetData sheetId="6691">
        <row r="4">
          <cell r="A4" t="str">
            <v>BẢNG TÍNH TOÁN, ĐO BÓC KHỐI LƯỢNG HOÀN THÀNH ĐƯA VÀO QUYẾT TOÁN</v>
          </cell>
        </row>
      </sheetData>
      <sheetData sheetId="6692">
        <row r="4">
          <cell r="A4" t="str">
            <v>BẢNG TÍNH TOÁN, ĐO BÓC KHỐI LƯỢNG HOÀN THÀNH ĐƯA VÀO QUYẾT TOÁN</v>
          </cell>
        </row>
      </sheetData>
      <sheetData sheetId="6693">
        <row r="4">
          <cell r="A4" t="str">
            <v>BẢNG TÍNH TOÁN, ĐO BÓC KHỐI LƯỢNG HOÀN THÀNH ĐƯA VÀO QUYẾT TOÁN</v>
          </cell>
        </row>
      </sheetData>
      <sheetData sheetId="6694">
        <row r="4">
          <cell r="A4" t="str">
            <v>BẢNG TÍNH TOÁN, ĐO BÓC KHỐI LƯỢNG HOÀN THÀNH ĐƯA VÀO QUYẾT TOÁN</v>
          </cell>
        </row>
      </sheetData>
      <sheetData sheetId="6695">
        <row r="4">
          <cell r="A4" t="str">
            <v>BẢNG TÍNH TOÁN, ĐO BÓC KHỐI LƯỢNG HOÀN THÀNH ĐƯA VÀO QUYẾT TOÁN</v>
          </cell>
        </row>
      </sheetData>
      <sheetData sheetId="6696">
        <row r="4">
          <cell r="A4" t="str">
            <v>BẢNG TÍNH TOÁN, ĐO BÓC KHỐI LƯỢNG HOÀN THÀNH ĐƯA VÀO QUYẾT TOÁN</v>
          </cell>
        </row>
      </sheetData>
      <sheetData sheetId="6697">
        <row r="4">
          <cell r="A4" t="str">
            <v>BẢNG TÍNH TOÁN, ĐO BÓC KHỐI LƯỢNG HOÀN THÀNH ĐƯA VÀO QUYẾT TOÁN</v>
          </cell>
        </row>
      </sheetData>
      <sheetData sheetId="6698">
        <row r="4">
          <cell r="A4" t="str">
            <v>BẢNG TÍNH TOÁN, ĐO BÓC KHỐI LƯỢNG HOÀN THÀNH ĐƯA VÀO QUYẾT TOÁN</v>
          </cell>
        </row>
      </sheetData>
      <sheetData sheetId="6699">
        <row r="4">
          <cell r="A4" t="str">
            <v>BẢNG TÍNH TOÁN, ĐO BÓC KHỐI LƯỢNG HOÀN THÀNH ĐƯA VÀO QUYẾT TOÁN</v>
          </cell>
        </row>
      </sheetData>
      <sheetData sheetId="6700">
        <row r="4">
          <cell r="A4" t="str">
            <v>BẢNG TÍNH TOÁN, ĐO BÓC KHỐI LƯỢNG HOÀN THÀNH ĐƯA VÀO QUYẾT TOÁN</v>
          </cell>
        </row>
      </sheetData>
      <sheetData sheetId="6701">
        <row r="4">
          <cell r="A4" t="str">
            <v>BẢNG TÍNH TOÁN, ĐO BÓC KHỐI LƯỢNG HOÀN THÀNH ĐƯA VÀO QUYẾT TOÁN</v>
          </cell>
        </row>
      </sheetData>
      <sheetData sheetId="6702">
        <row r="4">
          <cell r="A4" t="str">
            <v>BẢNG TÍNH TOÁN, ĐO BÓC KHỐI LƯỢNG HOÀN THÀNH ĐƯA VÀO QUYẾT TOÁN</v>
          </cell>
        </row>
      </sheetData>
      <sheetData sheetId="6703">
        <row r="4">
          <cell r="A4" t="str">
            <v>BẢNG TÍNH TOÁN, ĐO BÓC KHỐI LƯỢNG HOÀN THÀNH ĐƯA VÀO QUYẾT TOÁN</v>
          </cell>
        </row>
      </sheetData>
      <sheetData sheetId="6704">
        <row r="4">
          <cell r="A4" t="str">
            <v>BẢNG TÍNH TOÁN, ĐO BÓC KHỐI LƯỢNG HOÀN THÀNH ĐƯA VÀO QUYẾT TOÁN</v>
          </cell>
        </row>
      </sheetData>
      <sheetData sheetId="6705">
        <row r="4">
          <cell r="A4" t="str">
            <v>BẢNG TÍNH TOÁN, ĐO BÓC KHỐI LƯỢNG HOÀN THÀNH ĐƯA VÀO QUYẾT TOÁN</v>
          </cell>
        </row>
      </sheetData>
      <sheetData sheetId="6706">
        <row r="4">
          <cell r="A4" t="str">
            <v>BẢNG TÍNH TOÁN, ĐO BÓC KHỐI LƯỢNG HOÀN THÀNH ĐƯA VÀO QUYẾT TOÁN</v>
          </cell>
        </row>
      </sheetData>
      <sheetData sheetId="6707">
        <row r="4">
          <cell r="A4" t="str">
            <v>BẢNG TÍNH TOÁN, ĐO BÓC KHỐI LƯỢNG HOÀN THÀNH ĐƯA VÀO QUYẾT TOÁN</v>
          </cell>
        </row>
      </sheetData>
      <sheetData sheetId="6708">
        <row r="4">
          <cell r="A4" t="str">
            <v>BẢNG TÍNH TOÁN, ĐO BÓC KHỐI LƯỢNG HOÀN THÀNH ĐƯA VÀO QUYẾT TOÁN</v>
          </cell>
        </row>
      </sheetData>
      <sheetData sheetId="6709">
        <row r="4">
          <cell r="A4" t="str">
            <v>BẢNG TÍNH TOÁN, ĐO BÓC KHỐI LƯỢNG HOÀN THÀNH ĐƯA VÀO QUYẾT TOÁN</v>
          </cell>
        </row>
      </sheetData>
      <sheetData sheetId="6710">
        <row r="4">
          <cell r="A4" t="str">
            <v>BẢNG TÍNH TOÁN, ĐO BÓC KHỐI LƯỢNG HOÀN THÀNH ĐƯA VÀO QUYẾT TOÁN</v>
          </cell>
        </row>
      </sheetData>
      <sheetData sheetId="6711">
        <row r="4">
          <cell r="A4" t="str">
            <v>BẢNG TÍNH TOÁN, ĐO BÓC KHỐI LƯỢNG HOÀN THÀNH ĐƯA VÀO QUYẾT TOÁN</v>
          </cell>
        </row>
      </sheetData>
      <sheetData sheetId="6712">
        <row r="4">
          <cell r="A4" t="str">
            <v>BẢNG TÍNH TOÁN, ĐO BÓC KHỐI LƯỢNG HOÀN THÀNH ĐƯA VÀO QUYẾT TOÁN</v>
          </cell>
        </row>
      </sheetData>
      <sheetData sheetId="6713">
        <row r="4">
          <cell r="A4" t="str">
            <v>BẢNG TÍNH TOÁN, ĐO BÓC KHỐI LƯỢNG HOÀN THÀNH ĐƯA VÀO QUYẾT TOÁN</v>
          </cell>
        </row>
      </sheetData>
      <sheetData sheetId="6714">
        <row r="4">
          <cell r="A4" t="str">
            <v>BẢNG TÍNH TOÁN, ĐO BÓC KHỐI LƯỢNG HOÀN THÀNH ĐƯA VÀO QUYẾT TOÁN</v>
          </cell>
        </row>
      </sheetData>
      <sheetData sheetId="6715">
        <row r="4">
          <cell r="A4" t="str">
            <v>BẢNG TÍNH TOÁN, ĐO BÓC KHỐI LƯỢNG HOÀN THÀNH ĐƯA VÀO QUYẾT TOÁN</v>
          </cell>
        </row>
      </sheetData>
      <sheetData sheetId="6716">
        <row r="4">
          <cell r="A4" t="str">
            <v>BẢNG TÍNH TOÁN, ĐO BÓC KHỐI LƯỢNG HOÀN THÀNH ĐƯA VÀO QUYẾT TOÁN</v>
          </cell>
        </row>
      </sheetData>
      <sheetData sheetId="6717">
        <row r="4">
          <cell r="A4" t="str">
            <v>BẢNG TÍNH TOÁN, ĐO BÓC KHỐI LƯỢNG HOÀN THÀNH ĐƯA VÀO QUYẾT TOÁN</v>
          </cell>
        </row>
      </sheetData>
      <sheetData sheetId="6718">
        <row r="4">
          <cell r="A4" t="str">
            <v>BẢNG TÍNH TOÁN, ĐO BÓC KHỐI LƯỢNG HOÀN THÀNH ĐƯA VÀO QUYẾT TOÁN</v>
          </cell>
        </row>
      </sheetData>
      <sheetData sheetId="6719">
        <row r="4">
          <cell r="A4" t="str">
            <v>BẢNG TÍNH TOÁN, ĐO BÓC KHỐI LƯỢNG HOÀN THÀNH ĐƯA VÀO QUYẾT TOÁN</v>
          </cell>
        </row>
      </sheetData>
      <sheetData sheetId="6720">
        <row r="4">
          <cell r="A4" t="str">
            <v>BẢNG TÍNH TOÁN, ĐO BÓC KHỐI LƯỢNG HOÀN THÀNH ĐƯA VÀO QUYẾT TOÁN</v>
          </cell>
        </row>
      </sheetData>
      <sheetData sheetId="6721">
        <row r="4">
          <cell r="A4" t="str">
            <v>BẢNG TÍNH TOÁN, ĐO BÓC KHỐI LƯỢNG HOÀN THÀNH ĐƯA VÀO QUYẾT TOÁN</v>
          </cell>
        </row>
      </sheetData>
      <sheetData sheetId="6722">
        <row r="4">
          <cell r="A4" t="str">
            <v>BẢNG TÍNH TOÁN, ĐO BÓC KHỐI LƯỢNG HOÀN THÀNH ĐƯA VÀO QUYẾT TOÁN</v>
          </cell>
        </row>
      </sheetData>
      <sheetData sheetId="6723">
        <row r="4">
          <cell r="A4" t="str">
            <v>BẢNG TÍNH TOÁN, ĐO BÓC KHỐI LƯỢNG HOÀN THÀNH ĐƯA VÀO QUYẾT TOÁN</v>
          </cell>
        </row>
      </sheetData>
      <sheetData sheetId="6724">
        <row r="4">
          <cell r="A4" t="str">
            <v>BẢNG TÍNH TOÁN, ĐO BÓC KHỐI LƯỢNG HOÀN THÀNH ĐƯA VÀO QUYẾT TOÁN</v>
          </cell>
        </row>
      </sheetData>
      <sheetData sheetId="6725">
        <row r="4">
          <cell r="A4" t="str">
            <v>BẢNG TÍNH TOÁN, ĐO BÓC KHỐI LƯỢNG HOÀN THÀNH ĐƯA VÀO QUYẾT TOÁN</v>
          </cell>
        </row>
      </sheetData>
      <sheetData sheetId="6726">
        <row r="4">
          <cell r="A4" t="str">
            <v>BẢNG TÍNH TOÁN, ĐO BÓC KHỐI LƯỢNG HOÀN THÀNH ĐƯA VÀO QUYẾT TOÁN</v>
          </cell>
        </row>
      </sheetData>
      <sheetData sheetId="6727">
        <row r="4">
          <cell r="A4" t="str">
            <v>BẢNG TÍNH TOÁN, ĐO BÓC KHỐI LƯỢNG HOÀN THÀNH ĐƯA VÀO QUYẾT TOÁN</v>
          </cell>
        </row>
      </sheetData>
      <sheetData sheetId="6728">
        <row r="4">
          <cell r="A4" t="str">
            <v>BẢNG TÍNH TOÁN, ĐO BÓC KHỐI LƯỢNG HOÀN THÀNH ĐƯA VÀO QUYẾT TOÁN</v>
          </cell>
        </row>
      </sheetData>
      <sheetData sheetId="6729">
        <row r="4">
          <cell r="A4" t="str">
            <v>BẢNG TÍNH TOÁN, ĐO BÓC KHỐI LƯỢNG HOÀN THÀNH ĐƯA VÀO QUYẾT TOÁN</v>
          </cell>
        </row>
      </sheetData>
      <sheetData sheetId="6730">
        <row r="4">
          <cell r="A4" t="str">
            <v>BẢNG TÍNH TOÁN, ĐO BÓC KHỐI LƯỢNG HOÀN THÀNH ĐƯA VÀO QUYẾT TOÁN</v>
          </cell>
        </row>
      </sheetData>
      <sheetData sheetId="6731">
        <row r="4">
          <cell r="A4" t="str">
            <v>BẢNG TÍNH TOÁN, ĐO BÓC KHỐI LƯỢNG HOÀN THÀNH ĐƯA VÀO QUYẾT TOÁN</v>
          </cell>
        </row>
      </sheetData>
      <sheetData sheetId="6732">
        <row r="4">
          <cell r="A4" t="str">
            <v>BẢNG TÍNH TOÁN, ĐO BÓC KHỐI LƯỢNG HOÀN THÀNH ĐƯA VÀO QUYẾT TOÁN</v>
          </cell>
        </row>
      </sheetData>
      <sheetData sheetId="6733">
        <row r="4">
          <cell r="A4" t="str">
            <v>BẢNG TÍNH TOÁN, ĐO BÓC KHỐI LƯỢNG HOÀN THÀNH ĐƯA VÀO QUYẾT TOÁN</v>
          </cell>
        </row>
      </sheetData>
      <sheetData sheetId="6734">
        <row r="4">
          <cell r="A4" t="str">
            <v>BẢNG TÍNH TOÁN, ĐO BÓC KHỐI LƯỢNG HOÀN THÀNH ĐƯA VÀO QUYẾT TOÁN</v>
          </cell>
        </row>
      </sheetData>
      <sheetData sheetId="6735">
        <row r="4">
          <cell r="A4" t="str">
            <v>BẢNG TÍNH TOÁN, ĐO BÓC KHỐI LƯỢNG HOÀN THÀNH ĐƯA VÀO QUYẾT TOÁN</v>
          </cell>
        </row>
      </sheetData>
      <sheetData sheetId="6736">
        <row r="4">
          <cell r="A4" t="str">
            <v>BẢNG TÍNH TOÁN, ĐO BÓC KHỐI LƯỢNG HOÀN THÀNH ĐƯA VÀO QUYẾT TOÁN</v>
          </cell>
        </row>
      </sheetData>
      <sheetData sheetId="6737">
        <row r="4">
          <cell r="A4" t="str">
            <v>BẢNG TÍNH TOÁN, ĐO BÓC KHỐI LƯỢNG HOÀN THÀNH ĐƯA VÀO QUYẾT TOÁN</v>
          </cell>
        </row>
      </sheetData>
      <sheetData sheetId="6738">
        <row r="4">
          <cell r="A4" t="str">
            <v>BẢNG TÍNH TOÁN, ĐO BÓC KHỐI LƯỢNG HOÀN THÀNH ĐƯA VÀO QUYẾT TOÁN</v>
          </cell>
        </row>
      </sheetData>
      <sheetData sheetId="6739">
        <row r="4">
          <cell r="A4" t="str">
            <v>BẢNG TÍNH TOÁN, ĐO BÓC KHỐI LƯỢNG HOÀN THÀNH ĐƯA VÀO QUYẾT TOÁN</v>
          </cell>
        </row>
      </sheetData>
      <sheetData sheetId="6740">
        <row r="4">
          <cell r="A4" t="str">
            <v>BẢNG TÍNH TOÁN, ĐO BÓC KHỐI LƯỢNG HOÀN THÀNH ĐƯA VÀO QUYẾT TOÁN</v>
          </cell>
        </row>
      </sheetData>
      <sheetData sheetId="6741">
        <row r="4">
          <cell r="A4" t="str">
            <v>BẢNG TÍNH TOÁN, ĐO BÓC KHỐI LƯỢNG HOÀN THÀNH ĐƯA VÀO QUYẾT TOÁN</v>
          </cell>
        </row>
      </sheetData>
      <sheetData sheetId="6742">
        <row r="4">
          <cell r="A4" t="str">
            <v>BẢNG TÍNH TOÁN, ĐO BÓC KHỐI LƯỢNG HOÀN THÀNH ĐƯA VÀO QUYẾT TOÁN</v>
          </cell>
        </row>
      </sheetData>
      <sheetData sheetId="6743">
        <row r="4">
          <cell r="A4" t="str">
            <v>BẢNG TÍNH TOÁN, ĐO BÓC KHỐI LƯỢNG HOÀN THÀNH ĐƯA VÀO QUYẾT TOÁN</v>
          </cell>
        </row>
      </sheetData>
      <sheetData sheetId="6744">
        <row r="4">
          <cell r="A4" t="str">
            <v>BẢNG TÍNH TOÁN, ĐO BÓC KHỐI LƯỢNG HOÀN THÀNH ĐƯA VÀO QUYẾT TOÁN</v>
          </cell>
        </row>
      </sheetData>
      <sheetData sheetId="6745">
        <row r="4">
          <cell r="A4" t="str">
            <v>BẢNG TÍNH TOÁN, ĐO BÓC KHỐI LƯỢNG HOÀN THÀNH ĐƯA VÀO QUYẾT TOÁN</v>
          </cell>
        </row>
      </sheetData>
      <sheetData sheetId="6746">
        <row r="4">
          <cell r="A4" t="str">
            <v>BẢNG TÍNH TOÁN, ĐO BÓC KHỐI LƯỢNG HOÀN THÀNH ĐƯA VÀO QUYẾT TOÁN</v>
          </cell>
        </row>
      </sheetData>
      <sheetData sheetId="6747">
        <row r="4">
          <cell r="A4" t="str">
            <v>BẢNG TÍNH TOÁN, ĐO BÓC KHỐI LƯỢNG HOÀN THÀNH ĐƯA VÀO QUYẾT TOÁN</v>
          </cell>
        </row>
      </sheetData>
      <sheetData sheetId="6748">
        <row r="4">
          <cell r="A4" t="str">
            <v>BẢNG TÍNH TOÁN, ĐO BÓC KHỐI LƯỢNG HOÀN THÀNH ĐƯA VÀO QUYẾT TOÁN</v>
          </cell>
        </row>
      </sheetData>
      <sheetData sheetId="6749">
        <row r="4">
          <cell r="A4" t="str">
            <v>BẢNG TÍNH TOÁN, ĐO BÓC KHỐI LƯỢNG HOÀN THÀNH ĐƯA VÀO QUYẾT TOÁN</v>
          </cell>
        </row>
      </sheetData>
      <sheetData sheetId="6750">
        <row r="4">
          <cell r="A4" t="str">
            <v>BẢNG TÍNH TOÁN, ĐO BÓC KHỐI LƯỢNG HOÀN THÀNH ĐƯA VÀO QUYẾT TOÁN</v>
          </cell>
        </row>
      </sheetData>
      <sheetData sheetId="6751">
        <row r="4">
          <cell r="A4" t="str">
            <v>BẢNG TÍNH TOÁN, ĐO BÓC KHỐI LƯỢNG HOÀN THÀNH ĐƯA VÀO QUYẾT TOÁN</v>
          </cell>
        </row>
      </sheetData>
      <sheetData sheetId="6752">
        <row r="4">
          <cell r="A4" t="str">
            <v>BẢNG TÍNH TOÁN, ĐO BÓC KHỐI LƯỢNG HOÀN THÀNH ĐƯA VÀO QUYẾT TOÁN</v>
          </cell>
        </row>
      </sheetData>
      <sheetData sheetId="6753">
        <row r="4">
          <cell r="A4" t="str">
            <v>BẢNG TÍNH TOÁN, ĐO BÓC KHỐI LƯỢNG HOÀN THÀNH ĐƯA VÀO QUYẾT TOÁN</v>
          </cell>
        </row>
      </sheetData>
      <sheetData sheetId="6754">
        <row r="4">
          <cell r="A4" t="str">
            <v>BẢNG TÍNH TOÁN, ĐO BÓC KHỐI LƯỢNG HOÀN THÀNH ĐƯA VÀO QUYẾT TOÁN</v>
          </cell>
        </row>
      </sheetData>
      <sheetData sheetId="6755">
        <row r="4">
          <cell r="A4" t="str">
            <v>BẢNG TÍNH TOÁN, ĐO BÓC KHỐI LƯỢNG HOÀN THÀNH ĐƯA VÀO QUYẾT TOÁN</v>
          </cell>
        </row>
      </sheetData>
      <sheetData sheetId="6756">
        <row r="4">
          <cell r="A4" t="str">
            <v>BẢNG TÍNH TOÁN, ĐO BÓC KHỐI LƯỢNG HOÀN THÀNH ĐƯA VÀO QUYẾT TOÁN</v>
          </cell>
        </row>
      </sheetData>
      <sheetData sheetId="6757">
        <row r="4">
          <cell r="A4" t="str">
            <v>BẢNG TÍNH TOÁN, ĐO BÓC KHỐI LƯỢNG HOÀN THÀNH ĐƯA VÀO QUYẾT TOÁN</v>
          </cell>
        </row>
      </sheetData>
      <sheetData sheetId="6758">
        <row r="4">
          <cell r="A4" t="str">
            <v>BẢNG TÍNH TOÁN, ĐO BÓC KHỐI LƯỢNG HOÀN THÀNH ĐƯA VÀO QUYẾT TOÁN</v>
          </cell>
        </row>
      </sheetData>
      <sheetData sheetId="6759">
        <row r="4">
          <cell r="A4" t="str">
            <v>BẢNG TÍNH TOÁN, ĐO BÓC KHỐI LƯỢNG HOÀN THÀNH ĐƯA VÀO QUYẾT TOÁN</v>
          </cell>
        </row>
      </sheetData>
      <sheetData sheetId="6760">
        <row r="4">
          <cell r="A4" t="str">
            <v>BẢNG TÍNH TOÁN, ĐO BÓC KHỐI LƯỢNG HOÀN THÀNH ĐƯA VÀO QUYẾT TOÁN</v>
          </cell>
        </row>
      </sheetData>
      <sheetData sheetId="6761">
        <row r="4">
          <cell r="A4" t="str">
            <v>BẢNG TÍNH TOÁN, ĐO BÓC KHỐI LƯỢNG HOÀN THÀNH ĐƯA VÀO QUYẾT TOÁN</v>
          </cell>
        </row>
      </sheetData>
      <sheetData sheetId="6762">
        <row r="4">
          <cell r="A4" t="str">
            <v>BẢNG TÍNH TOÁN, ĐO BÓC KHỐI LƯỢNG HOÀN THÀNH ĐƯA VÀO QUYẾT TOÁN</v>
          </cell>
        </row>
      </sheetData>
      <sheetData sheetId="6763">
        <row r="4">
          <cell r="A4" t="str">
            <v>BẢNG TÍNH TOÁN, ĐO BÓC KHỐI LƯỢNG HOÀN THÀNH ĐƯA VÀO QUYẾT TOÁN</v>
          </cell>
        </row>
      </sheetData>
      <sheetData sheetId="6764">
        <row r="4">
          <cell r="A4" t="str">
            <v>BẢNG TÍNH TOÁN, ĐO BÓC KHỐI LƯỢNG HOÀN THÀNH ĐƯA VÀO QUYẾT TOÁN</v>
          </cell>
        </row>
      </sheetData>
      <sheetData sheetId="6765">
        <row r="4">
          <cell r="A4" t="str">
            <v>BẢNG TÍNH TOÁN, ĐO BÓC KHỐI LƯỢNG HOÀN THÀNH ĐƯA VÀO QUYẾT TOÁN</v>
          </cell>
        </row>
      </sheetData>
      <sheetData sheetId="6766">
        <row r="4">
          <cell r="A4" t="str">
            <v>BẢNG TÍNH TOÁN, ĐO BÓC KHỐI LƯỢNG HOÀN THÀNH ĐƯA VÀO QUYẾT TOÁN</v>
          </cell>
        </row>
      </sheetData>
      <sheetData sheetId="6767">
        <row r="4">
          <cell r="A4" t="str">
            <v>BẢNG TÍNH TOÁN, ĐO BÓC KHỐI LƯỢNG HOÀN THÀNH ĐƯA VÀO QUYẾT TOÁN</v>
          </cell>
        </row>
      </sheetData>
      <sheetData sheetId="6768">
        <row r="4">
          <cell r="A4" t="str">
            <v>BẢNG TÍNH TOÁN, ĐO BÓC KHỐI LƯỢNG HOÀN THÀNH ĐƯA VÀO QUYẾT TOÁN</v>
          </cell>
        </row>
      </sheetData>
      <sheetData sheetId="6769">
        <row r="4">
          <cell r="A4" t="str">
            <v>BẢNG TÍNH TOÁN, ĐO BÓC KHỐI LƯỢNG HOÀN THÀNH ĐƯA VÀO QUYẾT TOÁN</v>
          </cell>
        </row>
      </sheetData>
      <sheetData sheetId="6770">
        <row r="4">
          <cell r="A4" t="str">
            <v>BẢNG TÍNH TOÁN, ĐO BÓC KHỐI LƯỢNG HOÀN THÀNH ĐƯA VÀO QUYẾT TOÁN</v>
          </cell>
        </row>
      </sheetData>
      <sheetData sheetId="6771">
        <row r="4">
          <cell r="A4" t="str">
            <v>BẢNG TÍNH TOÁN, ĐO BÓC KHỐI LƯỢNG HOÀN THÀNH ĐƯA VÀO QUYẾT TOÁN</v>
          </cell>
        </row>
      </sheetData>
      <sheetData sheetId="6772">
        <row r="4">
          <cell r="A4" t="str">
            <v>BẢNG TÍNH TOÁN, ĐO BÓC KHỐI LƯỢNG HOÀN THÀNH ĐƯA VÀO QUYẾT TOÁN</v>
          </cell>
        </row>
      </sheetData>
      <sheetData sheetId="6773">
        <row r="4">
          <cell r="A4" t="str">
            <v>BẢNG TÍNH TOÁN, ĐO BÓC KHỐI LƯỢNG HOÀN THÀNH ĐƯA VÀO QUYẾT TOÁN</v>
          </cell>
        </row>
      </sheetData>
      <sheetData sheetId="6774">
        <row r="4">
          <cell r="A4" t="str">
            <v>BẢNG TÍNH TOÁN, ĐO BÓC KHỐI LƯỢNG HOÀN THÀNH ĐƯA VÀO QUYẾT TOÁN</v>
          </cell>
        </row>
      </sheetData>
      <sheetData sheetId="6775">
        <row r="4">
          <cell r="A4" t="str">
            <v>BẢNG TÍNH TOÁN, ĐO BÓC KHỐI LƯỢNG HOÀN THÀNH ĐƯA VÀO QUYẾT TOÁN</v>
          </cell>
        </row>
      </sheetData>
      <sheetData sheetId="6776">
        <row r="4">
          <cell r="A4" t="str">
            <v>BẢNG TÍNH TOÁN, ĐO BÓC KHỐI LƯỢNG HOÀN THÀNH ĐƯA VÀO QUYẾT TOÁN</v>
          </cell>
        </row>
      </sheetData>
      <sheetData sheetId="6777">
        <row r="4">
          <cell r="A4" t="str">
            <v>BẢNG TÍNH TOÁN, ĐO BÓC KHỐI LƯỢNG HOÀN THÀNH ĐƯA VÀO QUYẾT TOÁN</v>
          </cell>
        </row>
      </sheetData>
      <sheetData sheetId="6778">
        <row r="4">
          <cell r="A4" t="str">
            <v>BẢNG TÍNH TOÁN, ĐO BÓC KHỐI LƯỢNG HOÀN THÀNH ĐƯA VÀO QUYẾT TOÁN</v>
          </cell>
        </row>
      </sheetData>
      <sheetData sheetId="6779">
        <row r="4">
          <cell r="A4" t="str">
            <v>BẢNG TÍNH TOÁN, ĐO BÓC KHỐI LƯỢNG HOÀN THÀNH ĐƯA VÀO QUYẾT TOÁN</v>
          </cell>
        </row>
      </sheetData>
      <sheetData sheetId="6780">
        <row r="4">
          <cell r="A4" t="str">
            <v>BẢNG TÍNH TOÁN, ĐO BÓC KHỐI LƯỢNG HOÀN THÀNH ĐƯA VÀO QUYẾT TOÁN</v>
          </cell>
        </row>
      </sheetData>
      <sheetData sheetId="6781">
        <row r="4">
          <cell r="A4" t="str">
            <v>BẢNG TÍNH TOÁN, ĐO BÓC KHỐI LƯỢNG HOÀN THÀNH ĐƯA VÀO QUYẾT TOÁN</v>
          </cell>
        </row>
      </sheetData>
      <sheetData sheetId="6782">
        <row r="4">
          <cell r="A4" t="str">
            <v>BẢNG TÍNH TOÁN, ĐO BÓC KHỐI LƯỢNG HOÀN THÀNH ĐƯA VÀO QUYẾT TOÁN</v>
          </cell>
        </row>
      </sheetData>
      <sheetData sheetId="6783">
        <row r="4">
          <cell r="A4" t="str">
            <v>BẢNG TÍNH TOÁN, ĐO BÓC KHỐI LƯỢNG HOÀN THÀNH ĐƯA VÀO QUYẾT TOÁN</v>
          </cell>
        </row>
      </sheetData>
      <sheetData sheetId="6784">
        <row r="4">
          <cell r="A4" t="str">
            <v>BẢNG TÍNH TOÁN, ĐO BÓC KHỐI LƯỢNG HOÀN THÀNH ĐƯA VÀO QUYẾT TOÁN</v>
          </cell>
        </row>
      </sheetData>
      <sheetData sheetId="6785">
        <row r="4">
          <cell r="A4" t="str">
            <v>BẢNG TÍNH TOÁN, ĐO BÓC KHỐI LƯỢNG HOÀN THÀNH ĐƯA VÀO QUYẾT TOÁN</v>
          </cell>
        </row>
      </sheetData>
      <sheetData sheetId="6786">
        <row r="4">
          <cell r="A4" t="str">
            <v>BẢNG TÍNH TOÁN, ĐO BÓC KHỐI LƯỢNG HOÀN THÀNH ĐƯA VÀO QUYẾT TOÁN</v>
          </cell>
        </row>
      </sheetData>
      <sheetData sheetId="6787">
        <row r="4">
          <cell r="A4" t="str">
            <v>BẢNG TÍNH TOÁN, ĐO BÓC KHỐI LƯỢNG HOÀN THÀNH ĐƯA VÀO QUYẾT TOÁN</v>
          </cell>
        </row>
      </sheetData>
      <sheetData sheetId="6788">
        <row r="4">
          <cell r="A4" t="str">
            <v>BẢNG TÍNH TOÁN, ĐO BÓC KHỐI LƯỢNG HOÀN THÀNH ĐƯA VÀO QUYẾT TOÁN</v>
          </cell>
        </row>
      </sheetData>
      <sheetData sheetId="6789">
        <row r="4">
          <cell r="A4" t="str">
            <v>BẢNG TÍNH TOÁN, ĐO BÓC KHỐI LƯỢNG HOÀN THÀNH ĐƯA VÀO QUYẾT TOÁN</v>
          </cell>
        </row>
      </sheetData>
      <sheetData sheetId="6790">
        <row r="4">
          <cell r="A4" t="str">
            <v>BẢNG TÍNH TOÁN, ĐO BÓC KHỐI LƯỢNG HOÀN THÀNH ĐƯA VÀO QUYẾT TOÁN</v>
          </cell>
        </row>
      </sheetData>
      <sheetData sheetId="6791">
        <row r="4">
          <cell r="A4" t="str">
            <v>BẢNG TÍNH TOÁN, ĐO BÓC KHỐI LƯỢNG HOÀN THÀNH ĐƯA VÀO QUYẾT TOÁN</v>
          </cell>
        </row>
      </sheetData>
      <sheetData sheetId="6792">
        <row r="4">
          <cell r="A4" t="str">
            <v>BẢNG TÍNH TOÁN, ĐO BÓC KHỐI LƯỢNG HOÀN THÀNH ĐƯA VÀO QUYẾT TOÁN</v>
          </cell>
        </row>
      </sheetData>
      <sheetData sheetId="6793">
        <row r="4">
          <cell r="A4" t="str">
            <v>BẢNG TÍNH TOÁN, ĐO BÓC KHỐI LƯỢNG HOÀN THÀNH ĐƯA VÀO QUYẾT TOÁN</v>
          </cell>
        </row>
      </sheetData>
      <sheetData sheetId="6794">
        <row r="4">
          <cell r="A4" t="str">
            <v>BẢNG TÍNH TOÁN, ĐO BÓC KHỐI LƯỢNG HOÀN THÀNH ĐƯA VÀO QUYẾT TOÁN</v>
          </cell>
        </row>
      </sheetData>
      <sheetData sheetId="6795">
        <row r="4">
          <cell r="A4" t="str">
            <v>BẢNG TÍNH TOÁN, ĐO BÓC KHỐI LƯỢNG HOÀN THÀNH ĐƯA VÀO QUYẾT TOÁN</v>
          </cell>
        </row>
      </sheetData>
      <sheetData sheetId="6796">
        <row r="4">
          <cell r="A4" t="str">
            <v>BẢNG TÍNH TOÁN, ĐO BÓC KHỐI LƯỢNG HOÀN THÀNH ĐƯA VÀO QUYẾT TOÁN</v>
          </cell>
        </row>
      </sheetData>
      <sheetData sheetId="6797">
        <row r="4">
          <cell r="A4" t="str">
            <v>BẢNG TÍNH TOÁN, ĐO BÓC KHỐI LƯỢNG HOÀN THÀNH ĐƯA VÀO QUYẾT TOÁN</v>
          </cell>
        </row>
      </sheetData>
      <sheetData sheetId="6798">
        <row r="4">
          <cell r="A4" t="str">
            <v>BẢNG TÍNH TOÁN, ĐO BÓC KHỐI LƯỢNG HOÀN THÀNH ĐƯA VÀO QUYẾT TOÁN</v>
          </cell>
        </row>
      </sheetData>
      <sheetData sheetId="6799">
        <row r="4">
          <cell r="A4" t="str">
            <v>BẢNG TÍNH TOÁN, ĐO BÓC KHỐI LƯỢNG HOÀN THÀNH ĐƯA VÀO QUYẾT TOÁN</v>
          </cell>
        </row>
      </sheetData>
      <sheetData sheetId="6800">
        <row r="4">
          <cell r="A4" t="str">
            <v>BẢNG TÍNH TOÁN, ĐO BÓC KHỐI LƯỢNG HOÀN THÀNH ĐƯA VÀO QUYẾT TOÁN</v>
          </cell>
        </row>
      </sheetData>
      <sheetData sheetId="6801">
        <row r="4">
          <cell r="A4" t="str">
            <v>BẢNG TÍNH TOÁN, ĐO BÓC KHỐI LƯỢNG HOÀN THÀNH ĐƯA VÀO QUYẾT TOÁN</v>
          </cell>
        </row>
      </sheetData>
      <sheetData sheetId="6802">
        <row r="4">
          <cell r="A4" t="str">
            <v>BẢNG TÍNH TOÁN, ĐO BÓC KHỐI LƯỢNG HOÀN THÀNH ĐƯA VÀO QUYẾT TOÁN</v>
          </cell>
        </row>
      </sheetData>
      <sheetData sheetId="6803">
        <row r="4">
          <cell r="A4" t="str">
            <v>BẢNG TÍNH TOÁN, ĐO BÓC KHỐI LƯỢNG HOÀN THÀNH ĐƯA VÀO QUYẾT TOÁN</v>
          </cell>
        </row>
      </sheetData>
      <sheetData sheetId="6804">
        <row r="4">
          <cell r="A4" t="str">
            <v>BẢNG TÍNH TOÁN, ĐO BÓC KHỐI LƯỢNG HOÀN THÀNH ĐƯA VÀO QUYẾT TOÁN</v>
          </cell>
        </row>
      </sheetData>
      <sheetData sheetId="6805">
        <row r="4">
          <cell r="A4" t="str">
            <v>BẢNG TÍNH TOÁN, ĐO BÓC KHỐI LƯỢNG HOÀN THÀNH ĐƯA VÀO QUYẾT TOÁN</v>
          </cell>
        </row>
      </sheetData>
      <sheetData sheetId="6806">
        <row r="4">
          <cell r="A4" t="str">
            <v>BẢNG TÍNH TOÁN, ĐO BÓC KHỐI LƯỢNG HOÀN THÀNH ĐƯA VÀO QUYẾT TOÁN</v>
          </cell>
        </row>
      </sheetData>
      <sheetData sheetId="6807">
        <row r="4">
          <cell r="A4" t="str">
            <v>BẢNG TÍNH TOÁN, ĐO BÓC KHỐI LƯỢNG HOÀN THÀNH ĐƯA VÀO QUYẾT TOÁN</v>
          </cell>
        </row>
      </sheetData>
      <sheetData sheetId="6808">
        <row r="4">
          <cell r="A4" t="str">
            <v>BẢNG TÍNH TOÁN, ĐO BÓC KHỐI LƯỢNG HOÀN THÀNH ĐƯA VÀO QUYẾT TOÁN</v>
          </cell>
        </row>
      </sheetData>
      <sheetData sheetId="6809">
        <row r="4">
          <cell r="A4" t="str">
            <v>BẢNG TÍNH TOÁN, ĐO BÓC KHỐI LƯỢNG HOÀN THÀNH ĐƯA VÀO QUYẾT TOÁN</v>
          </cell>
        </row>
      </sheetData>
      <sheetData sheetId="6810">
        <row r="4">
          <cell r="A4" t="str">
            <v>BẢNG TÍNH TOÁN, ĐO BÓC KHỐI LƯỢNG HOÀN THÀNH ĐƯA VÀO QUYẾT TOÁN</v>
          </cell>
        </row>
      </sheetData>
      <sheetData sheetId="6811">
        <row r="4">
          <cell r="A4" t="str">
            <v>BẢNG TÍNH TOÁN, ĐO BÓC KHỐI LƯỢNG HOÀN THÀNH ĐƯA VÀO QUYẾT TOÁN</v>
          </cell>
        </row>
      </sheetData>
      <sheetData sheetId="6812">
        <row r="4">
          <cell r="A4" t="str">
            <v>BẢNG TÍNH TOÁN, ĐO BÓC KHỐI LƯỢNG HOÀN THÀNH ĐƯA VÀO QUYẾT TOÁN</v>
          </cell>
        </row>
      </sheetData>
      <sheetData sheetId="6813">
        <row r="4">
          <cell r="A4" t="str">
            <v>BẢNG TÍNH TOÁN, ĐO BÓC KHỐI LƯỢNG HOÀN THÀNH ĐƯA VÀO QUYẾT TOÁN</v>
          </cell>
        </row>
      </sheetData>
      <sheetData sheetId="6814">
        <row r="4">
          <cell r="A4" t="str">
            <v>BẢNG TÍNH TOÁN, ĐO BÓC KHỐI LƯỢNG HOÀN THÀNH ĐƯA VÀO QUYẾT TOÁN</v>
          </cell>
        </row>
      </sheetData>
      <sheetData sheetId="6815">
        <row r="4">
          <cell r="A4" t="str">
            <v>BẢNG TÍNH TOÁN, ĐO BÓC KHỐI LƯỢNG HOÀN THÀNH ĐƯA VÀO QUYẾT TOÁN</v>
          </cell>
        </row>
      </sheetData>
      <sheetData sheetId="6816">
        <row r="4">
          <cell r="A4" t="str">
            <v>BẢNG TÍNH TOÁN, ĐO BÓC KHỐI LƯỢNG HOÀN THÀNH ĐƯA VÀO QUYẾT TOÁN</v>
          </cell>
        </row>
      </sheetData>
      <sheetData sheetId="6817">
        <row r="4">
          <cell r="A4" t="str">
            <v>BẢNG TÍNH TOÁN, ĐO BÓC KHỐI LƯỢNG HOÀN THÀNH ĐƯA VÀO QUYẾT TOÁN</v>
          </cell>
        </row>
      </sheetData>
      <sheetData sheetId="6818">
        <row r="4">
          <cell r="A4" t="str">
            <v>BẢNG TÍNH TOÁN, ĐO BÓC KHỐI LƯỢNG HOÀN THÀNH ĐƯA VÀO QUYẾT TOÁN</v>
          </cell>
        </row>
      </sheetData>
      <sheetData sheetId="6819">
        <row r="4">
          <cell r="A4" t="str">
            <v>BẢNG TÍNH TOÁN, ĐO BÓC KHỐI LƯỢNG HOÀN THÀNH ĐƯA VÀO QUYẾT TOÁN</v>
          </cell>
        </row>
      </sheetData>
      <sheetData sheetId="6820">
        <row r="4">
          <cell r="A4" t="str">
            <v>BẢNG TÍNH TOÁN, ĐO BÓC KHỐI LƯỢNG HOÀN THÀNH ĐƯA VÀO QUYẾT TOÁN</v>
          </cell>
        </row>
      </sheetData>
      <sheetData sheetId="6821">
        <row r="4">
          <cell r="A4" t="str">
            <v>BẢNG TÍNH TOÁN, ĐO BÓC KHỐI LƯỢNG HOÀN THÀNH ĐƯA VÀO QUYẾT TOÁN</v>
          </cell>
        </row>
      </sheetData>
      <sheetData sheetId="6822">
        <row r="4">
          <cell r="A4" t="str">
            <v>BẢNG TÍNH TOÁN, ĐO BÓC KHỐI LƯỢNG HOÀN THÀNH ĐƯA VÀO QUYẾT TOÁN</v>
          </cell>
        </row>
      </sheetData>
      <sheetData sheetId="6823">
        <row r="4">
          <cell r="A4" t="str">
            <v>BẢNG TÍNH TOÁN, ĐO BÓC KHỐI LƯỢNG HOÀN THÀNH ĐƯA VÀO QUYẾT TOÁN</v>
          </cell>
        </row>
      </sheetData>
      <sheetData sheetId="6824">
        <row r="4">
          <cell r="A4" t="str">
            <v>BẢNG TÍNH TOÁN, ĐO BÓC KHỐI LƯỢNG HOÀN THÀNH ĐƯA VÀO QUYẾT TOÁN</v>
          </cell>
        </row>
      </sheetData>
      <sheetData sheetId="6825">
        <row r="4">
          <cell r="A4" t="str">
            <v>BẢNG TÍNH TOÁN, ĐO BÓC KHỐI LƯỢNG HOÀN THÀNH ĐƯA VÀO QUYẾT TOÁN</v>
          </cell>
        </row>
      </sheetData>
      <sheetData sheetId="6826">
        <row r="4">
          <cell r="A4" t="str">
            <v>BẢNG TÍNH TOÁN, ĐO BÓC KHỐI LƯỢNG HOÀN THÀNH ĐƯA VÀO QUYẾT TOÁN</v>
          </cell>
        </row>
      </sheetData>
      <sheetData sheetId="6827">
        <row r="4">
          <cell r="A4" t="str">
            <v>BẢNG TÍNH TOÁN, ĐO BÓC KHỐI LƯỢNG HOÀN THÀNH ĐƯA VÀO QUYẾT TOÁN</v>
          </cell>
        </row>
      </sheetData>
      <sheetData sheetId="6828">
        <row r="4">
          <cell r="A4" t="str">
            <v>BẢNG TÍNH TOÁN, ĐO BÓC KHỐI LƯỢNG HOÀN THÀNH ĐƯA VÀO QUYẾT TOÁN</v>
          </cell>
        </row>
      </sheetData>
      <sheetData sheetId="6829">
        <row r="4">
          <cell r="A4" t="str">
            <v>BẢNG TÍNH TOÁN, ĐO BÓC KHỐI LƯỢNG HOÀN THÀNH ĐƯA VÀO QUYẾT TOÁN</v>
          </cell>
        </row>
      </sheetData>
      <sheetData sheetId="6830">
        <row r="4">
          <cell r="A4" t="str">
            <v>BẢNG TÍNH TOÁN, ĐO BÓC KHỐI LƯỢNG HOÀN THÀNH ĐƯA VÀO QUYẾT TOÁN</v>
          </cell>
        </row>
      </sheetData>
      <sheetData sheetId="6831">
        <row r="4">
          <cell r="A4" t="str">
            <v>BẢNG TÍNH TOÁN, ĐO BÓC KHỐI LƯỢNG HOÀN THÀNH ĐƯA VÀO QUYẾT TOÁN</v>
          </cell>
        </row>
      </sheetData>
      <sheetData sheetId="6832">
        <row r="4">
          <cell r="A4" t="str">
            <v>BẢNG TÍNH TOÁN, ĐO BÓC KHỐI LƯỢNG HOÀN THÀNH ĐƯA VÀO QUYẾT TOÁN</v>
          </cell>
        </row>
      </sheetData>
      <sheetData sheetId="6833">
        <row r="4">
          <cell r="A4" t="str">
            <v>BẢNG TÍNH TOÁN, ĐO BÓC KHỐI LƯỢNG HOÀN THÀNH ĐƯA VÀO QUYẾT TOÁN</v>
          </cell>
        </row>
      </sheetData>
      <sheetData sheetId="6834">
        <row r="4">
          <cell r="A4" t="str">
            <v>BẢNG TÍNH TOÁN, ĐO BÓC KHỐI LƯỢNG HOÀN THÀNH ĐƯA VÀO QUYẾT TOÁN</v>
          </cell>
        </row>
      </sheetData>
      <sheetData sheetId="6835">
        <row r="4">
          <cell r="A4" t="str">
            <v>BẢNG TÍNH TOÁN, ĐO BÓC KHỐI LƯỢNG HOÀN THÀNH ĐƯA VÀO QUYẾT TOÁN</v>
          </cell>
        </row>
      </sheetData>
      <sheetData sheetId="6836">
        <row r="4">
          <cell r="A4" t="str">
            <v>BẢNG TÍNH TOÁN, ĐO BÓC KHỐI LƯỢNG HOÀN THÀNH ĐƯA VÀO QUYẾT TOÁN</v>
          </cell>
        </row>
      </sheetData>
      <sheetData sheetId="6837">
        <row r="4">
          <cell r="A4" t="str">
            <v>BẢNG TÍNH TOÁN, ĐO BÓC KHỐI LƯỢNG HOÀN THÀNH ĐƯA VÀO QUYẾT TOÁN</v>
          </cell>
        </row>
      </sheetData>
      <sheetData sheetId="6838">
        <row r="4">
          <cell r="A4" t="str">
            <v>BẢNG TÍNH TOÁN, ĐO BÓC KHỐI LƯỢNG HOÀN THÀNH ĐƯA VÀO QUYẾT TOÁN</v>
          </cell>
        </row>
      </sheetData>
      <sheetData sheetId="6839">
        <row r="4">
          <cell r="A4" t="str">
            <v>BẢNG TÍNH TOÁN, ĐO BÓC KHỐI LƯỢNG HOÀN THÀNH ĐƯA VÀO QUYẾT TOÁN</v>
          </cell>
        </row>
      </sheetData>
      <sheetData sheetId="6840">
        <row r="4">
          <cell r="A4" t="str">
            <v>BẢNG TÍNH TOÁN, ĐO BÓC KHỐI LƯỢNG HOÀN THÀNH ĐƯA VÀO QUYẾT TOÁN</v>
          </cell>
        </row>
      </sheetData>
      <sheetData sheetId="6841">
        <row r="4">
          <cell r="A4" t="str">
            <v>BẢNG TÍNH TOÁN, ĐO BÓC KHỐI LƯỢNG HOÀN THÀNH ĐƯA VÀO QUYẾT TOÁN</v>
          </cell>
        </row>
      </sheetData>
      <sheetData sheetId="6842">
        <row r="4">
          <cell r="A4" t="str">
            <v>BẢNG TÍNH TOÁN, ĐO BÓC KHỐI LƯỢNG HOÀN THÀNH ĐƯA VÀO QUYẾT TOÁN</v>
          </cell>
        </row>
      </sheetData>
      <sheetData sheetId="6843">
        <row r="4">
          <cell r="A4" t="str">
            <v>BẢNG TÍNH TOÁN, ĐO BÓC KHỐI LƯỢNG HOÀN THÀNH ĐƯA VÀO QUYẾT TOÁN</v>
          </cell>
        </row>
      </sheetData>
      <sheetData sheetId="6844">
        <row r="4">
          <cell r="A4" t="str">
            <v>BẢNG TÍNH TOÁN, ĐO BÓC KHỐI LƯỢNG HOÀN THÀNH ĐƯA VÀO QUYẾT TOÁN</v>
          </cell>
        </row>
      </sheetData>
      <sheetData sheetId="6845">
        <row r="4">
          <cell r="A4" t="str">
            <v>BẢNG TÍNH TOÁN, ĐO BÓC KHỐI LƯỢNG HOÀN THÀNH ĐƯA VÀO QUYẾT TOÁN</v>
          </cell>
        </row>
      </sheetData>
      <sheetData sheetId="6846">
        <row r="4">
          <cell r="A4" t="str">
            <v>BẢNG TÍNH TOÁN, ĐO BÓC KHỐI LƯỢNG HOÀN THÀNH ĐƯA VÀO QUYẾT TOÁN</v>
          </cell>
        </row>
      </sheetData>
      <sheetData sheetId="6847">
        <row r="4">
          <cell r="A4" t="str">
            <v>BẢNG TÍNH TOÁN, ĐO BÓC KHỐI LƯỢNG HOÀN THÀNH ĐƯA VÀO QUYẾT TOÁN</v>
          </cell>
        </row>
      </sheetData>
      <sheetData sheetId="6848">
        <row r="4">
          <cell r="A4" t="str">
            <v>BẢNG TÍNH TOÁN, ĐO BÓC KHỐI LƯỢNG HOÀN THÀNH ĐƯA VÀO QUYẾT TOÁN</v>
          </cell>
        </row>
      </sheetData>
      <sheetData sheetId="6849">
        <row r="4">
          <cell r="A4" t="str">
            <v>BẢNG TÍNH TOÁN, ĐO BÓC KHỐI LƯỢNG HOÀN THÀNH ĐƯA VÀO QUYẾT TOÁN</v>
          </cell>
        </row>
      </sheetData>
      <sheetData sheetId="6850">
        <row r="4">
          <cell r="A4" t="str">
            <v>BẢNG TÍNH TOÁN, ĐO BÓC KHỐI LƯỢNG HOÀN THÀNH ĐƯA VÀO QUYẾT TOÁN</v>
          </cell>
        </row>
      </sheetData>
      <sheetData sheetId="6851">
        <row r="4">
          <cell r="A4" t="str">
            <v>BẢNG TÍNH TOÁN, ĐO BÓC KHỐI LƯỢNG HOÀN THÀNH ĐƯA VÀO QUYẾT TOÁN</v>
          </cell>
        </row>
      </sheetData>
      <sheetData sheetId="6852">
        <row r="4">
          <cell r="A4" t="str">
            <v>BẢNG TÍNH TOÁN, ĐO BÓC KHỐI LƯỢNG HOÀN THÀNH ĐƯA VÀO QUYẾT TOÁN</v>
          </cell>
        </row>
      </sheetData>
      <sheetData sheetId="6853">
        <row r="4">
          <cell r="A4" t="str">
            <v>BẢNG TÍNH TOÁN, ĐO BÓC KHỐI LƯỢNG HOÀN THÀNH ĐƯA VÀO QUYẾT TOÁN</v>
          </cell>
        </row>
      </sheetData>
      <sheetData sheetId="6854">
        <row r="4">
          <cell r="A4" t="str">
            <v>BẢNG TÍNH TOÁN, ĐO BÓC KHỐI LƯỢNG HOÀN THÀNH ĐƯA VÀO QUYẾT TOÁN</v>
          </cell>
        </row>
      </sheetData>
      <sheetData sheetId="6855">
        <row r="4">
          <cell r="A4" t="str">
            <v>BẢNG TÍNH TOÁN, ĐO BÓC KHỐI LƯỢNG HOÀN THÀNH ĐƯA VÀO QUYẾT TOÁN</v>
          </cell>
        </row>
      </sheetData>
      <sheetData sheetId="6856">
        <row r="4">
          <cell r="A4" t="str">
            <v>BẢNG TÍNH TOÁN, ĐO BÓC KHỐI LƯỢNG HOÀN THÀNH ĐƯA VÀO QUYẾT TOÁN</v>
          </cell>
        </row>
      </sheetData>
      <sheetData sheetId="6857">
        <row r="4">
          <cell r="A4" t="str">
            <v>BẢNG TÍNH TOÁN, ĐO BÓC KHỐI LƯỢNG HOÀN THÀNH ĐƯA VÀO QUYẾT TOÁN</v>
          </cell>
        </row>
      </sheetData>
      <sheetData sheetId="6858">
        <row r="4">
          <cell r="A4" t="str">
            <v>BẢNG TÍNH TOÁN, ĐO BÓC KHỐI LƯỢNG HOÀN THÀNH ĐƯA VÀO QUYẾT TOÁN</v>
          </cell>
        </row>
      </sheetData>
      <sheetData sheetId="6859">
        <row r="4">
          <cell r="A4" t="str">
            <v>BẢNG TÍNH TOÁN, ĐO BÓC KHỐI LƯỢNG HOÀN THÀNH ĐƯA VÀO QUYẾT TOÁN</v>
          </cell>
        </row>
      </sheetData>
      <sheetData sheetId="6860">
        <row r="4">
          <cell r="A4" t="str">
            <v>BẢNG TÍNH TOÁN, ĐO BÓC KHỐI LƯỢNG HOÀN THÀNH ĐƯA VÀO QUYẾT TOÁN</v>
          </cell>
        </row>
      </sheetData>
      <sheetData sheetId="6861">
        <row r="4">
          <cell r="A4" t="str">
            <v>BẢNG TÍNH TOÁN, ĐO BÓC KHỐI LƯỢNG HOÀN THÀNH ĐƯA VÀO QUYẾT TOÁN</v>
          </cell>
        </row>
      </sheetData>
      <sheetData sheetId="6862">
        <row r="4">
          <cell r="A4" t="str">
            <v>BẢNG TÍNH TOÁN, ĐO BÓC KHỐI LƯỢNG HOÀN THÀNH ĐƯA VÀO QUYẾT TOÁN</v>
          </cell>
        </row>
      </sheetData>
      <sheetData sheetId="6863">
        <row r="4">
          <cell r="A4" t="str">
            <v>BẢNG TÍNH TOÁN, ĐO BÓC KHỐI LƯỢNG HOÀN THÀNH ĐƯA VÀO QUYẾT TOÁN</v>
          </cell>
        </row>
      </sheetData>
      <sheetData sheetId="6864">
        <row r="4">
          <cell r="A4" t="str">
            <v>BẢNG TÍNH TOÁN, ĐO BÓC KHỐI LƯỢNG HOÀN THÀNH ĐƯA VÀO QUYẾT TOÁN</v>
          </cell>
        </row>
      </sheetData>
      <sheetData sheetId="6865">
        <row r="4">
          <cell r="A4" t="str">
            <v>BẢNG TÍNH TOÁN, ĐO BÓC KHỐI LƯỢNG HOÀN THÀNH ĐƯA VÀO QUYẾT TOÁN</v>
          </cell>
        </row>
      </sheetData>
      <sheetData sheetId="6866">
        <row r="4">
          <cell r="A4" t="str">
            <v>BẢNG TÍNH TOÁN, ĐO BÓC KHỐI LƯỢNG HOÀN THÀNH ĐƯA VÀO QUYẾT TOÁN</v>
          </cell>
        </row>
      </sheetData>
      <sheetData sheetId="6867">
        <row r="4">
          <cell r="A4" t="str">
            <v>BẢNG TÍNH TOÁN, ĐO BÓC KHỐI LƯỢNG HOÀN THÀNH ĐƯA VÀO QUYẾT TOÁN</v>
          </cell>
        </row>
      </sheetData>
      <sheetData sheetId="6868">
        <row r="4">
          <cell r="A4" t="str">
            <v>BẢNG TÍNH TOÁN, ĐO BÓC KHỐI LƯỢNG HOÀN THÀNH ĐƯA VÀO QUYẾT TOÁN</v>
          </cell>
        </row>
      </sheetData>
      <sheetData sheetId="6869">
        <row r="4">
          <cell r="A4" t="str">
            <v>BẢNG TÍNH TOÁN, ĐO BÓC KHỐI LƯỢNG HOÀN THÀNH ĐƯA VÀO QUYẾT TOÁN</v>
          </cell>
        </row>
      </sheetData>
      <sheetData sheetId="6870">
        <row r="4">
          <cell r="A4" t="str">
            <v>BẢNG TÍNH TOÁN, ĐO BÓC KHỐI LƯỢNG HOÀN THÀNH ĐƯA VÀO QUYẾT TOÁN</v>
          </cell>
        </row>
      </sheetData>
      <sheetData sheetId="6871">
        <row r="4">
          <cell r="A4" t="str">
            <v>BẢNG TÍNH TOÁN, ĐO BÓC KHỐI LƯỢNG HOÀN THÀNH ĐƯA VÀO QUYẾT TOÁN</v>
          </cell>
        </row>
      </sheetData>
      <sheetData sheetId="6872">
        <row r="4">
          <cell r="A4" t="str">
            <v>BẢNG TÍNH TOÁN, ĐO BÓC KHỐI LƯỢNG HOÀN THÀNH ĐƯA VÀO QUYẾT TOÁN</v>
          </cell>
        </row>
      </sheetData>
      <sheetData sheetId="6873">
        <row r="4">
          <cell r="A4" t="str">
            <v>BẢNG TÍNH TOÁN, ĐO BÓC KHỐI LƯỢNG HOÀN THÀNH ĐƯA VÀO QUYẾT TOÁN</v>
          </cell>
        </row>
      </sheetData>
      <sheetData sheetId="6874">
        <row r="4">
          <cell r="A4" t="str">
            <v>BẢNG TÍNH TOÁN, ĐO BÓC KHỐI LƯỢNG HOÀN THÀNH ĐƯA VÀO QUYẾT TOÁN</v>
          </cell>
        </row>
      </sheetData>
      <sheetData sheetId="6875">
        <row r="4">
          <cell r="A4" t="str">
            <v>BẢNG TÍNH TOÁN, ĐO BÓC KHỐI LƯỢNG HOÀN THÀNH ĐƯA VÀO QUYẾT TOÁN</v>
          </cell>
        </row>
      </sheetData>
      <sheetData sheetId="6876">
        <row r="4">
          <cell r="A4" t="str">
            <v>BẢNG TÍNH TOÁN, ĐO BÓC KHỐI LƯỢNG HOÀN THÀNH ĐƯA VÀO QUYẾT TOÁN</v>
          </cell>
        </row>
      </sheetData>
      <sheetData sheetId="6877">
        <row r="4">
          <cell r="A4" t="str">
            <v>BẢNG TÍNH TOÁN, ĐO BÓC KHỐI LƯỢNG HOÀN THÀNH ĐƯA VÀO QUYẾT TOÁN</v>
          </cell>
        </row>
      </sheetData>
      <sheetData sheetId="6878">
        <row r="4">
          <cell r="A4" t="str">
            <v>BẢNG TÍNH TOÁN, ĐO BÓC KHỐI LƯỢNG HOÀN THÀNH ĐƯA VÀO QUYẾT TOÁN</v>
          </cell>
        </row>
      </sheetData>
      <sheetData sheetId="6879">
        <row r="4">
          <cell r="A4" t="str">
            <v>BẢNG TÍNH TOÁN, ĐO BÓC KHỐI LƯỢNG HOÀN THÀNH ĐƯA VÀO QUYẾT TOÁN</v>
          </cell>
        </row>
      </sheetData>
      <sheetData sheetId="6880">
        <row r="4">
          <cell r="A4" t="str">
            <v>BẢNG TÍNH TOÁN, ĐO BÓC KHỐI LƯỢNG HOÀN THÀNH ĐƯA VÀO QUYẾT TOÁN</v>
          </cell>
        </row>
      </sheetData>
      <sheetData sheetId="6881">
        <row r="4">
          <cell r="A4" t="str">
            <v>BẢNG TÍNH TOÁN, ĐO BÓC KHỐI LƯỢNG HOÀN THÀNH ĐƯA VÀO QUYẾT TOÁN</v>
          </cell>
        </row>
      </sheetData>
      <sheetData sheetId="6882">
        <row r="4">
          <cell r="A4" t="str">
            <v>BẢNG TÍNH TOÁN, ĐO BÓC KHỐI LƯỢNG HOÀN THÀNH ĐƯA VÀO QUYẾT TOÁN</v>
          </cell>
        </row>
      </sheetData>
      <sheetData sheetId="6883">
        <row r="4">
          <cell r="A4" t="str">
            <v>BẢNG TÍNH TOÁN, ĐO BÓC KHỐI LƯỢNG HOÀN THÀNH ĐƯA VÀO QUYẾT TOÁN</v>
          </cell>
        </row>
      </sheetData>
      <sheetData sheetId="6884">
        <row r="4">
          <cell r="A4" t="str">
            <v>BẢNG TÍNH TOÁN, ĐO BÓC KHỐI LƯỢNG HOÀN THÀNH ĐƯA VÀO QUYẾT TOÁN</v>
          </cell>
        </row>
      </sheetData>
      <sheetData sheetId="6885">
        <row r="4">
          <cell r="A4" t="str">
            <v>BẢNG TÍNH TOÁN, ĐO BÓC KHỐI LƯỢNG HOÀN THÀNH ĐƯA VÀO QUYẾT TOÁN</v>
          </cell>
        </row>
      </sheetData>
      <sheetData sheetId="6886">
        <row r="4">
          <cell r="A4" t="str">
            <v>BẢNG TÍNH TOÁN, ĐO BÓC KHỐI LƯỢNG HOÀN THÀNH ĐƯA VÀO QUYẾT TOÁN</v>
          </cell>
        </row>
      </sheetData>
      <sheetData sheetId="6887">
        <row r="4">
          <cell r="A4" t="str">
            <v>BẢNG TÍNH TOÁN, ĐO BÓC KHỐI LƯỢNG HOÀN THÀNH ĐƯA VÀO QUYẾT TOÁN</v>
          </cell>
        </row>
      </sheetData>
      <sheetData sheetId="6888">
        <row r="4">
          <cell r="A4" t="str">
            <v>BẢNG TÍNH TOÁN, ĐO BÓC KHỐI LƯỢNG HOÀN THÀNH ĐƯA VÀO QUYẾT TOÁN</v>
          </cell>
        </row>
      </sheetData>
      <sheetData sheetId="6889">
        <row r="4">
          <cell r="A4" t="str">
            <v>BẢNG TÍNH TOÁN, ĐO BÓC KHỐI LƯỢNG HOÀN THÀNH ĐƯA VÀO QUYẾT TOÁN</v>
          </cell>
        </row>
      </sheetData>
      <sheetData sheetId="6890">
        <row r="4">
          <cell r="A4" t="str">
            <v>BẢNG TÍNH TOÁN, ĐO BÓC KHỐI LƯỢNG HOÀN THÀNH ĐƯA VÀO QUYẾT TOÁN</v>
          </cell>
        </row>
      </sheetData>
      <sheetData sheetId="6891">
        <row r="4">
          <cell r="A4" t="str">
            <v>BẢNG TÍNH TOÁN, ĐO BÓC KHỐI LƯỢNG HOÀN THÀNH ĐƯA VÀO QUYẾT TOÁN</v>
          </cell>
        </row>
      </sheetData>
      <sheetData sheetId="6892">
        <row r="4">
          <cell r="A4" t="str">
            <v>BẢNG TÍNH TOÁN, ĐO BÓC KHỐI LƯỢNG HOÀN THÀNH ĐƯA VÀO QUYẾT TOÁN</v>
          </cell>
        </row>
      </sheetData>
      <sheetData sheetId="6893">
        <row r="4">
          <cell r="A4" t="str">
            <v>BẢNG TÍNH TOÁN, ĐO BÓC KHỐI LƯỢNG HOÀN THÀNH ĐƯA VÀO QUYẾT TOÁN</v>
          </cell>
        </row>
      </sheetData>
      <sheetData sheetId="6894">
        <row r="4">
          <cell r="A4" t="str">
            <v>BẢNG TÍNH TOÁN, ĐO BÓC KHỐI LƯỢNG HOÀN THÀNH ĐƯA VÀO QUYẾT TOÁN</v>
          </cell>
        </row>
      </sheetData>
      <sheetData sheetId="6895">
        <row r="4">
          <cell r="A4" t="str">
            <v>BẢNG TÍNH TOÁN, ĐO BÓC KHỐI LƯỢNG HOÀN THÀNH ĐƯA VÀO QUYẾT TOÁN</v>
          </cell>
        </row>
      </sheetData>
      <sheetData sheetId="6896">
        <row r="4">
          <cell r="A4" t="str">
            <v>BẢNG TÍNH TOÁN, ĐO BÓC KHỐI LƯỢNG HOÀN THÀNH ĐƯA VÀO QUYẾT TOÁN</v>
          </cell>
        </row>
      </sheetData>
      <sheetData sheetId="6897">
        <row r="4">
          <cell r="A4" t="str">
            <v>BẢNG TÍNH TOÁN, ĐO BÓC KHỐI LƯỢNG HOÀN THÀNH ĐƯA VÀO QUYẾT TOÁN</v>
          </cell>
        </row>
      </sheetData>
      <sheetData sheetId="6898">
        <row r="4">
          <cell r="A4" t="str">
            <v>BẢNG TÍNH TOÁN, ĐO BÓC KHỐI LƯỢNG HOÀN THÀNH ĐƯA VÀO QUYẾT TOÁN</v>
          </cell>
        </row>
      </sheetData>
      <sheetData sheetId="6899">
        <row r="4">
          <cell r="A4" t="str">
            <v>BẢNG TÍNH TOÁN, ĐO BÓC KHỐI LƯỢNG HOÀN THÀNH ĐƯA VÀO QUYẾT TOÁN</v>
          </cell>
        </row>
      </sheetData>
      <sheetData sheetId="6900">
        <row r="4">
          <cell r="A4" t="str">
            <v>BẢNG TÍNH TOÁN, ĐO BÓC KHỐI LƯỢNG HOÀN THÀNH ĐƯA VÀO QUYẾT TOÁN</v>
          </cell>
        </row>
      </sheetData>
      <sheetData sheetId="6901">
        <row r="4">
          <cell r="A4" t="str">
            <v>BẢNG TÍNH TOÁN, ĐO BÓC KHỐI LƯỢNG HOÀN THÀNH ĐƯA VÀO QUYẾT TOÁN</v>
          </cell>
        </row>
      </sheetData>
      <sheetData sheetId="6902">
        <row r="4">
          <cell r="A4" t="str">
            <v>BẢNG TÍNH TOÁN, ĐO BÓC KHỐI LƯỢNG HOÀN THÀNH ĐƯA VÀO QUYẾT TOÁN</v>
          </cell>
        </row>
      </sheetData>
      <sheetData sheetId="6903">
        <row r="4">
          <cell r="A4" t="str">
            <v>BẢNG TÍNH TOÁN, ĐO BÓC KHỐI LƯỢNG HOÀN THÀNH ĐƯA VÀO QUYẾT TOÁN</v>
          </cell>
        </row>
      </sheetData>
      <sheetData sheetId="6904">
        <row r="4">
          <cell r="A4" t="str">
            <v>BẢNG TÍNH TOÁN, ĐO BÓC KHỐI LƯỢNG HOÀN THÀNH ĐƯA VÀO QUYẾT TOÁN</v>
          </cell>
        </row>
      </sheetData>
      <sheetData sheetId="6905">
        <row r="4">
          <cell r="A4" t="str">
            <v>BẢNG TÍNH TOÁN, ĐO BÓC KHỐI LƯỢNG HOÀN THÀNH ĐƯA VÀO QUYẾT TOÁN</v>
          </cell>
        </row>
      </sheetData>
      <sheetData sheetId="6906">
        <row r="4">
          <cell r="A4" t="str">
            <v>BẢNG TÍNH TOÁN, ĐO BÓC KHỐI LƯỢNG HOÀN THÀNH ĐƯA VÀO QUYẾT TOÁN</v>
          </cell>
        </row>
      </sheetData>
      <sheetData sheetId="6907">
        <row r="4">
          <cell r="A4" t="str">
            <v>BẢNG TÍNH TOÁN, ĐO BÓC KHỐI LƯỢNG HOÀN THÀNH ĐƯA VÀO QUYẾT TOÁN</v>
          </cell>
        </row>
      </sheetData>
      <sheetData sheetId="6908">
        <row r="4">
          <cell r="A4" t="str">
            <v>BẢNG TÍNH TOÁN, ĐO BÓC KHỐI LƯỢNG HOÀN THÀNH ĐƯA VÀO QUYẾT TOÁN</v>
          </cell>
        </row>
      </sheetData>
      <sheetData sheetId="6909">
        <row r="4">
          <cell r="A4" t="str">
            <v>BẢNG TÍNH TOÁN, ĐO BÓC KHỐI LƯỢNG HOÀN THÀNH ĐƯA VÀO QUYẾT TOÁN</v>
          </cell>
        </row>
      </sheetData>
      <sheetData sheetId="6910">
        <row r="4">
          <cell r="A4" t="str">
            <v>BẢNG TÍNH TOÁN, ĐO BÓC KHỐI LƯỢNG HOÀN THÀNH ĐƯA VÀO QUYẾT TOÁN</v>
          </cell>
        </row>
      </sheetData>
      <sheetData sheetId="6911">
        <row r="4">
          <cell r="A4" t="str">
            <v>BẢNG TÍNH TOÁN, ĐO BÓC KHỐI LƯỢNG HOÀN THÀNH ĐƯA VÀO QUYẾT TOÁN</v>
          </cell>
        </row>
      </sheetData>
      <sheetData sheetId="6912">
        <row r="4">
          <cell r="A4" t="str">
            <v>BẢNG TÍNH TOÁN, ĐO BÓC KHỐI LƯỢNG HOÀN THÀNH ĐƯA VÀO QUYẾT TOÁN</v>
          </cell>
        </row>
      </sheetData>
      <sheetData sheetId="6913">
        <row r="4">
          <cell r="A4" t="str">
            <v>BẢNG TÍNH TOÁN, ĐO BÓC KHỐI LƯỢNG HOÀN THÀNH ĐƯA VÀO QUYẾT TOÁN</v>
          </cell>
        </row>
      </sheetData>
      <sheetData sheetId="6914">
        <row r="4">
          <cell r="A4" t="str">
            <v>BẢNG TÍNH TOÁN, ĐO BÓC KHỐI LƯỢNG HOÀN THÀNH ĐƯA VÀO QUYẾT TOÁN</v>
          </cell>
        </row>
      </sheetData>
      <sheetData sheetId="6915">
        <row r="4">
          <cell r="A4" t="str">
            <v>BẢNG TÍNH TOÁN, ĐO BÓC KHỐI LƯỢNG HOÀN THÀNH ĐƯA VÀO QUYẾT TOÁN</v>
          </cell>
        </row>
      </sheetData>
      <sheetData sheetId="6916">
        <row r="4">
          <cell r="A4" t="str">
            <v>BẢNG TÍNH TOÁN, ĐO BÓC KHỐI LƯỢNG HOÀN THÀNH ĐƯA VÀO QUYẾT TOÁN</v>
          </cell>
        </row>
      </sheetData>
      <sheetData sheetId="6917">
        <row r="4">
          <cell r="A4" t="str">
            <v>BẢNG TÍNH TOÁN, ĐO BÓC KHỐI LƯỢNG HOÀN THÀNH ĐƯA VÀO QUYẾT TOÁN</v>
          </cell>
        </row>
      </sheetData>
      <sheetData sheetId="6918">
        <row r="4">
          <cell r="A4" t="str">
            <v>BẢNG TÍNH TOÁN, ĐO BÓC KHỐI LƯỢNG HOÀN THÀNH ĐƯA VÀO QUYẾT TOÁN</v>
          </cell>
        </row>
      </sheetData>
      <sheetData sheetId="6919">
        <row r="4">
          <cell r="A4" t="str">
            <v>BẢNG TÍNH TOÁN, ĐO BÓC KHỐI LƯỢNG HOÀN THÀNH ĐƯA VÀO QUYẾT TOÁN</v>
          </cell>
        </row>
      </sheetData>
      <sheetData sheetId="6920">
        <row r="4">
          <cell r="A4" t="str">
            <v>BẢNG TÍNH TOÁN, ĐO BÓC KHỐI LƯỢNG HOÀN THÀNH ĐƯA VÀO QUYẾT TOÁN</v>
          </cell>
        </row>
      </sheetData>
      <sheetData sheetId="6921">
        <row r="4">
          <cell r="A4" t="str">
            <v>BẢNG TÍNH TOÁN, ĐO BÓC KHỐI LƯỢNG HOÀN THÀNH ĐƯA VÀO QUYẾT TOÁN</v>
          </cell>
        </row>
      </sheetData>
      <sheetData sheetId="6922">
        <row r="4">
          <cell r="A4" t="str">
            <v>BẢNG TÍNH TOÁN, ĐO BÓC KHỐI LƯỢNG HOÀN THÀNH ĐƯA VÀO QUYẾT TOÁN</v>
          </cell>
        </row>
      </sheetData>
      <sheetData sheetId="6923">
        <row r="4">
          <cell r="A4" t="str">
            <v>BẢNG TÍNH TOÁN, ĐO BÓC KHỐI LƯỢNG HOÀN THÀNH ĐƯA VÀO QUYẾT TOÁN</v>
          </cell>
        </row>
      </sheetData>
      <sheetData sheetId="6924">
        <row r="4">
          <cell r="A4" t="str">
            <v>BẢNG TÍNH TOÁN, ĐO BÓC KHỐI LƯỢNG HOÀN THÀNH ĐƯA VÀO QUYẾT TOÁN</v>
          </cell>
        </row>
      </sheetData>
      <sheetData sheetId="6925">
        <row r="4">
          <cell r="A4" t="str">
            <v>BẢNG TÍNH TOÁN, ĐO BÓC KHỐI LƯỢNG HOÀN THÀNH ĐƯA VÀO QUYẾT TOÁN</v>
          </cell>
        </row>
      </sheetData>
      <sheetData sheetId="6926">
        <row r="4">
          <cell r="A4" t="str">
            <v>BẢNG TÍNH TOÁN, ĐO BÓC KHỐI LƯỢNG HOÀN THÀNH ĐƯA VÀO QUYẾT TOÁN</v>
          </cell>
        </row>
      </sheetData>
      <sheetData sheetId="6927">
        <row r="4">
          <cell r="A4" t="str">
            <v>BẢNG TÍNH TOÁN, ĐO BÓC KHỐI LƯỢNG HOÀN THÀNH ĐƯA VÀO QUYẾT TOÁN</v>
          </cell>
        </row>
      </sheetData>
      <sheetData sheetId="6928">
        <row r="4">
          <cell r="A4" t="str">
            <v>BẢNG TÍNH TOÁN, ĐO BÓC KHỐI LƯỢNG HOÀN THÀNH ĐƯA VÀO QUYẾT TOÁN</v>
          </cell>
        </row>
      </sheetData>
      <sheetData sheetId="6929">
        <row r="4">
          <cell r="A4" t="str">
            <v>BẢNG TÍNH TOÁN, ĐO BÓC KHỐI LƯỢNG HOÀN THÀNH ĐƯA VÀO QUYẾT TOÁN</v>
          </cell>
        </row>
      </sheetData>
      <sheetData sheetId="6930">
        <row r="4">
          <cell r="A4" t="str">
            <v>BẢNG TÍNH TOÁN, ĐO BÓC KHỐI LƯỢNG HOÀN THÀNH ĐƯA VÀO QUYẾT TOÁN</v>
          </cell>
        </row>
      </sheetData>
      <sheetData sheetId="6931">
        <row r="4">
          <cell r="A4" t="str">
            <v>BẢNG TÍNH TOÁN, ĐO BÓC KHỐI LƯỢNG HOÀN THÀNH ĐƯA VÀO QUYẾT TOÁN</v>
          </cell>
        </row>
      </sheetData>
      <sheetData sheetId="6932">
        <row r="4">
          <cell r="A4" t="str">
            <v>BẢNG TÍNH TOÁN, ĐO BÓC KHỐI LƯỢNG HOÀN THÀNH ĐƯA VÀO QUYẾT TOÁN</v>
          </cell>
        </row>
      </sheetData>
      <sheetData sheetId="6933">
        <row r="4">
          <cell r="A4" t="str">
            <v>BẢNG TÍNH TOÁN, ĐO BÓC KHỐI LƯỢNG HOÀN THÀNH ĐƯA VÀO QUYẾT TOÁN</v>
          </cell>
        </row>
      </sheetData>
      <sheetData sheetId="6934">
        <row r="4">
          <cell r="A4" t="str">
            <v>BẢNG TÍNH TOÁN, ĐO BÓC KHỐI LƯỢNG HOÀN THÀNH ĐƯA VÀO QUYẾT TOÁN</v>
          </cell>
        </row>
      </sheetData>
      <sheetData sheetId="6935">
        <row r="4">
          <cell r="A4" t="str">
            <v>BẢNG TÍNH TOÁN, ĐO BÓC KHỐI LƯỢNG HOÀN THÀNH ĐƯA VÀO QUYẾT TOÁN</v>
          </cell>
        </row>
      </sheetData>
      <sheetData sheetId="6936">
        <row r="4">
          <cell r="A4" t="str">
            <v>BẢNG TÍNH TOÁN, ĐO BÓC KHỐI LƯỢNG HOÀN THÀNH ĐƯA VÀO QUYẾT TOÁN</v>
          </cell>
        </row>
      </sheetData>
      <sheetData sheetId="6937">
        <row r="4">
          <cell r="A4" t="str">
            <v>BẢNG TÍNH TOÁN, ĐO BÓC KHỐI LƯỢNG HOÀN THÀNH ĐƯA VÀO QUYẾT TOÁN</v>
          </cell>
        </row>
      </sheetData>
      <sheetData sheetId="6938">
        <row r="4">
          <cell r="A4" t="str">
            <v>BẢNG TÍNH TOÁN, ĐO BÓC KHỐI LƯỢNG HOÀN THÀNH ĐƯA VÀO QUYẾT TOÁN</v>
          </cell>
        </row>
      </sheetData>
      <sheetData sheetId="6939">
        <row r="4">
          <cell r="A4" t="str">
            <v>BẢNG TÍNH TOÁN, ĐO BÓC KHỐI LƯỢNG HOÀN THÀNH ĐƯA VÀO QUYẾT TOÁN</v>
          </cell>
        </row>
      </sheetData>
      <sheetData sheetId="6940">
        <row r="4">
          <cell r="A4" t="str">
            <v>BẢNG TÍNH TOÁN, ĐO BÓC KHỐI LƯỢNG HOÀN THÀNH ĐƯA VÀO QUYẾT TOÁN</v>
          </cell>
        </row>
      </sheetData>
      <sheetData sheetId="6941">
        <row r="4">
          <cell r="A4" t="str">
            <v>BẢNG TÍNH TOÁN, ĐO BÓC KHỐI LƯỢNG HOÀN THÀNH ĐƯA VÀO QUYẾT TOÁN</v>
          </cell>
        </row>
      </sheetData>
      <sheetData sheetId="6942">
        <row r="4">
          <cell r="A4" t="str">
            <v>BẢNG TÍNH TOÁN, ĐO BÓC KHỐI LƯỢNG HOÀN THÀNH ĐƯA VÀO QUYẾT TOÁN</v>
          </cell>
        </row>
      </sheetData>
      <sheetData sheetId="6943">
        <row r="4">
          <cell r="A4" t="str">
            <v>BẢNG TÍNH TOÁN, ĐO BÓC KHỐI LƯỢNG HOÀN THÀNH ĐƯA VÀO QUYẾT TOÁN</v>
          </cell>
        </row>
      </sheetData>
      <sheetData sheetId="6944">
        <row r="4">
          <cell r="A4" t="str">
            <v>BẢNG TÍNH TOÁN, ĐO BÓC KHỐI LƯỢNG HOÀN THÀNH ĐƯA VÀO QUYẾT TOÁN</v>
          </cell>
        </row>
      </sheetData>
      <sheetData sheetId="6945">
        <row r="4">
          <cell r="A4" t="str">
            <v>BẢNG TÍNH TOÁN, ĐO BÓC KHỐI LƯỢNG HOÀN THÀNH ĐƯA VÀO QUYẾT TOÁN</v>
          </cell>
        </row>
      </sheetData>
      <sheetData sheetId="6946">
        <row r="4">
          <cell r="A4" t="str">
            <v>BẢNG TÍNH TOÁN, ĐO BÓC KHỐI LƯỢNG HOÀN THÀNH ĐƯA VÀO QUYẾT TOÁN</v>
          </cell>
        </row>
      </sheetData>
      <sheetData sheetId="6947">
        <row r="4">
          <cell r="A4" t="str">
            <v>BẢNG TÍNH TOÁN, ĐO BÓC KHỐI LƯỢNG HOÀN THÀNH ĐƯA VÀO QUYẾT TOÁN</v>
          </cell>
        </row>
      </sheetData>
      <sheetData sheetId="6948">
        <row r="4">
          <cell r="A4" t="str">
            <v>BẢNG TÍNH TOÁN, ĐO BÓC KHỐI LƯỢNG HOÀN THÀNH ĐƯA VÀO QUYẾT TOÁN</v>
          </cell>
        </row>
      </sheetData>
      <sheetData sheetId="6949">
        <row r="4">
          <cell r="A4" t="str">
            <v>BẢNG TÍNH TOÁN, ĐO BÓC KHỐI LƯỢNG HOÀN THÀNH ĐƯA VÀO QUYẾT TOÁN</v>
          </cell>
        </row>
      </sheetData>
      <sheetData sheetId="6950">
        <row r="4">
          <cell r="A4" t="str">
            <v>BẢNG TÍNH TOÁN, ĐO BÓC KHỐI LƯỢNG HOÀN THÀNH ĐƯA VÀO QUYẾT TOÁN</v>
          </cell>
        </row>
      </sheetData>
      <sheetData sheetId="6951">
        <row r="4">
          <cell r="A4" t="str">
            <v>BẢNG TÍNH TOÁN, ĐO BÓC KHỐI LƯỢNG HOÀN THÀNH ĐƯA VÀO QUYẾT TOÁN</v>
          </cell>
        </row>
      </sheetData>
      <sheetData sheetId="6952">
        <row r="4">
          <cell r="A4" t="str">
            <v>BẢNG TÍNH TOÁN, ĐO BÓC KHỐI LƯỢNG HOÀN THÀNH ĐƯA VÀO QUYẾT TOÁN</v>
          </cell>
        </row>
      </sheetData>
      <sheetData sheetId="6953">
        <row r="4">
          <cell r="A4" t="str">
            <v>BẢNG TÍNH TOÁN, ĐO BÓC KHỐI LƯỢNG HOÀN THÀNH ĐƯA VÀO QUYẾT TOÁN</v>
          </cell>
        </row>
      </sheetData>
      <sheetData sheetId="6954">
        <row r="4">
          <cell r="A4" t="str">
            <v>BẢNG TÍNH TOÁN, ĐO BÓC KHỐI LƯỢNG HOÀN THÀNH ĐƯA VÀO QUYẾT TOÁN</v>
          </cell>
        </row>
      </sheetData>
      <sheetData sheetId="6955">
        <row r="4">
          <cell r="A4" t="str">
            <v>BẢNG TÍNH TOÁN, ĐO BÓC KHỐI LƯỢNG HOÀN THÀNH ĐƯA VÀO QUYẾT TOÁN</v>
          </cell>
        </row>
      </sheetData>
      <sheetData sheetId="6956">
        <row r="4">
          <cell r="A4" t="str">
            <v>BẢNG TÍNH TOÁN, ĐO BÓC KHỐI LƯỢNG HOÀN THÀNH ĐƯA VÀO QUYẾT TOÁN</v>
          </cell>
        </row>
      </sheetData>
      <sheetData sheetId="6957">
        <row r="4">
          <cell r="A4" t="str">
            <v>BẢNG TÍNH TOÁN, ĐO BÓC KHỐI LƯỢNG HOÀN THÀNH ĐƯA VÀO QUYẾT TOÁN</v>
          </cell>
        </row>
      </sheetData>
      <sheetData sheetId="6958">
        <row r="4">
          <cell r="A4" t="str">
            <v>BẢNG TÍNH TOÁN, ĐO BÓC KHỐI LƯỢNG HOÀN THÀNH ĐƯA VÀO QUYẾT TOÁN</v>
          </cell>
        </row>
      </sheetData>
      <sheetData sheetId="6959">
        <row r="4">
          <cell r="A4" t="str">
            <v>BẢNG TÍNH TOÁN, ĐO BÓC KHỐI LƯỢNG HOÀN THÀNH ĐƯA VÀO QUYẾT TOÁN</v>
          </cell>
        </row>
      </sheetData>
      <sheetData sheetId="6960">
        <row r="4">
          <cell r="A4" t="str">
            <v>BẢNG TÍNH TOÁN, ĐO BÓC KHỐI LƯỢNG HOÀN THÀNH ĐƯA VÀO QUYẾT TOÁN</v>
          </cell>
        </row>
      </sheetData>
      <sheetData sheetId="6961">
        <row r="4">
          <cell r="A4" t="str">
            <v>BẢNG TÍNH TOÁN, ĐO BÓC KHỐI LƯỢNG HOÀN THÀNH ĐƯA VÀO QUYẾT TOÁN</v>
          </cell>
        </row>
      </sheetData>
      <sheetData sheetId="6962">
        <row r="4">
          <cell r="A4" t="str">
            <v>BẢNG TÍNH TOÁN, ĐO BÓC KHỐI LƯỢNG HOÀN THÀNH ĐƯA VÀO QUYẾT TOÁN</v>
          </cell>
        </row>
      </sheetData>
      <sheetData sheetId="6963">
        <row r="4">
          <cell r="A4" t="str">
            <v>BẢNG TÍNH TOÁN, ĐO BÓC KHỐI LƯỢNG HOÀN THÀNH ĐƯA VÀO QUYẾT TOÁN</v>
          </cell>
        </row>
      </sheetData>
      <sheetData sheetId="6964">
        <row r="4">
          <cell r="A4" t="str">
            <v>BẢNG TÍNH TOÁN, ĐO BÓC KHỐI LƯỢNG HOÀN THÀNH ĐƯA VÀO QUYẾT TOÁN</v>
          </cell>
        </row>
      </sheetData>
      <sheetData sheetId="6965">
        <row r="4">
          <cell r="A4" t="str">
            <v>BẢNG TÍNH TOÁN, ĐO BÓC KHỐI LƯỢNG HOÀN THÀNH ĐƯA VÀO QUYẾT TOÁN</v>
          </cell>
        </row>
      </sheetData>
      <sheetData sheetId="6966">
        <row r="4">
          <cell r="A4" t="str">
            <v>BẢNG TÍNH TOÁN, ĐO BÓC KHỐI LƯỢNG HOÀN THÀNH ĐƯA VÀO QUYẾT TOÁN</v>
          </cell>
        </row>
      </sheetData>
      <sheetData sheetId="6967">
        <row r="4">
          <cell r="A4" t="str">
            <v>BẢNG TÍNH TOÁN, ĐO BÓC KHỐI LƯỢNG HOÀN THÀNH ĐƯA VÀO QUYẾT TOÁN</v>
          </cell>
        </row>
      </sheetData>
      <sheetData sheetId="6968">
        <row r="4">
          <cell r="A4" t="str">
            <v>BẢNG TÍNH TOÁN, ĐO BÓC KHỐI LƯỢNG HOÀN THÀNH ĐƯA VÀO QUYẾT TOÁN</v>
          </cell>
        </row>
      </sheetData>
      <sheetData sheetId="6969">
        <row r="4">
          <cell r="A4" t="str">
            <v>BẢNG TÍNH TOÁN, ĐO BÓC KHỐI LƯỢNG HOÀN THÀNH ĐƯA VÀO QUYẾT TOÁN</v>
          </cell>
        </row>
      </sheetData>
      <sheetData sheetId="6970">
        <row r="4">
          <cell r="A4" t="str">
            <v>BẢNG TÍNH TOÁN, ĐO BÓC KHỐI LƯỢNG HOÀN THÀNH ĐƯA VÀO QUYẾT TOÁN</v>
          </cell>
        </row>
      </sheetData>
      <sheetData sheetId="6971">
        <row r="4">
          <cell r="A4" t="str">
            <v>BẢNG TÍNH TOÁN, ĐO BÓC KHỐI LƯỢNG HOÀN THÀNH ĐƯA VÀO QUYẾT TOÁN</v>
          </cell>
        </row>
      </sheetData>
      <sheetData sheetId="6972">
        <row r="4">
          <cell r="A4" t="str">
            <v>BẢNG TÍNH TOÁN, ĐO BÓC KHỐI LƯỢNG HOÀN THÀNH ĐƯA VÀO QUYẾT TOÁN</v>
          </cell>
        </row>
      </sheetData>
      <sheetData sheetId="6973">
        <row r="4">
          <cell r="A4" t="str">
            <v>BẢNG TÍNH TOÁN, ĐO BÓC KHỐI LƯỢNG HOÀN THÀNH ĐƯA VÀO QUYẾT TOÁN</v>
          </cell>
        </row>
      </sheetData>
      <sheetData sheetId="6974">
        <row r="4">
          <cell r="A4" t="str">
            <v>BẢNG TÍNH TOÁN, ĐO BÓC KHỐI LƯỢNG HOÀN THÀNH ĐƯA VÀO QUYẾT TOÁN</v>
          </cell>
        </row>
      </sheetData>
      <sheetData sheetId="6975">
        <row r="4">
          <cell r="A4" t="str">
            <v>BẢNG TÍNH TOÁN, ĐO BÓC KHỐI LƯỢNG HOÀN THÀNH ĐƯA VÀO QUYẾT TOÁN</v>
          </cell>
        </row>
      </sheetData>
      <sheetData sheetId="6976">
        <row r="4">
          <cell r="A4" t="str">
            <v>BẢNG TÍNH TOÁN, ĐO BÓC KHỐI LƯỢNG HOÀN THÀNH ĐƯA VÀO QUYẾT TOÁN</v>
          </cell>
        </row>
      </sheetData>
      <sheetData sheetId="6977">
        <row r="4">
          <cell r="A4" t="str">
            <v>BẢNG TÍNH TOÁN, ĐO BÓC KHỐI LƯỢNG HOÀN THÀNH ĐƯA VÀO QUYẾT TOÁN</v>
          </cell>
        </row>
      </sheetData>
      <sheetData sheetId="6978">
        <row r="4">
          <cell r="A4" t="str">
            <v>BẢNG TÍNH TOÁN, ĐO BÓC KHỐI LƯỢNG HOÀN THÀNH ĐƯA VÀO QUYẾT TOÁN</v>
          </cell>
        </row>
      </sheetData>
      <sheetData sheetId="6979">
        <row r="4">
          <cell r="A4" t="str">
            <v>BẢNG TÍNH TOÁN, ĐO BÓC KHỐI LƯỢNG HOÀN THÀNH ĐƯA VÀO QUYẾT TOÁN</v>
          </cell>
        </row>
      </sheetData>
      <sheetData sheetId="6980">
        <row r="4">
          <cell r="A4" t="str">
            <v>BẢNG TÍNH TOÁN, ĐO BÓC KHỐI LƯỢNG HOÀN THÀNH ĐƯA VÀO QUYẾT TOÁN</v>
          </cell>
        </row>
      </sheetData>
      <sheetData sheetId="6981">
        <row r="4">
          <cell r="A4" t="str">
            <v>BẢNG TÍNH TOÁN, ĐO BÓC KHỐI LƯỢNG HOÀN THÀNH ĐƯA VÀO QUYẾT TOÁN</v>
          </cell>
        </row>
      </sheetData>
      <sheetData sheetId="6982">
        <row r="4">
          <cell r="A4" t="str">
            <v>BẢNG TÍNH TOÁN, ĐO BÓC KHỐI LƯỢNG HOÀN THÀNH ĐƯA VÀO QUYẾT TOÁN</v>
          </cell>
        </row>
      </sheetData>
      <sheetData sheetId="6983">
        <row r="4">
          <cell r="A4" t="str">
            <v>BẢNG TÍNH TOÁN, ĐO BÓC KHỐI LƯỢNG HOÀN THÀNH ĐƯA VÀO QUYẾT TOÁN</v>
          </cell>
        </row>
      </sheetData>
      <sheetData sheetId="6984">
        <row r="4">
          <cell r="A4" t="str">
            <v>BẢNG TÍNH TOÁN, ĐO BÓC KHỐI LƯỢNG HOÀN THÀNH ĐƯA VÀO QUYẾT TOÁN</v>
          </cell>
        </row>
      </sheetData>
      <sheetData sheetId="6985">
        <row r="4">
          <cell r="A4" t="str">
            <v>BẢNG TÍNH TOÁN, ĐO BÓC KHỐI LƯỢNG HOÀN THÀNH ĐƯA VÀO QUYẾT TOÁN</v>
          </cell>
        </row>
      </sheetData>
      <sheetData sheetId="6986">
        <row r="4">
          <cell r="A4" t="str">
            <v>BẢNG TÍNH TOÁN, ĐO BÓC KHỐI LƯỢNG HOÀN THÀNH ĐƯA VÀO QUYẾT TOÁN</v>
          </cell>
        </row>
      </sheetData>
      <sheetData sheetId="6987">
        <row r="4">
          <cell r="A4" t="str">
            <v>BẢNG TÍNH TOÁN, ĐO BÓC KHỐI LƯỢNG HOÀN THÀNH ĐƯA VÀO QUYẾT TOÁN</v>
          </cell>
        </row>
      </sheetData>
      <sheetData sheetId="6988">
        <row r="4">
          <cell r="A4" t="str">
            <v>BẢNG TÍNH TOÁN, ĐO BÓC KHỐI LƯỢNG HOÀN THÀNH ĐƯA VÀO QUYẾT TOÁN</v>
          </cell>
        </row>
      </sheetData>
      <sheetData sheetId="6989">
        <row r="4">
          <cell r="A4" t="str">
            <v>BẢNG TÍNH TOÁN, ĐO BÓC KHỐI LƯỢNG HOÀN THÀNH ĐƯA VÀO QUYẾT TOÁN</v>
          </cell>
        </row>
      </sheetData>
      <sheetData sheetId="6990">
        <row r="4">
          <cell r="A4" t="str">
            <v>BẢNG TÍNH TOÁN, ĐO BÓC KHỐI LƯỢNG HOÀN THÀNH ĐƯA VÀO QUYẾT TOÁN</v>
          </cell>
        </row>
      </sheetData>
      <sheetData sheetId="6991">
        <row r="4">
          <cell r="A4" t="str">
            <v>BẢNG TÍNH TOÁN, ĐO BÓC KHỐI LƯỢNG HOÀN THÀNH ĐƯA VÀO QUYẾT TOÁN</v>
          </cell>
        </row>
      </sheetData>
      <sheetData sheetId="6992">
        <row r="4">
          <cell r="A4" t="str">
            <v>BẢNG TÍNH TOÁN, ĐO BÓC KHỐI LƯỢNG HOÀN THÀNH ĐƯA VÀO QUYẾT TOÁN</v>
          </cell>
        </row>
      </sheetData>
      <sheetData sheetId="6993">
        <row r="4">
          <cell r="A4" t="str">
            <v>BẢNG TÍNH TOÁN, ĐO BÓC KHỐI LƯỢNG HOÀN THÀNH ĐƯA VÀO QUYẾT TOÁN</v>
          </cell>
        </row>
      </sheetData>
      <sheetData sheetId="6994">
        <row r="4">
          <cell r="A4" t="str">
            <v>BẢNG TÍNH TOÁN, ĐO BÓC KHỐI LƯỢNG HOÀN THÀNH ĐƯA VÀO QUYẾT TOÁN</v>
          </cell>
        </row>
      </sheetData>
      <sheetData sheetId="6995">
        <row r="4">
          <cell r="A4" t="str">
            <v>BẢNG TÍNH TOÁN, ĐO BÓC KHỐI LƯỢNG HOÀN THÀNH ĐƯA VÀO QUYẾT TOÁN</v>
          </cell>
        </row>
      </sheetData>
      <sheetData sheetId="6996">
        <row r="4">
          <cell r="A4" t="str">
            <v>BẢNG TÍNH TOÁN, ĐO BÓC KHỐI LƯỢNG HOÀN THÀNH ĐƯA VÀO QUYẾT TOÁN</v>
          </cell>
        </row>
      </sheetData>
      <sheetData sheetId="6997">
        <row r="4">
          <cell r="A4" t="str">
            <v>BẢNG TÍNH TOÁN, ĐO BÓC KHỐI LƯỢNG HOÀN THÀNH ĐƯA VÀO QUYẾT TOÁN</v>
          </cell>
        </row>
      </sheetData>
      <sheetData sheetId="6998">
        <row r="4">
          <cell r="A4" t="str">
            <v>BẢNG TÍNH TOÁN, ĐO BÓC KHỐI LƯỢNG HOÀN THÀNH ĐƯA VÀO QUYẾT TOÁN</v>
          </cell>
        </row>
      </sheetData>
      <sheetData sheetId="6999">
        <row r="4">
          <cell r="A4" t="str">
            <v>BẢNG TÍNH TOÁN, ĐO BÓC KHỐI LƯỢNG HOÀN THÀNH ĐƯA VÀO QUYẾT TOÁN</v>
          </cell>
        </row>
      </sheetData>
      <sheetData sheetId="7000">
        <row r="4">
          <cell r="A4" t="str">
            <v>BẢNG TÍNH TOÁN, ĐO BÓC KHỐI LƯỢNG HOÀN THÀNH ĐƯA VÀO QUYẾT TOÁN</v>
          </cell>
        </row>
      </sheetData>
      <sheetData sheetId="7001">
        <row r="4">
          <cell r="A4" t="str">
            <v>BẢNG TÍNH TOÁN, ĐO BÓC KHỐI LƯỢNG HOÀN THÀNH ĐƯA VÀO QUYẾT TOÁN</v>
          </cell>
        </row>
      </sheetData>
      <sheetData sheetId="7002">
        <row r="4">
          <cell r="A4" t="str">
            <v>BẢNG TÍNH TOÁN, ĐO BÓC KHỐI LƯỢNG HOÀN THÀNH ĐƯA VÀO QUYẾT TOÁN</v>
          </cell>
        </row>
      </sheetData>
      <sheetData sheetId="7003">
        <row r="4">
          <cell r="A4" t="str">
            <v>BẢNG TÍNH TOÁN, ĐO BÓC KHỐI LƯỢNG HOÀN THÀNH ĐƯA VÀO QUYẾT TOÁN</v>
          </cell>
        </row>
      </sheetData>
      <sheetData sheetId="7004">
        <row r="4">
          <cell r="A4" t="str">
            <v>BẢNG TÍNH TOÁN, ĐO BÓC KHỐI LƯỢNG HOÀN THÀNH ĐƯA VÀO QUYẾT TOÁN</v>
          </cell>
        </row>
      </sheetData>
      <sheetData sheetId="7005">
        <row r="4">
          <cell r="A4" t="str">
            <v>BẢNG TÍNH TOÁN, ĐO BÓC KHỐI LƯỢNG HOÀN THÀNH ĐƯA VÀO QUYẾT TOÁN</v>
          </cell>
        </row>
      </sheetData>
      <sheetData sheetId="7006">
        <row r="4">
          <cell r="A4" t="str">
            <v>BẢNG TÍNH TOÁN, ĐO BÓC KHỐI LƯỢNG HOÀN THÀNH ĐƯA VÀO QUYẾT TOÁN</v>
          </cell>
        </row>
      </sheetData>
      <sheetData sheetId="7007">
        <row r="4">
          <cell r="A4" t="str">
            <v>BẢNG TÍNH TOÁN, ĐO BÓC KHỐI LƯỢNG HOÀN THÀNH ĐƯA VÀO QUYẾT TOÁN</v>
          </cell>
        </row>
      </sheetData>
      <sheetData sheetId="7008">
        <row r="4">
          <cell r="A4" t="str">
            <v>BẢNG TÍNH TOÁN, ĐO BÓC KHỐI LƯỢNG HOÀN THÀNH ĐƯA VÀO QUYẾT TOÁN</v>
          </cell>
        </row>
      </sheetData>
      <sheetData sheetId="7009">
        <row r="4">
          <cell r="A4" t="str">
            <v>BẢNG TÍNH TOÁN, ĐO BÓC KHỐI LƯỢNG HOÀN THÀNH ĐƯA VÀO QUYẾT TOÁN</v>
          </cell>
        </row>
      </sheetData>
      <sheetData sheetId="7010">
        <row r="4">
          <cell r="A4" t="str">
            <v>BẢNG TÍNH TOÁN, ĐO BÓC KHỐI LƯỢNG HOÀN THÀNH ĐƯA VÀO QUYẾT TOÁN</v>
          </cell>
        </row>
      </sheetData>
      <sheetData sheetId="7011">
        <row r="4">
          <cell r="A4" t="str">
            <v>BẢNG TÍNH TOÁN, ĐO BÓC KHỐI LƯỢNG HOÀN THÀNH ĐƯA VÀO QUYẾT TOÁN</v>
          </cell>
        </row>
      </sheetData>
      <sheetData sheetId="7012">
        <row r="4">
          <cell r="A4" t="str">
            <v>BẢNG TÍNH TOÁN, ĐO BÓC KHỐI LƯỢNG HOÀN THÀNH ĐƯA VÀO QUYẾT TOÁN</v>
          </cell>
        </row>
      </sheetData>
      <sheetData sheetId="7013">
        <row r="4">
          <cell r="A4" t="str">
            <v>BẢNG TÍNH TOÁN, ĐO BÓC KHỐI LƯỢNG HOÀN THÀNH ĐƯA VÀO QUYẾT TOÁN</v>
          </cell>
        </row>
      </sheetData>
      <sheetData sheetId="7014">
        <row r="4">
          <cell r="A4" t="str">
            <v>BẢNG TÍNH TOÁN, ĐO BÓC KHỐI LƯỢNG HOÀN THÀNH ĐƯA VÀO QUYẾT TOÁN</v>
          </cell>
        </row>
      </sheetData>
      <sheetData sheetId="7015">
        <row r="4">
          <cell r="A4" t="str">
            <v>BẢNG TÍNH TOÁN, ĐO BÓC KHỐI LƯỢNG HOÀN THÀNH ĐƯA VÀO QUYẾT TOÁN</v>
          </cell>
        </row>
      </sheetData>
      <sheetData sheetId="7016">
        <row r="4">
          <cell r="A4" t="str">
            <v>BẢNG TÍNH TOÁN, ĐO BÓC KHỐI LƯỢNG HOÀN THÀNH ĐƯA VÀO QUYẾT TOÁN</v>
          </cell>
        </row>
      </sheetData>
      <sheetData sheetId="7017">
        <row r="4">
          <cell r="A4" t="str">
            <v>BẢNG TÍNH TOÁN, ĐO BÓC KHỐI LƯỢNG HOÀN THÀNH ĐƯA VÀO QUYẾT TOÁN</v>
          </cell>
        </row>
      </sheetData>
      <sheetData sheetId="7018">
        <row r="4">
          <cell r="A4" t="str">
            <v>BẢNG TÍNH TOÁN, ĐO BÓC KHỐI LƯỢNG HOÀN THÀNH ĐƯA VÀO QUYẾT TOÁN</v>
          </cell>
        </row>
      </sheetData>
      <sheetData sheetId="7019">
        <row r="4">
          <cell r="A4" t="str">
            <v>BẢNG TÍNH TOÁN, ĐO BÓC KHỐI LƯỢNG HOÀN THÀNH ĐƯA VÀO QUYẾT TOÁN</v>
          </cell>
        </row>
      </sheetData>
      <sheetData sheetId="7020">
        <row r="4">
          <cell r="A4" t="str">
            <v>BẢNG TÍNH TOÁN, ĐO BÓC KHỐI LƯỢNG HOÀN THÀNH ĐƯA VÀO QUYẾT TOÁN</v>
          </cell>
        </row>
      </sheetData>
      <sheetData sheetId="7021">
        <row r="4">
          <cell r="A4" t="str">
            <v>BẢNG TÍNH TOÁN, ĐO BÓC KHỐI LƯỢNG HOÀN THÀNH ĐƯA VÀO QUYẾT TOÁN</v>
          </cell>
        </row>
      </sheetData>
      <sheetData sheetId="7022">
        <row r="4">
          <cell r="A4" t="str">
            <v>BẢNG TÍNH TOÁN, ĐO BÓC KHỐI LƯỢNG HOÀN THÀNH ĐƯA VÀO QUYẾT TOÁN</v>
          </cell>
        </row>
      </sheetData>
      <sheetData sheetId="7023">
        <row r="4">
          <cell r="A4" t="str">
            <v>BẢNG TÍNH TOÁN, ĐO BÓC KHỐI LƯỢNG HOÀN THÀNH ĐƯA VÀO QUYẾT TOÁN</v>
          </cell>
        </row>
      </sheetData>
      <sheetData sheetId="7024">
        <row r="4">
          <cell r="A4" t="str">
            <v>BẢNG TÍNH TOÁN, ĐO BÓC KHỐI LƯỢNG HOÀN THÀNH ĐƯA VÀO QUYẾT TOÁN</v>
          </cell>
        </row>
      </sheetData>
      <sheetData sheetId="7025">
        <row r="4">
          <cell r="A4" t="str">
            <v>BẢNG TÍNH TOÁN, ĐO BÓC KHỐI LƯỢNG HOÀN THÀNH ĐƯA VÀO QUYẾT TOÁN</v>
          </cell>
        </row>
      </sheetData>
      <sheetData sheetId="7026">
        <row r="4">
          <cell r="A4" t="str">
            <v>BẢNG TÍNH TOÁN, ĐO BÓC KHỐI LƯỢNG HOÀN THÀNH ĐƯA VÀO QUYẾT TOÁN</v>
          </cell>
        </row>
      </sheetData>
      <sheetData sheetId="7027">
        <row r="4">
          <cell r="A4" t="str">
            <v>BẢNG TÍNH TOÁN, ĐO BÓC KHỐI LƯỢNG HOÀN THÀNH ĐƯA VÀO QUYẾT TOÁN</v>
          </cell>
        </row>
      </sheetData>
      <sheetData sheetId="7028">
        <row r="4">
          <cell r="A4" t="str">
            <v>BẢNG TÍNH TOÁN, ĐO BÓC KHỐI LƯỢNG HOÀN THÀNH ĐƯA VÀO QUYẾT TOÁN</v>
          </cell>
        </row>
      </sheetData>
      <sheetData sheetId="7029">
        <row r="4">
          <cell r="A4" t="str">
            <v>BẢNG TÍNH TOÁN, ĐO BÓC KHỐI LƯỢNG HOÀN THÀNH ĐƯA VÀO QUYẾT TOÁN</v>
          </cell>
        </row>
      </sheetData>
      <sheetData sheetId="7030">
        <row r="4">
          <cell r="A4" t="str">
            <v>BẢNG TÍNH TOÁN, ĐO BÓC KHỐI LƯỢNG HOÀN THÀNH ĐƯA VÀO QUYẾT TOÁN</v>
          </cell>
        </row>
      </sheetData>
      <sheetData sheetId="7031">
        <row r="4">
          <cell r="A4" t="str">
            <v>BẢNG TÍNH TOÁN, ĐO BÓC KHỐI LƯỢNG HOÀN THÀNH ĐƯA VÀO QUYẾT TOÁN</v>
          </cell>
        </row>
      </sheetData>
      <sheetData sheetId="7032">
        <row r="4">
          <cell r="A4" t="str">
            <v>BẢNG TÍNH TOÁN, ĐO BÓC KHỐI LƯỢNG HOÀN THÀNH ĐƯA VÀO QUYẾT TOÁN</v>
          </cell>
        </row>
      </sheetData>
      <sheetData sheetId="7033">
        <row r="4">
          <cell r="A4" t="str">
            <v>BẢNG TÍNH TOÁN, ĐO BÓC KHỐI LƯỢNG HOÀN THÀNH ĐƯA VÀO QUYẾT TOÁN</v>
          </cell>
        </row>
      </sheetData>
      <sheetData sheetId="7034">
        <row r="4">
          <cell r="A4" t="str">
            <v>BẢNG TÍNH TOÁN, ĐO BÓC KHỐI LƯỢNG HOÀN THÀNH ĐƯA VÀO QUYẾT TOÁN</v>
          </cell>
        </row>
      </sheetData>
      <sheetData sheetId="7035">
        <row r="4">
          <cell r="A4" t="str">
            <v>BẢNG TÍNH TOÁN, ĐO BÓC KHỐI LƯỢNG HOÀN THÀNH ĐƯA VÀO QUYẾT TOÁN</v>
          </cell>
        </row>
      </sheetData>
      <sheetData sheetId="7036">
        <row r="4">
          <cell r="A4" t="str">
            <v>BẢNG TÍNH TOÁN, ĐO BÓC KHỐI LƯỢNG HOÀN THÀNH ĐƯA VÀO QUYẾT TOÁN</v>
          </cell>
        </row>
      </sheetData>
      <sheetData sheetId="7037">
        <row r="4">
          <cell r="A4" t="str">
            <v>BẢNG TÍNH TOÁN, ĐO BÓC KHỐI LƯỢNG HOÀN THÀNH ĐƯA VÀO QUYẾT TOÁN</v>
          </cell>
        </row>
      </sheetData>
      <sheetData sheetId="7038">
        <row r="4">
          <cell r="A4" t="str">
            <v>BẢNG TÍNH TOÁN, ĐO BÓC KHỐI LƯỢNG HOÀN THÀNH ĐƯA VÀO QUYẾT TOÁN</v>
          </cell>
        </row>
      </sheetData>
      <sheetData sheetId="7039">
        <row r="4">
          <cell r="A4" t="str">
            <v>BẢNG TÍNH TOÁN, ĐO BÓC KHỐI LƯỢNG HOÀN THÀNH ĐƯA VÀO QUYẾT TOÁN</v>
          </cell>
        </row>
      </sheetData>
      <sheetData sheetId="7040">
        <row r="4">
          <cell r="A4" t="str">
            <v>BẢNG TÍNH TOÁN, ĐO BÓC KHỐI LƯỢNG HOÀN THÀNH ĐƯA VÀO QUYẾT TOÁN</v>
          </cell>
        </row>
      </sheetData>
      <sheetData sheetId="7041">
        <row r="4">
          <cell r="A4" t="str">
            <v>BẢNG TÍNH TOÁN, ĐO BÓC KHỐI LƯỢNG HOÀN THÀNH ĐƯA VÀO QUYẾT TOÁN</v>
          </cell>
        </row>
      </sheetData>
      <sheetData sheetId="7042">
        <row r="4">
          <cell r="A4" t="str">
            <v>BẢNG TÍNH TOÁN, ĐO BÓC KHỐI LƯỢNG HOÀN THÀNH ĐƯA VÀO QUYẾT TOÁN</v>
          </cell>
        </row>
      </sheetData>
      <sheetData sheetId="7043">
        <row r="4">
          <cell r="A4" t="str">
            <v>BẢNG TÍNH TOÁN, ĐO BÓC KHỐI LƯỢNG HOÀN THÀNH ĐƯA VÀO QUYẾT TOÁN</v>
          </cell>
        </row>
      </sheetData>
      <sheetData sheetId="7044">
        <row r="4">
          <cell r="A4" t="str">
            <v>BẢNG TÍNH TOÁN, ĐO BÓC KHỐI LƯỢNG HOÀN THÀNH ĐƯA VÀO QUYẾT TOÁN</v>
          </cell>
        </row>
      </sheetData>
      <sheetData sheetId="7045">
        <row r="4">
          <cell r="A4" t="str">
            <v>BẢNG TÍNH TOÁN, ĐO BÓC KHỐI LƯỢNG HOÀN THÀNH ĐƯA VÀO QUYẾT TOÁN</v>
          </cell>
        </row>
      </sheetData>
      <sheetData sheetId="7046">
        <row r="4">
          <cell r="A4" t="str">
            <v>BẢNG TÍNH TOÁN, ĐO BÓC KHỐI LƯỢNG HOÀN THÀNH ĐƯA VÀO QUYẾT TOÁN</v>
          </cell>
        </row>
      </sheetData>
      <sheetData sheetId="7047">
        <row r="4">
          <cell r="A4" t="str">
            <v>BẢNG TÍNH TOÁN, ĐO BÓC KHỐI LƯỢNG HOÀN THÀNH ĐƯA VÀO QUYẾT TOÁN</v>
          </cell>
        </row>
      </sheetData>
      <sheetData sheetId="7048">
        <row r="4">
          <cell r="A4" t="str">
            <v>BẢNG TÍNH TOÁN, ĐO BÓC KHỐI LƯỢNG HOÀN THÀNH ĐƯA VÀO QUYẾT TOÁN</v>
          </cell>
        </row>
      </sheetData>
      <sheetData sheetId="7049">
        <row r="4">
          <cell r="A4" t="str">
            <v>BẢNG TÍNH TOÁN, ĐO BÓC KHỐI LƯỢNG HOÀN THÀNH ĐƯA VÀO QUYẾT TOÁN</v>
          </cell>
        </row>
      </sheetData>
      <sheetData sheetId="7050">
        <row r="4">
          <cell r="A4" t="str">
            <v>BẢNG TÍNH TOÁN, ĐO BÓC KHỐI LƯỢNG HOÀN THÀNH ĐƯA VÀO QUYẾT TOÁN</v>
          </cell>
        </row>
      </sheetData>
      <sheetData sheetId="7051">
        <row r="4">
          <cell r="A4" t="str">
            <v>BẢNG TÍNH TOÁN, ĐO BÓC KHỐI LƯỢNG HOÀN THÀNH ĐƯA VÀO QUYẾT TOÁN</v>
          </cell>
        </row>
      </sheetData>
      <sheetData sheetId="7052">
        <row r="4">
          <cell r="A4" t="str">
            <v>BẢNG TÍNH TOÁN, ĐO BÓC KHỐI LƯỢNG HOÀN THÀNH ĐƯA VÀO QUYẾT TOÁN</v>
          </cell>
        </row>
      </sheetData>
      <sheetData sheetId="7053">
        <row r="4">
          <cell r="A4" t="str">
            <v>BẢNG TÍNH TOÁN, ĐO BÓC KHỐI LƯỢNG HOÀN THÀNH ĐƯA VÀO QUYẾT TOÁN</v>
          </cell>
        </row>
      </sheetData>
      <sheetData sheetId="7054">
        <row r="4">
          <cell r="A4" t="str">
            <v>BẢNG TÍNH TOÁN, ĐO BÓC KHỐI LƯỢNG HOÀN THÀNH ĐƯA VÀO QUYẾT TOÁN</v>
          </cell>
        </row>
      </sheetData>
      <sheetData sheetId="7055">
        <row r="4">
          <cell r="A4" t="str">
            <v>BẢNG TÍNH TOÁN, ĐO BÓC KHỐI LƯỢNG HOÀN THÀNH ĐƯA VÀO QUYẾT TOÁN</v>
          </cell>
        </row>
      </sheetData>
      <sheetData sheetId="7056">
        <row r="4">
          <cell r="A4" t="str">
            <v>BẢNG TÍNH TOÁN, ĐO BÓC KHỐI LƯỢNG HOÀN THÀNH ĐƯA VÀO QUYẾT TOÁN</v>
          </cell>
        </row>
      </sheetData>
      <sheetData sheetId="7057">
        <row r="4">
          <cell r="A4" t="str">
            <v>BẢNG TÍNH TOÁN, ĐO BÓC KHỐI LƯỢNG HOÀN THÀNH ĐƯA VÀO QUYẾT TOÁN</v>
          </cell>
        </row>
      </sheetData>
      <sheetData sheetId="7058">
        <row r="4">
          <cell r="A4" t="str">
            <v>BẢNG TÍNH TOÁN, ĐO BÓC KHỐI LƯỢNG HOÀN THÀNH ĐƯA VÀO QUYẾT TOÁN</v>
          </cell>
        </row>
      </sheetData>
      <sheetData sheetId="7059">
        <row r="4">
          <cell r="A4" t="str">
            <v>BẢNG TÍNH TOÁN, ĐO BÓC KHỐI LƯỢNG HOÀN THÀNH ĐƯA VÀO QUYẾT TOÁN</v>
          </cell>
        </row>
      </sheetData>
      <sheetData sheetId="7060">
        <row r="4">
          <cell r="A4" t="str">
            <v>BẢNG TÍNH TOÁN, ĐO BÓC KHỐI LƯỢNG HOÀN THÀNH ĐƯA VÀO QUYẾT TOÁN</v>
          </cell>
        </row>
      </sheetData>
      <sheetData sheetId="7061">
        <row r="4">
          <cell r="A4" t="str">
            <v>BẢNG TÍNH TOÁN, ĐO BÓC KHỐI LƯỢNG HOÀN THÀNH ĐƯA VÀO QUYẾT TOÁN</v>
          </cell>
        </row>
      </sheetData>
      <sheetData sheetId="7062">
        <row r="4">
          <cell r="A4" t="str">
            <v>BẢNG TÍNH TOÁN, ĐO BÓC KHỐI LƯỢNG HOÀN THÀNH ĐƯA VÀO QUYẾT TOÁN</v>
          </cell>
        </row>
      </sheetData>
      <sheetData sheetId="7063">
        <row r="4">
          <cell r="A4" t="str">
            <v>BẢNG TÍNH TOÁN, ĐO BÓC KHỐI LƯỢNG HOÀN THÀNH ĐƯA VÀO QUYẾT TOÁN</v>
          </cell>
        </row>
      </sheetData>
      <sheetData sheetId="7064">
        <row r="4">
          <cell r="A4" t="str">
            <v>BẢNG TÍNH TOÁN, ĐO BÓC KHỐI LƯỢNG HOÀN THÀNH ĐƯA VÀO QUYẾT TOÁN</v>
          </cell>
        </row>
      </sheetData>
      <sheetData sheetId="7065">
        <row r="4">
          <cell r="A4" t="str">
            <v>BẢNG TÍNH TOÁN, ĐO BÓC KHỐI LƯỢNG HOÀN THÀNH ĐƯA VÀO QUYẾT TOÁN</v>
          </cell>
        </row>
      </sheetData>
      <sheetData sheetId="7066">
        <row r="4">
          <cell r="A4" t="str">
            <v>BẢNG TÍNH TOÁN, ĐO BÓC KHỐI LƯỢNG HOÀN THÀNH ĐƯA VÀO QUYẾT TOÁN</v>
          </cell>
        </row>
      </sheetData>
      <sheetData sheetId="7067">
        <row r="4">
          <cell r="A4" t="str">
            <v>BẢNG TÍNH TOÁN, ĐO BÓC KHỐI LƯỢNG HOÀN THÀNH ĐƯA VÀO QUYẾT TOÁN</v>
          </cell>
        </row>
      </sheetData>
      <sheetData sheetId="7068">
        <row r="4">
          <cell r="A4" t="str">
            <v>BẢNG TÍNH TOÁN, ĐO BÓC KHỐI LƯỢNG HOÀN THÀNH ĐƯA VÀO QUYẾT TOÁN</v>
          </cell>
        </row>
      </sheetData>
      <sheetData sheetId="7069">
        <row r="4">
          <cell r="A4" t="str">
            <v>BẢNG TÍNH TOÁN, ĐO BÓC KHỐI LƯỢNG HOÀN THÀNH ĐƯA VÀO QUYẾT TOÁN</v>
          </cell>
        </row>
      </sheetData>
      <sheetData sheetId="7070">
        <row r="4">
          <cell r="A4" t="str">
            <v>BẢNG TÍNH TOÁN, ĐO BÓC KHỐI LƯỢNG HOÀN THÀNH ĐƯA VÀO QUYẾT TOÁN</v>
          </cell>
        </row>
      </sheetData>
      <sheetData sheetId="7071">
        <row r="4">
          <cell r="A4" t="str">
            <v>BẢNG TÍNH TOÁN, ĐO BÓC KHỐI LƯỢNG HOÀN THÀNH ĐƯA VÀO QUYẾT TOÁN</v>
          </cell>
        </row>
      </sheetData>
      <sheetData sheetId="7072">
        <row r="4">
          <cell r="A4" t="str">
            <v>BẢNG TÍNH TOÁN, ĐO BÓC KHỐI LƯỢNG HOÀN THÀNH ĐƯA VÀO QUYẾT TOÁN</v>
          </cell>
        </row>
      </sheetData>
      <sheetData sheetId="7073">
        <row r="4">
          <cell r="A4" t="str">
            <v>BẢNG TÍNH TOÁN, ĐO BÓC KHỐI LƯỢNG HOÀN THÀNH ĐƯA VÀO QUYẾT TOÁN</v>
          </cell>
        </row>
      </sheetData>
      <sheetData sheetId="7074">
        <row r="4">
          <cell r="A4" t="str">
            <v>BẢNG TÍNH TOÁN, ĐO BÓC KHỐI LƯỢNG HOÀN THÀNH ĐƯA VÀO QUYẾT TOÁN</v>
          </cell>
        </row>
      </sheetData>
      <sheetData sheetId="7075">
        <row r="4">
          <cell r="A4" t="str">
            <v>BẢNG TÍNH TOÁN, ĐO BÓC KHỐI LƯỢNG HOÀN THÀNH ĐƯA VÀO QUYẾT TOÁN</v>
          </cell>
        </row>
      </sheetData>
      <sheetData sheetId="7076">
        <row r="4">
          <cell r="A4" t="str">
            <v>BẢNG TÍNH TOÁN, ĐO BÓC KHỐI LƯỢNG HOÀN THÀNH ĐƯA VÀO QUYẾT TOÁN</v>
          </cell>
        </row>
      </sheetData>
      <sheetData sheetId="7077">
        <row r="4">
          <cell r="A4" t="str">
            <v>BẢNG TÍNH TOÁN, ĐO BÓC KHỐI LƯỢNG HOÀN THÀNH ĐƯA VÀO QUYẾT TOÁN</v>
          </cell>
        </row>
      </sheetData>
      <sheetData sheetId="7078">
        <row r="4">
          <cell r="A4" t="str">
            <v>BẢNG TÍNH TOÁN, ĐO BÓC KHỐI LƯỢNG HOÀN THÀNH ĐƯA VÀO QUYẾT TOÁN</v>
          </cell>
        </row>
      </sheetData>
      <sheetData sheetId="7079">
        <row r="4">
          <cell r="A4" t="str">
            <v>BẢNG TÍNH TOÁN, ĐO BÓC KHỐI LƯỢNG HOÀN THÀNH ĐƯA VÀO QUYẾT TOÁN</v>
          </cell>
        </row>
      </sheetData>
      <sheetData sheetId="7080">
        <row r="4">
          <cell r="A4" t="str">
            <v>BẢNG TÍNH TOÁN, ĐO BÓC KHỐI LƯỢNG HOÀN THÀNH ĐƯA VÀO QUYẾT TOÁN</v>
          </cell>
        </row>
      </sheetData>
      <sheetData sheetId="7081">
        <row r="4">
          <cell r="A4" t="str">
            <v>BẢNG TÍNH TOÁN, ĐO BÓC KHỐI LƯỢNG HOÀN THÀNH ĐƯA VÀO QUYẾT TOÁN</v>
          </cell>
        </row>
      </sheetData>
      <sheetData sheetId="7082">
        <row r="4">
          <cell r="A4" t="str">
            <v>BẢNG TÍNH TOÁN, ĐO BÓC KHỐI LƯỢNG HOÀN THÀNH ĐƯA VÀO QUYẾT TOÁN</v>
          </cell>
        </row>
      </sheetData>
      <sheetData sheetId="7083">
        <row r="4">
          <cell r="A4" t="str">
            <v>BẢNG TÍNH TOÁN, ĐO BÓC KHỐI LƯỢNG HOÀN THÀNH ĐƯA VÀO QUYẾT TOÁN</v>
          </cell>
        </row>
      </sheetData>
      <sheetData sheetId="7084">
        <row r="4">
          <cell r="A4" t="str">
            <v>BẢNG TÍNH TOÁN, ĐO BÓC KHỐI LƯỢNG HOÀN THÀNH ĐƯA VÀO QUYẾT TOÁN</v>
          </cell>
        </row>
      </sheetData>
      <sheetData sheetId="7085">
        <row r="4">
          <cell r="A4" t="str">
            <v>BẢNG TÍNH TOÁN, ĐO BÓC KHỐI LƯỢNG HOÀN THÀNH ĐƯA VÀO QUYẾT TOÁN</v>
          </cell>
        </row>
      </sheetData>
      <sheetData sheetId="7086">
        <row r="4">
          <cell r="A4" t="str">
            <v>BẢNG TÍNH TOÁN, ĐO BÓC KHỐI LƯỢNG HOÀN THÀNH ĐƯA VÀO QUYẾT TOÁN</v>
          </cell>
        </row>
      </sheetData>
      <sheetData sheetId="7087">
        <row r="4">
          <cell r="A4" t="str">
            <v>BẢNG TÍNH TOÁN, ĐO BÓC KHỐI LƯỢNG HOÀN THÀNH ĐƯA VÀO QUYẾT TOÁN</v>
          </cell>
        </row>
      </sheetData>
      <sheetData sheetId="7088">
        <row r="4">
          <cell r="A4" t="str">
            <v>BẢNG TÍNH TOÁN, ĐO BÓC KHỐI LƯỢNG HOÀN THÀNH ĐƯA VÀO QUYẾT TOÁN</v>
          </cell>
        </row>
      </sheetData>
      <sheetData sheetId="7089">
        <row r="4">
          <cell r="A4" t="str">
            <v>BẢNG TÍNH TOÁN, ĐO BÓC KHỐI LƯỢNG HOÀN THÀNH ĐƯA VÀO QUYẾT TOÁN</v>
          </cell>
        </row>
      </sheetData>
      <sheetData sheetId="7090">
        <row r="4">
          <cell r="A4" t="str">
            <v>BẢNG TÍNH TOÁN, ĐO BÓC KHỐI LƯỢNG HOÀN THÀNH ĐƯA VÀO QUYẾT TOÁN</v>
          </cell>
        </row>
      </sheetData>
      <sheetData sheetId="7091">
        <row r="4">
          <cell r="A4" t="str">
            <v>BẢNG TÍNH TOÁN, ĐO BÓC KHỐI LƯỢNG HOÀN THÀNH ĐƯA VÀO QUYẾT TOÁN</v>
          </cell>
        </row>
      </sheetData>
      <sheetData sheetId="7092">
        <row r="4">
          <cell r="A4" t="str">
            <v>BẢNG TÍNH TOÁN, ĐO BÓC KHỐI LƯỢNG HOÀN THÀNH ĐƯA VÀO QUYẾT TOÁN</v>
          </cell>
        </row>
      </sheetData>
      <sheetData sheetId="7093">
        <row r="4">
          <cell r="A4" t="str">
            <v>BẢNG TÍNH TOÁN, ĐO BÓC KHỐI LƯỢNG HOÀN THÀNH ĐƯA VÀO QUYẾT TOÁN</v>
          </cell>
        </row>
      </sheetData>
      <sheetData sheetId="7094">
        <row r="4">
          <cell r="A4" t="str">
            <v>BẢNG TÍNH TOÁN, ĐO BÓC KHỐI LƯỢNG HOÀN THÀNH ĐƯA VÀO QUYẾT TOÁN</v>
          </cell>
        </row>
      </sheetData>
      <sheetData sheetId="7095">
        <row r="4">
          <cell r="A4" t="str">
            <v>BẢNG TÍNH TOÁN, ĐO BÓC KHỐI LƯỢNG HOÀN THÀNH ĐƯA VÀO QUYẾT TOÁN</v>
          </cell>
        </row>
      </sheetData>
      <sheetData sheetId="7096">
        <row r="4">
          <cell r="A4" t="str">
            <v>BẢNG TÍNH TOÁN, ĐO BÓC KHỐI LƯỢNG HOÀN THÀNH ĐƯA VÀO QUYẾT TOÁN</v>
          </cell>
        </row>
      </sheetData>
      <sheetData sheetId="7097">
        <row r="4">
          <cell r="A4" t="str">
            <v>BẢNG TÍNH TOÁN, ĐO BÓC KHỐI LƯỢNG HOÀN THÀNH ĐƯA VÀO QUYẾT TOÁN</v>
          </cell>
        </row>
      </sheetData>
      <sheetData sheetId="7098">
        <row r="4">
          <cell r="A4" t="str">
            <v>BẢNG TÍNH TOÁN, ĐO BÓC KHỐI LƯỢNG HOÀN THÀNH ĐƯA VÀO QUYẾT TOÁN</v>
          </cell>
        </row>
      </sheetData>
      <sheetData sheetId="7099">
        <row r="4">
          <cell r="A4" t="str">
            <v>BẢNG TÍNH TOÁN, ĐO BÓC KHỐI LƯỢNG HOÀN THÀNH ĐƯA VÀO QUYẾT TOÁN</v>
          </cell>
        </row>
      </sheetData>
      <sheetData sheetId="7100">
        <row r="4">
          <cell r="A4" t="str">
            <v>BẢNG TÍNH TOÁN, ĐO BÓC KHỐI LƯỢNG HOÀN THÀNH ĐƯA VÀO QUYẾT TOÁN</v>
          </cell>
        </row>
      </sheetData>
      <sheetData sheetId="7101">
        <row r="4">
          <cell r="A4" t="str">
            <v>BẢNG TÍNH TOÁN, ĐO BÓC KHỐI LƯỢNG HOÀN THÀNH ĐƯA VÀO QUYẾT TOÁN</v>
          </cell>
        </row>
      </sheetData>
      <sheetData sheetId="7102">
        <row r="4">
          <cell r="A4" t="str">
            <v>BẢNG TÍNH TOÁN, ĐO BÓC KHỐI LƯỢNG HOÀN THÀNH ĐƯA VÀO QUYẾT TOÁN</v>
          </cell>
        </row>
      </sheetData>
      <sheetData sheetId="7103">
        <row r="4">
          <cell r="A4" t="str">
            <v>BẢNG TÍNH TOÁN, ĐO BÓC KHỐI LƯỢNG HOÀN THÀNH ĐƯA VÀO QUYẾT TOÁN</v>
          </cell>
        </row>
      </sheetData>
      <sheetData sheetId="7104">
        <row r="4">
          <cell r="A4" t="str">
            <v>BẢNG TÍNH TOÁN, ĐO BÓC KHỐI LƯỢNG HOÀN THÀNH ĐƯA VÀO QUYẾT TOÁN</v>
          </cell>
        </row>
      </sheetData>
      <sheetData sheetId="7105">
        <row r="4">
          <cell r="A4" t="str">
            <v>BẢNG TÍNH TOÁN, ĐO BÓC KHỐI LƯỢNG HOÀN THÀNH ĐƯA VÀO QUYẾT TOÁN</v>
          </cell>
        </row>
      </sheetData>
      <sheetData sheetId="7106">
        <row r="4">
          <cell r="A4" t="str">
            <v>BẢNG TÍNH TOÁN, ĐO BÓC KHỐI LƯỢNG HOÀN THÀNH ĐƯA VÀO QUYẾT TOÁN</v>
          </cell>
        </row>
      </sheetData>
      <sheetData sheetId="7107">
        <row r="4">
          <cell r="A4" t="str">
            <v>BẢNG TÍNH TOÁN, ĐO BÓC KHỐI LƯỢNG HOÀN THÀNH ĐƯA VÀO QUYẾT TOÁN</v>
          </cell>
        </row>
      </sheetData>
      <sheetData sheetId="7108">
        <row r="4">
          <cell r="A4" t="str">
            <v>BẢNG TÍNH TOÁN, ĐO BÓC KHỐI LƯỢNG HOÀN THÀNH ĐƯA VÀO QUYẾT TOÁN</v>
          </cell>
        </row>
      </sheetData>
      <sheetData sheetId="7109">
        <row r="4">
          <cell r="A4" t="str">
            <v>BẢNG TÍNH TOÁN, ĐO BÓC KHỐI LƯỢNG HOÀN THÀNH ĐƯA VÀO QUYẾT TOÁN</v>
          </cell>
        </row>
      </sheetData>
      <sheetData sheetId="7110">
        <row r="4">
          <cell r="A4" t="str">
            <v>BẢNG TÍNH TOÁN, ĐO BÓC KHỐI LƯỢNG HOÀN THÀNH ĐƯA VÀO QUYẾT TOÁN</v>
          </cell>
        </row>
      </sheetData>
      <sheetData sheetId="7111">
        <row r="4">
          <cell r="A4" t="str">
            <v>BẢNG TÍNH TOÁN, ĐO BÓC KHỐI LƯỢNG HOÀN THÀNH ĐƯA VÀO QUYẾT TOÁN</v>
          </cell>
        </row>
      </sheetData>
      <sheetData sheetId="7112">
        <row r="4">
          <cell r="A4" t="str">
            <v>BẢNG TÍNH TOÁN, ĐO BÓC KHỐI LƯỢNG HOÀN THÀNH ĐƯA VÀO QUYẾT TOÁN</v>
          </cell>
        </row>
      </sheetData>
      <sheetData sheetId="7113">
        <row r="4">
          <cell r="A4" t="str">
            <v>BẢNG TÍNH TOÁN, ĐO BÓC KHỐI LƯỢNG HOÀN THÀNH ĐƯA VÀO QUYẾT TOÁN</v>
          </cell>
        </row>
      </sheetData>
      <sheetData sheetId="7114">
        <row r="4">
          <cell r="A4" t="str">
            <v>BẢNG TÍNH TOÁN, ĐO BÓC KHỐI LƯỢNG HOÀN THÀNH ĐƯA VÀO QUYẾT TOÁN</v>
          </cell>
        </row>
      </sheetData>
      <sheetData sheetId="7115">
        <row r="4">
          <cell r="A4" t="str">
            <v>BẢNG TÍNH TOÁN, ĐO BÓC KHỐI LƯỢNG HOÀN THÀNH ĐƯA VÀO QUYẾT TOÁN</v>
          </cell>
        </row>
      </sheetData>
      <sheetData sheetId="7116">
        <row r="4">
          <cell r="A4" t="str">
            <v>BẢNG TÍNH TOÁN, ĐO BÓC KHỐI LƯỢNG HOÀN THÀNH ĐƯA VÀO QUYẾT TOÁN</v>
          </cell>
        </row>
      </sheetData>
      <sheetData sheetId="7117">
        <row r="4">
          <cell r="A4" t="str">
            <v>BẢNG TÍNH TOÁN, ĐO BÓC KHỐI LƯỢNG HOÀN THÀNH ĐƯA VÀO QUYẾT TOÁN</v>
          </cell>
        </row>
      </sheetData>
      <sheetData sheetId="7118">
        <row r="4">
          <cell r="A4" t="str">
            <v>BẢNG TÍNH TOÁN, ĐO BÓC KHỐI LƯỢNG HOÀN THÀNH ĐƯA VÀO QUYẾT TOÁN</v>
          </cell>
        </row>
      </sheetData>
      <sheetData sheetId="7119">
        <row r="4">
          <cell r="A4" t="str">
            <v>BẢNG TÍNH TOÁN, ĐO BÓC KHỐI LƯỢNG HOÀN THÀNH ĐƯA VÀO QUYẾT TOÁN</v>
          </cell>
        </row>
      </sheetData>
      <sheetData sheetId="7120">
        <row r="4">
          <cell r="A4" t="str">
            <v>BẢNG TÍNH TOÁN, ĐO BÓC KHỐI LƯỢNG HOÀN THÀNH ĐƯA VÀO QUYẾT TOÁN</v>
          </cell>
        </row>
      </sheetData>
      <sheetData sheetId="7121">
        <row r="4">
          <cell r="A4" t="str">
            <v>BẢNG TÍNH TOÁN, ĐO BÓC KHỐI LƯỢNG HOÀN THÀNH ĐƯA VÀO QUYẾT TOÁN</v>
          </cell>
        </row>
      </sheetData>
      <sheetData sheetId="7122">
        <row r="4">
          <cell r="A4" t="str">
            <v>BẢNG TÍNH TOÁN, ĐO BÓC KHỐI LƯỢNG HOÀN THÀNH ĐƯA VÀO QUYẾT TOÁN</v>
          </cell>
        </row>
      </sheetData>
      <sheetData sheetId="7123">
        <row r="4">
          <cell r="A4" t="str">
            <v>BẢNG TÍNH TOÁN, ĐO BÓC KHỐI LƯỢNG HOÀN THÀNH ĐƯA VÀO QUYẾT TOÁN</v>
          </cell>
        </row>
      </sheetData>
      <sheetData sheetId="7124">
        <row r="4">
          <cell r="A4" t="str">
            <v>BẢNG TÍNH TOÁN, ĐO BÓC KHỐI LƯỢNG HOÀN THÀNH ĐƯA VÀO QUYẾT TOÁN</v>
          </cell>
        </row>
      </sheetData>
      <sheetData sheetId="7125">
        <row r="4">
          <cell r="A4" t="str">
            <v>BẢNG TÍNH TOÁN, ĐO BÓC KHỐI LƯỢNG HOÀN THÀNH ĐƯA VÀO QUYẾT TOÁN</v>
          </cell>
        </row>
      </sheetData>
      <sheetData sheetId="7126">
        <row r="4">
          <cell r="A4" t="str">
            <v>BẢNG TÍNH TOÁN, ĐO BÓC KHỐI LƯỢNG HOÀN THÀNH ĐƯA VÀO QUYẾT TOÁN</v>
          </cell>
        </row>
      </sheetData>
      <sheetData sheetId="7127">
        <row r="4">
          <cell r="A4" t="str">
            <v>BẢNG TÍNH TOÁN, ĐO BÓC KHỐI LƯỢNG HOÀN THÀNH ĐƯA VÀO QUYẾT TOÁN</v>
          </cell>
        </row>
      </sheetData>
      <sheetData sheetId="7128">
        <row r="4">
          <cell r="A4" t="str">
            <v>BẢNG TÍNH TOÁN, ĐO BÓC KHỐI LƯỢNG HOÀN THÀNH ĐƯA VÀO QUYẾT TOÁN</v>
          </cell>
        </row>
      </sheetData>
      <sheetData sheetId="7129">
        <row r="4">
          <cell r="A4" t="str">
            <v>BẢNG TÍNH TOÁN, ĐO BÓC KHỐI LƯỢNG HOÀN THÀNH ĐƯA VÀO QUYẾT TOÁN</v>
          </cell>
        </row>
      </sheetData>
      <sheetData sheetId="7130">
        <row r="4">
          <cell r="A4" t="str">
            <v>BẢNG TÍNH TOÁN, ĐO BÓC KHỐI LƯỢNG HOÀN THÀNH ĐƯA VÀO QUYẾT TOÁN</v>
          </cell>
        </row>
      </sheetData>
      <sheetData sheetId="7131">
        <row r="4">
          <cell r="A4" t="str">
            <v>BẢNG TÍNH TOÁN, ĐO BÓC KHỐI LƯỢNG HOÀN THÀNH ĐƯA VÀO QUYẾT TOÁN</v>
          </cell>
        </row>
      </sheetData>
      <sheetData sheetId="7132">
        <row r="4">
          <cell r="A4" t="str">
            <v>BẢNG TÍNH TOÁN, ĐO BÓC KHỐI LƯỢNG HOÀN THÀNH ĐƯA VÀO QUYẾT TOÁN</v>
          </cell>
        </row>
      </sheetData>
      <sheetData sheetId="7133">
        <row r="4">
          <cell r="A4" t="str">
            <v>BẢNG TÍNH TOÁN, ĐO BÓC KHỐI LƯỢNG HOÀN THÀNH ĐƯA VÀO QUYẾT TOÁN</v>
          </cell>
        </row>
      </sheetData>
      <sheetData sheetId="7134">
        <row r="4">
          <cell r="A4" t="str">
            <v>BẢNG TÍNH TOÁN, ĐO BÓC KHỐI LƯỢNG HOÀN THÀNH ĐƯA VÀO QUYẾT TOÁN</v>
          </cell>
        </row>
      </sheetData>
      <sheetData sheetId="7135">
        <row r="4">
          <cell r="A4" t="str">
            <v>BẢNG TÍNH TOÁN, ĐO BÓC KHỐI LƯỢNG HOÀN THÀNH ĐƯA VÀO QUYẾT TOÁN</v>
          </cell>
        </row>
      </sheetData>
      <sheetData sheetId="7136">
        <row r="4">
          <cell r="A4" t="str">
            <v>BẢNG TÍNH TOÁN, ĐO BÓC KHỐI LƯỢNG HOÀN THÀNH ĐƯA VÀO QUYẾT TOÁN</v>
          </cell>
        </row>
      </sheetData>
      <sheetData sheetId="7137">
        <row r="4">
          <cell r="A4" t="str">
            <v>BẢNG TÍNH TOÁN, ĐO BÓC KHỐI LƯỢNG HOÀN THÀNH ĐƯA VÀO QUYẾT TOÁN</v>
          </cell>
        </row>
      </sheetData>
      <sheetData sheetId="7138">
        <row r="4">
          <cell r="A4" t="str">
            <v>BẢNG TÍNH TOÁN, ĐO BÓC KHỐI LƯỢNG HOÀN THÀNH ĐƯA VÀO QUYẾT TOÁN</v>
          </cell>
        </row>
      </sheetData>
      <sheetData sheetId="7139">
        <row r="4">
          <cell r="A4" t="str">
            <v>BẢNG TÍNH TOÁN, ĐO BÓC KHỐI LƯỢNG HOÀN THÀNH ĐƯA VÀO QUYẾT TOÁN</v>
          </cell>
        </row>
      </sheetData>
      <sheetData sheetId="7140">
        <row r="4">
          <cell r="A4" t="str">
            <v>BẢNG TÍNH TOÁN, ĐO BÓC KHỐI LƯỢNG HOÀN THÀNH ĐƯA VÀO QUYẾT TOÁN</v>
          </cell>
        </row>
      </sheetData>
      <sheetData sheetId="7141">
        <row r="4">
          <cell r="A4" t="str">
            <v>BẢNG TÍNH TOÁN, ĐO BÓC KHỐI LƯỢNG HOÀN THÀNH ĐƯA VÀO QUYẾT TOÁN</v>
          </cell>
        </row>
      </sheetData>
      <sheetData sheetId="7142">
        <row r="4">
          <cell r="A4" t="str">
            <v>BẢNG TÍNH TOÁN, ĐO BÓC KHỐI LƯỢNG HOÀN THÀNH ĐƯA VÀO QUYẾT TOÁN</v>
          </cell>
        </row>
      </sheetData>
      <sheetData sheetId="7143">
        <row r="4">
          <cell r="A4" t="str">
            <v>BẢNG TÍNH TOÁN, ĐO BÓC KHỐI LƯỢNG HOÀN THÀNH ĐƯA VÀO QUYẾT TOÁN</v>
          </cell>
        </row>
      </sheetData>
      <sheetData sheetId="7144">
        <row r="4">
          <cell r="A4" t="str">
            <v>BẢNG TÍNH TOÁN, ĐO BÓC KHỐI LƯỢNG HOÀN THÀNH ĐƯA VÀO QUYẾT TOÁN</v>
          </cell>
        </row>
      </sheetData>
      <sheetData sheetId="7145">
        <row r="4">
          <cell r="A4" t="str">
            <v>BẢNG TÍNH TOÁN, ĐO BÓC KHỐI LƯỢNG HOÀN THÀNH ĐƯA VÀO QUYẾT TOÁN</v>
          </cell>
        </row>
      </sheetData>
      <sheetData sheetId="7146">
        <row r="4">
          <cell r="A4" t="str">
            <v>BẢNG TÍNH TOÁN, ĐO BÓC KHỐI LƯỢNG HOÀN THÀNH ĐƯA VÀO QUYẾT TOÁN</v>
          </cell>
        </row>
      </sheetData>
      <sheetData sheetId="7147">
        <row r="4">
          <cell r="A4" t="str">
            <v>BẢNG TÍNH TOÁN, ĐO BÓC KHỐI LƯỢNG HOÀN THÀNH ĐƯA VÀO QUYẾT TOÁN</v>
          </cell>
        </row>
      </sheetData>
      <sheetData sheetId="7148">
        <row r="4">
          <cell r="A4" t="str">
            <v>BẢNG TÍNH TOÁN, ĐO BÓC KHỐI LƯỢNG HOÀN THÀNH ĐƯA VÀO QUYẾT TOÁN</v>
          </cell>
        </row>
      </sheetData>
      <sheetData sheetId="7149">
        <row r="4">
          <cell r="A4" t="str">
            <v>BẢNG TÍNH TOÁN, ĐO BÓC KHỐI LƯỢNG HOÀN THÀNH ĐƯA VÀO QUYẾT TOÁN</v>
          </cell>
        </row>
      </sheetData>
      <sheetData sheetId="7150">
        <row r="4">
          <cell r="A4" t="str">
            <v>BẢNG TÍNH TOÁN, ĐO BÓC KHỐI LƯỢNG HOÀN THÀNH ĐƯA VÀO QUYẾT TOÁN</v>
          </cell>
        </row>
      </sheetData>
      <sheetData sheetId="7151">
        <row r="4">
          <cell r="A4" t="str">
            <v>BẢNG TÍNH TOÁN, ĐO BÓC KHỐI LƯỢNG HOÀN THÀNH ĐƯA VÀO QUYẾT TOÁN</v>
          </cell>
        </row>
      </sheetData>
      <sheetData sheetId="7152">
        <row r="4">
          <cell r="A4" t="str">
            <v>BẢNG TÍNH TOÁN, ĐO BÓC KHỐI LƯỢNG HOÀN THÀNH ĐƯA VÀO QUYẾT TOÁN</v>
          </cell>
        </row>
      </sheetData>
      <sheetData sheetId="7153">
        <row r="4">
          <cell r="A4" t="str">
            <v>BẢNG TÍNH TOÁN, ĐO BÓC KHỐI LƯỢNG HOÀN THÀNH ĐƯA VÀO QUYẾT TOÁN</v>
          </cell>
        </row>
      </sheetData>
      <sheetData sheetId="7154">
        <row r="4">
          <cell r="A4" t="str">
            <v>BẢNG TÍNH TOÁN, ĐO BÓC KHỐI LƯỢNG HOÀN THÀNH ĐƯA VÀO QUYẾT TOÁN</v>
          </cell>
        </row>
      </sheetData>
      <sheetData sheetId="7155">
        <row r="4">
          <cell r="A4" t="str">
            <v>BẢNG TÍNH TOÁN, ĐO BÓC KHỐI LƯỢNG HOÀN THÀNH ĐƯA VÀO QUYẾT TOÁN</v>
          </cell>
        </row>
      </sheetData>
      <sheetData sheetId="7156">
        <row r="4">
          <cell r="A4" t="str">
            <v>BẢNG TÍNH TOÁN, ĐO BÓC KHỐI LƯỢNG HOÀN THÀNH ĐƯA VÀO QUYẾT TOÁN</v>
          </cell>
        </row>
      </sheetData>
      <sheetData sheetId="7157">
        <row r="4">
          <cell r="A4" t="str">
            <v>BẢNG TÍNH TOÁN, ĐO BÓC KHỐI LƯỢNG HOÀN THÀNH ĐƯA VÀO QUYẾT TOÁN</v>
          </cell>
        </row>
      </sheetData>
      <sheetData sheetId="7158">
        <row r="4">
          <cell r="A4" t="str">
            <v>BẢNG TÍNH TOÁN, ĐO BÓC KHỐI LƯỢNG HOÀN THÀNH ĐƯA VÀO QUYẾT TOÁN</v>
          </cell>
        </row>
      </sheetData>
      <sheetData sheetId="7159">
        <row r="4">
          <cell r="A4" t="str">
            <v>BẢNG TÍNH TOÁN, ĐO BÓC KHỐI LƯỢNG HOÀN THÀNH ĐƯA VÀO QUYẾT TOÁN</v>
          </cell>
        </row>
      </sheetData>
      <sheetData sheetId="7160">
        <row r="4">
          <cell r="A4" t="str">
            <v>BẢNG TÍNH TOÁN, ĐO BÓC KHỐI LƯỢNG HOÀN THÀNH ĐƯA VÀO QUYẾT TOÁN</v>
          </cell>
        </row>
      </sheetData>
      <sheetData sheetId="7161">
        <row r="4">
          <cell r="A4" t="str">
            <v>BẢNG TÍNH TOÁN, ĐO BÓC KHỐI LƯỢNG HOÀN THÀNH ĐƯA VÀO QUYẾT TOÁN</v>
          </cell>
        </row>
      </sheetData>
      <sheetData sheetId="7162">
        <row r="4">
          <cell r="A4" t="str">
            <v>BẢNG TÍNH TOÁN, ĐO BÓC KHỐI LƯỢNG HOÀN THÀNH ĐƯA VÀO QUYẾT TOÁN</v>
          </cell>
        </row>
      </sheetData>
      <sheetData sheetId="7163">
        <row r="4">
          <cell r="A4" t="str">
            <v>BẢNG TÍNH TOÁN, ĐO BÓC KHỐI LƯỢNG HOÀN THÀNH ĐƯA VÀO QUYẾT TOÁN</v>
          </cell>
        </row>
      </sheetData>
      <sheetData sheetId="7164">
        <row r="4">
          <cell r="A4" t="str">
            <v>BẢNG TÍNH TOÁN, ĐO BÓC KHỐI LƯỢNG HOÀN THÀNH ĐƯA VÀO QUYẾT TOÁN</v>
          </cell>
        </row>
      </sheetData>
      <sheetData sheetId="7165">
        <row r="4">
          <cell r="A4" t="str">
            <v>BẢNG TÍNH TOÁN, ĐO BÓC KHỐI LƯỢNG HOÀN THÀNH ĐƯA VÀO QUYẾT TOÁN</v>
          </cell>
        </row>
      </sheetData>
      <sheetData sheetId="7166">
        <row r="4">
          <cell r="A4" t="str">
            <v>BẢNG TÍNH TOÁN, ĐO BÓC KHỐI LƯỢNG HOÀN THÀNH ĐƯA VÀO QUYẾT TOÁN</v>
          </cell>
        </row>
      </sheetData>
      <sheetData sheetId="7167">
        <row r="4">
          <cell r="A4" t="str">
            <v>BẢNG TÍNH TOÁN, ĐO BÓC KHỐI LƯỢNG HOÀN THÀNH ĐƯA VÀO QUYẾT TOÁN</v>
          </cell>
        </row>
      </sheetData>
      <sheetData sheetId="7168">
        <row r="4">
          <cell r="A4" t="str">
            <v>BẢNG TÍNH TOÁN, ĐO BÓC KHỐI LƯỢNG HOÀN THÀNH ĐƯA VÀO QUYẾT TOÁN</v>
          </cell>
        </row>
      </sheetData>
      <sheetData sheetId="7169">
        <row r="4">
          <cell r="A4" t="str">
            <v>BẢNG TÍNH TOÁN, ĐO BÓC KHỐI LƯỢNG HOÀN THÀNH ĐƯA VÀO QUYẾT TOÁN</v>
          </cell>
        </row>
      </sheetData>
      <sheetData sheetId="7170">
        <row r="4">
          <cell r="A4" t="str">
            <v>BẢNG TÍNH TOÁN, ĐO BÓC KHỐI LƯỢNG HOÀN THÀNH ĐƯA VÀO QUYẾT TOÁN</v>
          </cell>
        </row>
      </sheetData>
      <sheetData sheetId="7171">
        <row r="4">
          <cell r="A4" t="str">
            <v>BẢNG TÍNH TOÁN, ĐO BÓC KHỐI LƯỢNG HOÀN THÀNH ĐƯA VÀO QUYẾT TOÁN</v>
          </cell>
        </row>
      </sheetData>
      <sheetData sheetId="7172">
        <row r="4">
          <cell r="A4" t="str">
            <v>BẢNG TÍNH TOÁN, ĐO BÓC KHỐI LƯỢNG HOÀN THÀNH ĐƯA VÀO QUYẾT TOÁN</v>
          </cell>
        </row>
      </sheetData>
      <sheetData sheetId="7173">
        <row r="4">
          <cell r="A4" t="str">
            <v>BẢNG TÍNH TOÁN, ĐO BÓC KHỐI LƯỢNG HOÀN THÀNH ĐƯA VÀO QUYẾT TOÁN</v>
          </cell>
        </row>
      </sheetData>
      <sheetData sheetId="7174">
        <row r="4">
          <cell r="A4" t="str">
            <v>BẢNG TÍNH TOÁN, ĐO BÓC KHỐI LƯỢNG HOÀN THÀNH ĐƯA VÀO QUYẾT TOÁN</v>
          </cell>
        </row>
      </sheetData>
      <sheetData sheetId="7175">
        <row r="4">
          <cell r="A4" t="str">
            <v>BẢNG TÍNH TOÁN, ĐO BÓC KHỐI LƯỢNG HOÀN THÀNH ĐƯA VÀO QUYẾT TOÁN</v>
          </cell>
        </row>
      </sheetData>
      <sheetData sheetId="7176">
        <row r="4">
          <cell r="A4" t="str">
            <v>BẢNG TÍNH TOÁN, ĐO BÓC KHỐI LƯỢNG HOÀN THÀNH ĐƯA VÀO QUYẾT TOÁN</v>
          </cell>
        </row>
      </sheetData>
      <sheetData sheetId="7177">
        <row r="4">
          <cell r="A4" t="str">
            <v>BẢNG TÍNH TOÁN, ĐO BÓC KHỐI LƯỢNG HOÀN THÀNH ĐƯA VÀO QUYẾT TOÁN</v>
          </cell>
        </row>
      </sheetData>
      <sheetData sheetId="7178">
        <row r="4">
          <cell r="A4" t="str">
            <v>BẢNG TÍNH TOÁN, ĐO BÓC KHỐI LƯỢNG HOÀN THÀNH ĐƯA VÀO QUYẾT TOÁN</v>
          </cell>
        </row>
      </sheetData>
      <sheetData sheetId="7179">
        <row r="4">
          <cell r="A4" t="str">
            <v>BẢNG TÍNH TOÁN, ĐO BÓC KHỐI LƯỢNG HOÀN THÀNH ĐƯA VÀO QUYẾT TOÁN</v>
          </cell>
        </row>
      </sheetData>
      <sheetData sheetId="7180">
        <row r="4">
          <cell r="A4" t="str">
            <v>BẢNG TÍNH TOÁN, ĐO BÓC KHỐI LƯỢNG HOÀN THÀNH ĐƯA VÀO QUYẾT TOÁN</v>
          </cell>
        </row>
      </sheetData>
      <sheetData sheetId="7181">
        <row r="4">
          <cell r="A4" t="str">
            <v>BẢNG TÍNH TOÁN, ĐO BÓC KHỐI LƯỢNG HOÀN THÀNH ĐƯA VÀO QUYẾT TOÁN</v>
          </cell>
        </row>
      </sheetData>
      <sheetData sheetId="7182">
        <row r="4">
          <cell r="A4" t="str">
            <v>BẢNG TÍNH TOÁN, ĐO BÓC KHỐI LƯỢNG HOÀN THÀNH ĐƯA VÀO QUYẾT TOÁN</v>
          </cell>
        </row>
      </sheetData>
      <sheetData sheetId="7183">
        <row r="4">
          <cell r="A4" t="str">
            <v>BẢNG TÍNH TOÁN, ĐO BÓC KHỐI LƯỢNG HOÀN THÀNH ĐƯA VÀO QUYẾT TOÁN</v>
          </cell>
        </row>
      </sheetData>
      <sheetData sheetId="7184">
        <row r="4">
          <cell r="A4" t="str">
            <v>BẢNG TÍNH TOÁN, ĐO BÓC KHỐI LƯỢNG HOÀN THÀNH ĐƯA VÀO QUYẾT TOÁN</v>
          </cell>
        </row>
      </sheetData>
      <sheetData sheetId="7185">
        <row r="4">
          <cell r="A4" t="str">
            <v>BẢNG TÍNH TOÁN, ĐO BÓC KHỐI LƯỢNG HOÀN THÀNH ĐƯA VÀO QUYẾT TOÁN</v>
          </cell>
        </row>
      </sheetData>
      <sheetData sheetId="7186">
        <row r="4">
          <cell r="A4" t="str">
            <v>BẢNG TÍNH TOÁN, ĐO BÓC KHỐI LƯỢNG HOÀN THÀNH ĐƯA VÀO QUYẾT TOÁN</v>
          </cell>
        </row>
      </sheetData>
      <sheetData sheetId="7187">
        <row r="4">
          <cell r="A4" t="str">
            <v>BẢNG TÍNH TOÁN, ĐO BÓC KHỐI LƯỢNG HOÀN THÀNH ĐƯA VÀO QUYẾT TOÁN</v>
          </cell>
        </row>
      </sheetData>
      <sheetData sheetId="7188">
        <row r="4">
          <cell r="A4" t="str">
            <v>BẢNG TÍNH TOÁN, ĐO BÓC KHỐI LƯỢNG HOÀN THÀNH ĐƯA VÀO QUYẾT TOÁN</v>
          </cell>
        </row>
      </sheetData>
      <sheetData sheetId="7189">
        <row r="4">
          <cell r="A4" t="str">
            <v>BẢNG TÍNH TOÁN, ĐO BÓC KHỐI LƯỢNG HOÀN THÀNH ĐƯA VÀO QUYẾT TOÁN</v>
          </cell>
        </row>
      </sheetData>
      <sheetData sheetId="7190">
        <row r="4">
          <cell r="A4" t="str">
            <v>BẢNG TÍNH TOÁN, ĐO BÓC KHỐI LƯỢNG HOÀN THÀNH ĐƯA VÀO QUYẾT TOÁN</v>
          </cell>
        </row>
      </sheetData>
      <sheetData sheetId="7191">
        <row r="4">
          <cell r="A4" t="str">
            <v>BẢNG TÍNH TOÁN, ĐO BÓC KHỐI LƯỢNG HOÀN THÀNH ĐƯA VÀO QUYẾT TOÁN</v>
          </cell>
        </row>
      </sheetData>
      <sheetData sheetId="7192">
        <row r="4">
          <cell r="A4" t="str">
            <v>BẢNG TÍNH TOÁN, ĐO BÓC KHỐI LƯỢNG HOÀN THÀNH ĐƯA VÀO QUYẾT TOÁN</v>
          </cell>
        </row>
      </sheetData>
      <sheetData sheetId="7193">
        <row r="4">
          <cell r="A4" t="str">
            <v>BẢNG TÍNH TOÁN, ĐO BÓC KHỐI LƯỢNG HOÀN THÀNH ĐƯA VÀO QUYẾT TOÁN</v>
          </cell>
        </row>
      </sheetData>
      <sheetData sheetId="7194">
        <row r="4">
          <cell r="A4" t="str">
            <v>BẢNG TÍNH TOÁN, ĐO BÓC KHỐI LƯỢNG HOÀN THÀNH ĐƯA VÀO QUYẾT TOÁN</v>
          </cell>
        </row>
      </sheetData>
      <sheetData sheetId="7195">
        <row r="4">
          <cell r="A4" t="str">
            <v>BẢNG TÍNH TOÁN, ĐO BÓC KHỐI LƯỢNG HOÀN THÀNH ĐƯA VÀO QUYẾT TOÁN</v>
          </cell>
        </row>
      </sheetData>
      <sheetData sheetId="7196">
        <row r="4">
          <cell r="A4" t="str">
            <v>BẢNG TÍNH TOÁN, ĐO BÓC KHỐI LƯỢNG HOÀN THÀNH ĐƯA VÀO QUYẾT TOÁN</v>
          </cell>
        </row>
      </sheetData>
      <sheetData sheetId="7197">
        <row r="4">
          <cell r="A4" t="str">
            <v>BẢNG TÍNH TOÁN, ĐO BÓC KHỐI LƯỢNG HOÀN THÀNH ĐƯA VÀO QUYẾT TOÁN</v>
          </cell>
        </row>
      </sheetData>
      <sheetData sheetId="7198">
        <row r="4">
          <cell r="A4" t="str">
            <v>BẢNG TÍNH TOÁN, ĐO BÓC KHỐI LƯỢNG HOÀN THÀNH ĐƯA VÀO QUYẾT TOÁN</v>
          </cell>
        </row>
      </sheetData>
      <sheetData sheetId="7199">
        <row r="4">
          <cell r="A4" t="str">
            <v>BẢNG TÍNH TOÁN, ĐO BÓC KHỐI LƯỢNG HOÀN THÀNH ĐƯA VÀO QUYẾT TOÁN</v>
          </cell>
        </row>
      </sheetData>
      <sheetData sheetId="7200">
        <row r="4">
          <cell r="A4" t="str">
            <v>BẢNG TÍNH TOÁN, ĐO BÓC KHỐI LƯỢNG HOÀN THÀNH ĐƯA VÀO QUYẾT TOÁN</v>
          </cell>
        </row>
      </sheetData>
      <sheetData sheetId="7201">
        <row r="4">
          <cell r="A4" t="str">
            <v>BẢNG TÍNH TOÁN, ĐO BÓC KHỐI LƯỢNG HOÀN THÀNH ĐƯA VÀO QUYẾT TOÁN</v>
          </cell>
        </row>
      </sheetData>
      <sheetData sheetId="7202">
        <row r="4">
          <cell r="A4" t="str">
            <v>BẢNG TÍNH TOÁN, ĐO BÓC KHỐI LƯỢNG HOÀN THÀNH ĐƯA VÀO QUYẾT TOÁN</v>
          </cell>
        </row>
      </sheetData>
      <sheetData sheetId="7203">
        <row r="4">
          <cell r="A4" t="str">
            <v>BẢNG TÍNH TOÁN, ĐO BÓC KHỐI LƯỢNG HOÀN THÀNH ĐƯA VÀO QUYẾT TOÁN</v>
          </cell>
        </row>
      </sheetData>
      <sheetData sheetId="7204">
        <row r="4">
          <cell r="A4" t="str">
            <v>BẢNG TÍNH TOÁN, ĐO BÓC KHỐI LƯỢNG HOÀN THÀNH ĐƯA VÀO QUYẾT TOÁN</v>
          </cell>
        </row>
      </sheetData>
      <sheetData sheetId="7205">
        <row r="4">
          <cell r="A4" t="str">
            <v>BẢNG TÍNH TOÁN, ĐO BÓC KHỐI LƯỢNG HOÀN THÀNH ĐƯA VÀO QUYẾT TOÁN</v>
          </cell>
        </row>
      </sheetData>
      <sheetData sheetId="7206">
        <row r="4">
          <cell r="A4" t="str">
            <v>BẢNG TÍNH TOÁN, ĐO BÓC KHỐI LƯỢNG HOÀN THÀNH ĐƯA VÀO QUYẾT TOÁN</v>
          </cell>
        </row>
      </sheetData>
      <sheetData sheetId="7207">
        <row r="4">
          <cell r="A4" t="str">
            <v>BẢNG TÍNH TOÁN, ĐO BÓC KHỐI LƯỢNG HOÀN THÀNH ĐƯA VÀO QUYẾT TOÁN</v>
          </cell>
        </row>
      </sheetData>
      <sheetData sheetId="7208">
        <row r="4">
          <cell r="A4" t="str">
            <v>BẢNG TÍNH TOÁN, ĐO BÓC KHỐI LƯỢNG HOÀN THÀNH ĐƯA VÀO QUYẾT TOÁN</v>
          </cell>
        </row>
      </sheetData>
      <sheetData sheetId="7209">
        <row r="4">
          <cell r="A4" t="str">
            <v>BẢNG TÍNH TOÁN, ĐO BÓC KHỐI LƯỢNG HOÀN THÀNH ĐƯA VÀO QUYẾT TOÁN</v>
          </cell>
        </row>
      </sheetData>
      <sheetData sheetId="7210">
        <row r="4">
          <cell r="A4" t="str">
            <v>BẢNG TÍNH TOÁN, ĐO BÓC KHỐI LƯỢNG HOÀN THÀNH ĐƯA VÀO QUYẾT TOÁN</v>
          </cell>
        </row>
      </sheetData>
      <sheetData sheetId="7211">
        <row r="4">
          <cell r="A4" t="str">
            <v>BẢNG TÍNH TOÁN, ĐO BÓC KHỐI LƯỢNG HOÀN THÀNH ĐƯA VÀO QUYẾT TOÁN</v>
          </cell>
        </row>
      </sheetData>
      <sheetData sheetId="7212">
        <row r="4">
          <cell r="A4" t="str">
            <v>BẢNG TÍNH TOÁN, ĐO BÓC KHỐI LƯỢNG HOÀN THÀNH ĐƯA VÀO QUYẾT TOÁN</v>
          </cell>
        </row>
      </sheetData>
      <sheetData sheetId="7213">
        <row r="4">
          <cell r="A4" t="str">
            <v>BẢNG TÍNH TOÁN, ĐO BÓC KHỐI LƯỢNG HOÀN THÀNH ĐƯA VÀO QUYẾT TOÁN</v>
          </cell>
        </row>
      </sheetData>
      <sheetData sheetId="7214">
        <row r="4">
          <cell r="A4" t="str">
            <v>BẢNG TÍNH TOÁN, ĐO BÓC KHỐI LƯỢNG HOÀN THÀNH ĐƯA VÀO QUYẾT TOÁN</v>
          </cell>
        </row>
      </sheetData>
      <sheetData sheetId="7215">
        <row r="4">
          <cell r="A4" t="str">
            <v>BẢNG TÍNH TOÁN, ĐO BÓC KHỐI LƯỢNG HOÀN THÀNH ĐƯA VÀO QUYẾT TOÁN</v>
          </cell>
        </row>
      </sheetData>
      <sheetData sheetId="7216">
        <row r="4">
          <cell r="A4" t="str">
            <v>BẢNG TÍNH TOÁN, ĐO BÓC KHỐI LƯỢNG HOÀN THÀNH ĐƯA VÀO QUYẾT TOÁN</v>
          </cell>
        </row>
      </sheetData>
      <sheetData sheetId="7217">
        <row r="4">
          <cell r="A4" t="str">
            <v>BẢNG TÍNH TOÁN, ĐO BÓC KHỐI LƯỢNG HOÀN THÀNH ĐƯA VÀO QUYẾT TOÁN</v>
          </cell>
        </row>
      </sheetData>
      <sheetData sheetId="7218">
        <row r="4">
          <cell r="A4" t="str">
            <v>BẢNG TÍNH TOÁN, ĐO BÓC KHỐI LƯỢNG HOÀN THÀNH ĐƯA VÀO QUYẾT TOÁN</v>
          </cell>
        </row>
      </sheetData>
      <sheetData sheetId="7219">
        <row r="4">
          <cell r="A4" t="str">
            <v>BẢNG TÍNH TOÁN, ĐO BÓC KHỐI LƯỢNG HOÀN THÀNH ĐƯA VÀO QUYẾT TOÁN</v>
          </cell>
        </row>
      </sheetData>
      <sheetData sheetId="7220">
        <row r="4">
          <cell r="A4" t="str">
            <v>BẢNG TÍNH TOÁN, ĐO BÓC KHỐI LƯỢNG HOÀN THÀNH ĐƯA VÀO QUYẾT TOÁN</v>
          </cell>
        </row>
      </sheetData>
      <sheetData sheetId="7221">
        <row r="4">
          <cell r="A4" t="str">
            <v>BẢNG TÍNH TOÁN, ĐO BÓC KHỐI LƯỢNG HOÀN THÀNH ĐƯA VÀO QUYẾT TOÁN</v>
          </cell>
        </row>
      </sheetData>
      <sheetData sheetId="7222">
        <row r="4">
          <cell r="A4" t="str">
            <v>BẢNG TÍNH TOÁN, ĐO BÓC KHỐI LƯỢNG HOÀN THÀNH ĐƯA VÀO QUYẾT TOÁN</v>
          </cell>
        </row>
      </sheetData>
      <sheetData sheetId="7223">
        <row r="4">
          <cell r="A4" t="str">
            <v>BẢNG TÍNH TOÁN, ĐO BÓC KHỐI LƯỢNG HOÀN THÀNH ĐƯA VÀO QUYẾT TOÁN</v>
          </cell>
        </row>
      </sheetData>
      <sheetData sheetId="7224">
        <row r="4">
          <cell r="A4" t="str">
            <v>BẢNG TÍNH TOÁN, ĐO BÓC KHỐI LƯỢNG HOÀN THÀNH ĐƯA VÀO QUYẾT TOÁN</v>
          </cell>
        </row>
      </sheetData>
      <sheetData sheetId="7225">
        <row r="4">
          <cell r="A4" t="str">
            <v>BẢNG TÍNH TOÁN, ĐO BÓC KHỐI LƯỢNG HOÀN THÀNH ĐƯA VÀO QUYẾT TOÁN</v>
          </cell>
        </row>
      </sheetData>
      <sheetData sheetId="7226">
        <row r="4">
          <cell r="A4" t="str">
            <v>BẢNG TÍNH TOÁN, ĐO BÓC KHỐI LƯỢNG HOÀN THÀNH ĐƯA VÀO QUYẾT TOÁN</v>
          </cell>
        </row>
      </sheetData>
      <sheetData sheetId="7227">
        <row r="4">
          <cell r="A4" t="str">
            <v>BẢNG TÍNH TOÁN, ĐO BÓC KHỐI LƯỢNG HOÀN THÀNH ĐƯA VÀO QUYẾT TOÁN</v>
          </cell>
        </row>
      </sheetData>
      <sheetData sheetId="7228">
        <row r="4">
          <cell r="A4" t="str">
            <v>BẢNG TÍNH TOÁN, ĐO BÓC KHỐI LƯỢNG HOÀN THÀNH ĐƯA VÀO QUYẾT TOÁN</v>
          </cell>
        </row>
      </sheetData>
      <sheetData sheetId="7229">
        <row r="4">
          <cell r="A4" t="str">
            <v>BẢNG TÍNH TOÁN, ĐO BÓC KHỐI LƯỢNG HOÀN THÀNH ĐƯA VÀO QUYẾT TOÁN</v>
          </cell>
        </row>
      </sheetData>
      <sheetData sheetId="7230">
        <row r="4">
          <cell r="A4" t="str">
            <v>BẢNG TÍNH TOÁN, ĐO BÓC KHỐI LƯỢNG HOÀN THÀNH ĐƯA VÀO QUYẾT TOÁN</v>
          </cell>
        </row>
      </sheetData>
      <sheetData sheetId="7231">
        <row r="4">
          <cell r="A4" t="str">
            <v>BẢNG TÍNH TOÁN, ĐO BÓC KHỐI LƯỢNG HOÀN THÀNH ĐƯA VÀO QUYẾT TOÁN</v>
          </cell>
        </row>
      </sheetData>
      <sheetData sheetId="7232">
        <row r="4">
          <cell r="A4" t="str">
            <v>BẢNG TÍNH TOÁN, ĐO BÓC KHỐI LƯỢNG HOÀN THÀNH ĐƯA VÀO QUYẾT TOÁN</v>
          </cell>
        </row>
      </sheetData>
      <sheetData sheetId="7233">
        <row r="4">
          <cell r="A4" t="str">
            <v>BẢNG TÍNH TOÁN, ĐO BÓC KHỐI LƯỢNG HOÀN THÀNH ĐƯA VÀO QUYẾT TOÁN</v>
          </cell>
        </row>
      </sheetData>
      <sheetData sheetId="7234">
        <row r="4">
          <cell r="A4" t="str">
            <v>BẢNG TÍNH TOÁN, ĐO BÓC KHỐI LƯỢNG HOÀN THÀNH ĐƯA VÀO QUYẾT TOÁN</v>
          </cell>
        </row>
      </sheetData>
      <sheetData sheetId="7235">
        <row r="4">
          <cell r="A4" t="str">
            <v>BẢNG TÍNH TOÁN, ĐO BÓC KHỐI LƯỢNG HOÀN THÀNH ĐƯA VÀO QUYẾT TOÁN</v>
          </cell>
        </row>
      </sheetData>
      <sheetData sheetId="7236">
        <row r="4">
          <cell r="A4" t="str">
            <v>BẢNG TÍNH TOÁN, ĐO BÓC KHỐI LƯỢNG HOÀN THÀNH ĐƯA VÀO QUYẾT TOÁN</v>
          </cell>
        </row>
      </sheetData>
      <sheetData sheetId="7237">
        <row r="4">
          <cell r="A4" t="str">
            <v>BẢNG TÍNH TOÁN, ĐO BÓC KHỐI LƯỢNG HOÀN THÀNH ĐƯA VÀO QUYẾT TOÁN</v>
          </cell>
        </row>
      </sheetData>
      <sheetData sheetId="7238">
        <row r="4">
          <cell r="A4" t="str">
            <v>BẢNG TÍNH TOÁN, ĐO BÓC KHỐI LƯỢNG HOÀN THÀNH ĐƯA VÀO QUYẾT TOÁN</v>
          </cell>
        </row>
      </sheetData>
      <sheetData sheetId="7239">
        <row r="4">
          <cell r="A4" t="str">
            <v>BẢNG TÍNH TOÁN, ĐO BÓC KHỐI LƯỢNG HOÀN THÀNH ĐƯA VÀO QUYẾT TOÁN</v>
          </cell>
        </row>
      </sheetData>
      <sheetData sheetId="7240">
        <row r="4">
          <cell r="A4" t="str">
            <v>BẢNG TÍNH TOÁN, ĐO BÓC KHỐI LƯỢNG HOÀN THÀNH ĐƯA VÀO QUYẾT TOÁN</v>
          </cell>
        </row>
      </sheetData>
      <sheetData sheetId="7241">
        <row r="4">
          <cell r="A4" t="str">
            <v>BẢNG TÍNH TOÁN, ĐO BÓC KHỐI LƯỢNG HOÀN THÀNH ĐƯA VÀO QUYẾT TOÁN</v>
          </cell>
        </row>
      </sheetData>
      <sheetData sheetId="7242">
        <row r="4">
          <cell r="A4" t="str">
            <v>BẢNG TÍNH TOÁN, ĐO BÓC KHỐI LƯỢNG HOÀN THÀNH ĐƯA VÀO QUYẾT TOÁN</v>
          </cell>
        </row>
      </sheetData>
      <sheetData sheetId="7243">
        <row r="4">
          <cell r="A4" t="str">
            <v>BẢNG TÍNH TOÁN, ĐO BÓC KHỐI LƯỢNG HOÀN THÀNH ĐƯA VÀO QUYẾT TOÁN</v>
          </cell>
        </row>
      </sheetData>
      <sheetData sheetId="7244">
        <row r="4">
          <cell r="A4" t="str">
            <v>BẢNG TÍNH TOÁN, ĐO BÓC KHỐI LƯỢNG HOÀN THÀNH ĐƯA VÀO QUYẾT TOÁN</v>
          </cell>
        </row>
      </sheetData>
      <sheetData sheetId="7245">
        <row r="4">
          <cell r="A4" t="str">
            <v>BẢNG TÍNH TOÁN, ĐO BÓC KHỐI LƯỢNG HOÀN THÀNH ĐƯA VÀO QUYẾT TOÁN</v>
          </cell>
        </row>
      </sheetData>
      <sheetData sheetId="7246">
        <row r="4">
          <cell r="A4" t="str">
            <v>BẢNG TÍNH TOÁN, ĐO BÓC KHỐI LƯỢNG HOÀN THÀNH ĐƯA VÀO QUYẾT TOÁN</v>
          </cell>
        </row>
      </sheetData>
      <sheetData sheetId="7247">
        <row r="4">
          <cell r="A4" t="str">
            <v>BẢNG TÍNH TOÁN, ĐO BÓC KHỐI LƯỢNG HOÀN THÀNH ĐƯA VÀO QUYẾT TOÁN</v>
          </cell>
        </row>
      </sheetData>
      <sheetData sheetId="7248">
        <row r="4">
          <cell r="A4" t="str">
            <v>BẢNG TÍNH TOÁN, ĐO BÓC KHỐI LƯỢNG HOÀN THÀNH ĐƯA VÀO QUYẾT TOÁN</v>
          </cell>
        </row>
      </sheetData>
      <sheetData sheetId="7249">
        <row r="4">
          <cell r="A4" t="str">
            <v>BẢNG TÍNH TOÁN, ĐO BÓC KHỐI LƯỢNG HOÀN THÀNH ĐƯA VÀO QUYẾT TOÁN</v>
          </cell>
        </row>
      </sheetData>
      <sheetData sheetId="7250">
        <row r="4">
          <cell r="A4" t="str">
            <v>BẢNG TÍNH TOÁN, ĐO BÓC KHỐI LƯỢNG HOÀN THÀNH ĐƯA VÀO QUYẾT TOÁN</v>
          </cell>
        </row>
      </sheetData>
      <sheetData sheetId="7251">
        <row r="4">
          <cell r="A4" t="str">
            <v>BẢNG TÍNH TOÁN, ĐO BÓC KHỐI LƯỢNG HOÀN THÀNH ĐƯA VÀO QUYẾT TOÁN</v>
          </cell>
        </row>
      </sheetData>
      <sheetData sheetId="7252">
        <row r="4">
          <cell r="A4" t="str">
            <v>BẢNG TÍNH TOÁN, ĐO BÓC KHỐI LƯỢNG HOÀN THÀNH ĐƯA VÀO QUYẾT TOÁN</v>
          </cell>
        </row>
      </sheetData>
      <sheetData sheetId="7253">
        <row r="4">
          <cell r="A4" t="str">
            <v>BẢNG TÍNH TOÁN, ĐO BÓC KHỐI LƯỢNG HOÀN THÀNH ĐƯA VÀO QUYẾT TOÁN</v>
          </cell>
        </row>
      </sheetData>
      <sheetData sheetId="7254">
        <row r="4">
          <cell r="A4" t="str">
            <v>BẢNG TÍNH TOÁN, ĐO BÓC KHỐI LƯỢNG HOÀN THÀNH ĐƯA VÀO QUYẾT TOÁN</v>
          </cell>
        </row>
      </sheetData>
      <sheetData sheetId="7255">
        <row r="4">
          <cell r="A4" t="str">
            <v>BẢNG TÍNH TOÁN, ĐO BÓC KHỐI LƯỢNG HOÀN THÀNH ĐƯA VÀO QUYẾT TOÁN</v>
          </cell>
        </row>
      </sheetData>
      <sheetData sheetId="7256">
        <row r="4">
          <cell r="A4" t="str">
            <v>BẢNG TÍNH TOÁN, ĐO BÓC KHỐI LƯỢNG HOÀN THÀNH ĐƯA VÀO QUYẾT TOÁN</v>
          </cell>
        </row>
      </sheetData>
      <sheetData sheetId="7257">
        <row r="4">
          <cell r="A4" t="str">
            <v>BẢNG TÍNH TOÁN, ĐO BÓC KHỐI LƯỢNG HOÀN THÀNH ĐƯA VÀO QUYẾT TOÁN</v>
          </cell>
        </row>
      </sheetData>
      <sheetData sheetId="7258">
        <row r="4">
          <cell r="A4" t="str">
            <v>BẢNG TÍNH TOÁN, ĐO BÓC KHỐI LƯỢNG HOÀN THÀNH ĐƯA VÀO QUYẾT TOÁN</v>
          </cell>
        </row>
      </sheetData>
      <sheetData sheetId="7259">
        <row r="4">
          <cell r="A4" t="str">
            <v>BẢNG TÍNH TOÁN, ĐO BÓC KHỐI LƯỢNG HOÀN THÀNH ĐƯA VÀO QUYẾT TOÁN</v>
          </cell>
        </row>
      </sheetData>
      <sheetData sheetId="7260">
        <row r="4">
          <cell r="A4" t="str">
            <v>BẢNG TÍNH TOÁN, ĐO BÓC KHỐI LƯỢNG HOÀN THÀNH ĐƯA VÀO QUYẾT TOÁN</v>
          </cell>
        </row>
      </sheetData>
      <sheetData sheetId="7261">
        <row r="4">
          <cell r="A4" t="str">
            <v>BẢNG TÍNH TOÁN, ĐO BÓC KHỐI LƯỢNG HOÀN THÀNH ĐƯA VÀO QUYẾT TOÁN</v>
          </cell>
        </row>
      </sheetData>
      <sheetData sheetId="7262">
        <row r="4">
          <cell r="A4" t="str">
            <v>BẢNG TÍNH TOÁN, ĐO BÓC KHỐI LƯỢNG HOÀN THÀNH ĐƯA VÀO QUYẾT TOÁN</v>
          </cell>
        </row>
      </sheetData>
      <sheetData sheetId="7263">
        <row r="4">
          <cell r="A4" t="str">
            <v>BẢNG TÍNH TOÁN, ĐO BÓC KHỐI LƯỢNG HOÀN THÀNH ĐƯA VÀO QUYẾT TOÁN</v>
          </cell>
        </row>
      </sheetData>
      <sheetData sheetId="7264">
        <row r="4">
          <cell r="A4" t="str">
            <v>BẢNG TÍNH TOÁN, ĐO BÓC KHỐI LƯỢNG HOÀN THÀNH ĐƯA VÀO QUYẾT TOÁN</v>
          </cell>
        </row>
      </sheetData>
      <sheetData sheetId="7265">
        <row r="4">
          <cell r="A4" t="str">
            <v>BẢNG TÍNH TOÁN, ĐO BÓC KHỐI LƯỢNG HOÀN THÀNH ĐƯA VÀO QUYẾT TOÁN</v>
          </cell>
        </row>
      </sheetData>
      <sheetData sheetId="7266">
        <row r="4">
          <cell r="A4" t="str">
            <v>BẢNG TÍNH TOÁN, ĐO BÓC KHỐI LƯỢNG HOÀN THÀNH ĐƯA VÀO QUYẾT TOÁN</v>
          </cell>
        </row>
      </sheetData>
      <sheetData sheetId="7267">
        <row r="4">
          <cell r="A4" t="str">
            <v>BẢNG TÍNH TOÁN, ĐO BÓC KHỐI LƯỢNG HOÀN THÀNH ĐƯA VÀO QUYẾT TOÁN</v>
          </cell>
        </row>
      </sheetData>
      <sheetData sheetId="7268">
        <row r="4">
          <cell r="A4" t="str">
            <v>BẢNG TÍNH TOÁN, ĐO BÓC KHỐI LƯỢNG HOÀN THÀNH ĐƯA VÀO QUYẾT TOÁN</v>
          </cell>
        </row>
      </sheetData>
      <sheetData sheetId="7269">
        <row r="4">
          <cell r="A4" t="str">
            <v>BẢNG TÍNH TOÁN, ĐO BÓC KHỐI LƯỢNG HOÀN THÀNH ĐƯA VÀO QUYẾT TOÁN</v>
          </cell>
        </row>
      </sheetData>
      <sheetData sheetId="7270">
        <row r="4">
          <cell r="A4" t="str">
            <v>BẢNG TÍNH TOÁN, ĐO BÓC KHỐI LƯỢNG HOÀN THÀNH ĐƯA VÀO QUYẾT TOÁN</v>
          </cell>
        </row>
      </sheetData>
      <sheetData sheetId="7271">
        <row r="4">
          <cell r="A4" t="str">
            <v>BẢNG TÍNH TOÁN, ĐO BÓC KHỐI LƯỢNG HOÀN THÀNH ĐƯA VÀO QUYẾT TOÁN</v>
          </cell>
        </row>
      </sheetData>
      <sheetData sheetId="7272">
        <row r="4">
          <cell r="A4" t="str">
            <v>BẢNG TÍNH TOÁN, ĐO BÓC KHỐI LƯỢNG HOÀN THÀNH ĐƯA VÀO QUYẾT TOÁN</v>
          </cell>
        </row>
      </sheetData>
      <sheetData sheetId="7273">
        <row r="4">
          <cell r="A4" t="str">
            <v>BẢNG TÍNH TOÁN, ĐO BÓC KHỐI LƯỢNG HOÀN THÀNH ĐƯA VÀO QUYẾT TOÁN</v>
          </cell>
        </row>
      </sheetData>
      <sheetData sheetId="7274">
        <row r="4">
          <cell r="A4" t="str">
            <v>BẢNG TÍNH TOÁN, ĐO BÓC KHỐI LƯỢNG HOÀN THÀNH ĐƯA VÀO QUYẾT TOÁN</v>
          </cell>
        </row>
      </sheetData>
      <sheetData sheetId="7275">
        <row r="4">
          <cell r="A4" t="str">
            <v>BẢNG TÍNH TOÁN, ĐO BÓC KHỐI LƯỢNG HOÀN THÀNH ĐƯA VÀO QUYẾT TOÁN</v>
          </cell>
        </row>
      </sheetData>
      <sheetData sheetId="7276">
        <row r="4">
          <cell r="A4" t="str">
            <v>BẢNG TÍNH TOÁN, ĐO BÓC KHỐI LƯỢNG HOÀN THÀNH ĐƯA VÀO QUYẾT TOÁN</v>
          </cell>
        </row>
      </sheetData>
      <sheetData sheetId="7277">
        <row r="4">
          <cell r="A4" t="str">
            <v>BẢNG TÍNH TOÁN, ĐO BÓC KHỐI LƯỢNG HOÀN THÀNH ĐƯA VÀO QUYẾT TOÁN</v>
          </cell>
        </row>
      </sheetData>
      <sheetData sheetId="7278">
        <row r="4">
          <cell r="A4" t="str">
            <v>BẢNG TÍNH TOÁN, ĐO BÓC KHỐI LƯỢNG HOÀN THÀNH ĐƯA VÀO QUYẾT TOÁN</v>
          </cell>
        </row>
      </sheetData>
      <sheetData sheetId="7279">
        <row r="4">
          <cell r="A4" t="str">
            <v>BẢNG TÍNH TOÁN, ĐO BÓC KHỐI LƯỢNG HOÀN THÀNH ĐƯA VÀO QUYẾT TOÁN</v>
          </cell>
        </row>
      </sheetData>
      <sheetData sheetId="7280">
        <row r="4">
          <cell r="A4" t="str">
            <v>BẢNG TÍNH TOÁN, ĐO BÓC KHỐI LƯỢNG HOÀN THÀNH ĐƯA VÀO QUYẾT TOÁN</v>
          </cell>
        </row>
      </sheetData>
      <sheetData sheetId="7281">
        <row r="4">
          <cell r="A4" t="str">
            <v>BẢNG TÍNH TOÁN, ĐO BÓC KHỐI LƯỢNG HOÀN THÀNH ĐƯA VÀO QUYẾT TOÁN</v>
          </cell>
        </row>
      </sheetData>
      <sheetData sheetId="7282">
        <row r="4">
          <cell r="A4" t="str">
            <v>BẢNG TÍNH TOÁN, ĐO BÓC KHỐI LƯỢNG HOÀN THÀNH ĐƯA VÀO QUYẾT TOÁN</v>
          </cell>
        </row>
      </sheetData>
      <sheetData sheetId="7283">
        <row r="4">
          <cell r="A4" t="str">
            <v>BẢNG TÍNH TOÁN, ĐO BÓC KHỐI LƯỢNG HOÀN THÀNH ĐƯA VÀO QUYẾT TOÁN</v>
          </cell>
        </row>
      </sheetData>
      <sheetData sheetId="7284">
        <row r="4">
          <cell r="A4" t="str">
            <v>BẢNG TÍNH TOÁN, ĐO BÓC KHỐI LƯỢNG HOÀN THÀNH ĐƯA VÀO QUYẾT TOÁN</v>
          </cell>
        </row>
      </sheetData>
      <sheetData sheetId="7285">
        <row r="4">
          <cell r="A4" t="str">
            <v>BẢNG TÍNH TOÁN, ĐO BÓC KHỐI LƯỢNG HOÀN THÀNH ĐƯA VÀO QUYẾT TOÁN</v>
          </cell>
        </row>
      </sheetData>
      <sheetData sheetId="7286">
        <row r="4">
          <cell r="A4" t="str">
            <v>BẢNG TÍNH TOÁN, ĐO BÓC KHỐI LƯỢNG HOÀN THÀNH ĐƯA VÀO QUYẾT TOÁN</v>
          </cell>
        </row>
      </sheetData>
      <sheetData sheetId="7287">
        <row r="4">
          <cell r="A4" t="str">
            <v>BẢNG TÍNH TOÁN, ĐO BÓC KHỐI LƯỢNG HOÀN THÀNH ĐƯA VÀO QUYẾT TOÁN</v>
          </cell>
        </row>
      </sheetData>
      <sheetData sheetId="7288">
        <row r="4">
          <cell r="A4" t="str">
            <v>BẢNG TÍNH TOÁN, ĐO BÓC KHỐI LƯỢNG HOÀN THÀNH ĐƯA VÀO QUYẾT TOÁN</v>
          </cell>
        </row>
      </sheetData>
      <sheetData sheetId="7289">
        <row r="4">
          <cell r="A4" t="str">
            <v>BẢNG TÍNH TOÁN, ĐO BÓC KHỐI LƯỢNG HOÀN THÀNH ĐƯA VÀO QUYẾT TOÁN</v>
          </cell>
        </row>
      </sheetData>
      <sheetData sheetId="7290">
        <row r="4">
          <cell r="A4" t="str">
            <v>BẢNG TÍNH TOÁN, ĐO BÓC KHỐI LƯỢNG HOÀN THÀNH ĐƯA VÀO QUYẾT TOÁN</v>
          </cell>
        </row>
      </sheetData>
      <sheetData sheetId="7291">
        <row r="4">
          <cell r="A4" t="str">
            <v>BẢNG TÍNH TOÁN, ĐO BÓC KHỐI LƯỢNG HOÀN THÀNH ĐƯA VÀO QUYẾT TOÁN</v>
          </cell>
        </row>
      </sheetData>
      <sheetData sheetId="7292">
        <row r="4">
          <cell r="A4" t="str">
            <v>BẢNG TÍNH TOÁN, ĐO BÓC KHỐI LƯỢNG HOÀN THÀNH ĐƯA VÀO QUYẾT TOÁN</v>
          </cell>
        </row>
      </sheetData>
      <sheetData sheetId="7293">
        <row r="4">
          <cell r="A4" t="str">
            <v>BẢNG TÍNH TOÁN, ĐO BÓC KHỐI LƯỢNG HOÀN THÀNH ĐƯA VÀO QUYẾT TOÁN</v>
          </cell>
        </row>
      </sheetData>
      <sheetData sheetId="7294">
        <row r="4">
          <cell r="A4" t="str">
            <v>BẢNG TÍNH TOÁN, ĐO BÓC KHỐI LƯỢNG HOÀN THÀNH ĐƯA VÀO QUYẾT TOÁN</v>
          </cell>
        </row>
      </sheetData>
      <sheetData sheetId="7295">
        <row r="4">
          <cell r="A4" t="str">
            <v>BẢNG TÍNH TOÁN, ĐO BÓC KHỐI LƯỢNG HOÀN THÀNH ĐƯA VÀO QUYẾT TOÁN</v>
          </cell>
        </row>
      </sheetData>
      <sheetData sheetId="7296">
        <row r="4">
          <cell r="A4" t="str">
            <v>BẢNG TÍNH TOÁN, ĐO BÓC KHỐI LƯỢNG HOÀN THÀNH ĐƯA VÀO QUYẾT TOÁN</v>
          </cell>
        </row>
      </sheetData>
      <sheetData sheetId="7297">
        <row r="4">
          <cell r="A4" t="str">
            <v>BẢNG TÍNH TOÁN, ĐO BÓC KHỐI LƯỢNG HOÀN THÀNH ĐƯA VÀO QUYẾT TOÁN</v>
          </cell>
        </row>
      </sheetData>
      <sheetData sheetId="7298">
        <row r="4">
          <cell r="A4" t="str">
            <v>BẢNG TÍNH TOÁN, ĐO BÓC KHỐI LƯỢNG HOÀN THÀNH ĐƯA VÀO QUYẾT TOÁN</v>
          </cell>
        </row>
      </sheetData>
      <sheetData sheetId="7299">
        <row r="4">
          <cell r="A4" t="str">
            <v>BẢNG TÍNH TOÁN, ĐO BÓC KHỐI LƯỢNG HOÀN THÀNH ĐƯA VÀO QUYẾT TOÁN</v>
          </cell>
        </row>
      </sheetData>
      <sheetData sheetId="7300">
        <row r="4">
          <cell r="A4" t="str">
            <v>BẢNG TÍNH TOÁN, ĐO BÓC KHỐI LƯỢNG HOÀN THÀNH ĐƯA VÀO QUYẾT TOÁN</v>
          </cell>
        </row>
      </sheetData>
      <sheetData sheetId="7301">
        <row r="4">
          <cell r="A4" t="str">
            <v>BẢNG TÍNH TOÁN, ĐO BÓC KHỐI LƯỢNG HOÀN THÀNH ĐƯA VÀO QUYẾT TOÁN</v>
          </cell>
        </row>
      </sheetData>
      <sheetData sheetId="7302">
        <row r="4">
          <cell r="A4" t="str">
            <v>BẢNG TÍNH TOÁN, ĐO BÓC KHỐI LƯỢNG HOÀN THÀNH ĐƯA VÀO QUYẾT TOÁN</v>
          </cell>
        </row>
      </sheetData>
      <sheetData sheetId="7303">
        <row r="4">
          <cell r="A4" t="str">
            <v>BẢNG TÍNH TOÁN, ĐO BÓC KHỐI LƯỢNG HOÀN THÀNH ĐƯA VÀO QUYẾT TOÁN</v>
          </cell>
        </row>
      </sheetData>
      <sheetData sheetId="7304">
        <row r="4">
          <cell r="A4" t="str">
            <v>BẢNG TÍNH TOÁN, ĐO BÓC KHỐI LƯỢNG HOÀN THÀNH ĐƯA VÀO QUYẾT TOÁN</v>
          </cell>
        </row>
      </sheetData>
      <sheetData sheetId="7305">
        <row r="4">
          <cell r="A4" t="str">
            <v>BẢNG TÍNH TOÁN, ĐO BÓC KHỐI LƯỢNG HOÀN THÀNH ĐƯA VÀO QUYẾT TOÁN</v>
          </cell>
        </row>
      </sheetData>
      <sheetData sheetId="7306">
        <row r="4">
          <cell r="A4" t="str">
            <v>BẢNG TÍNH TOÁN, ĐO BÓC KHỐI LƯỢNG HOÀN THÀNH ĐƯA VÀO QUYẾT TOÁN</v>
          </cell>
        </row>
      </sheetData>
      <sheetData sheetId="7307">
        <row r="4">
          <cell r="A4" t="str">
            <v>BẢNG TÍNH TOÁN, ĐO BÓC KHỐI LƯỢNG HOÀN THÀNH ĐƯA VÀO QUYẾT TOÁN</v>
          </cell>
        </row>
      </sheetData>
      <sheetData sheetId="7308">
        <row r="4">
          <cell r="A4" t="str">
            <v>BẢNG TÍNH TOÁN, ĐO BÓC KHỐI LƯỢNG HOÀN THÀNH ĐƯA VÀO QUYẾT TOÁN</v>
          </cell>
        </row>
      </sheetData>
      <sheetData sheetId="7309">
        <row r="4">
          <cell r="A4" t="str">
            <v>BẢNG TÍNH TOÁN, ĐO BÓC KHỐI LƯỢNG HOÀN THÀNH ĐƯA VÀO QUYẾT TOÁN</v>
          </cell>
        </row>
      </sheetData>
      <sheetData sheetId="7310">
        <row r="4">
          <cell r="A4" t="str">
            <v>BẢNG TÍNH TOÁN, ĐO BÓC KHỐI LƯỢNG HOÀN THÀNH ĐƯA VÀO QUYẾT TOÁN</v>
          </cell>
        </row>
      </sheetData>
      <sheetData sheetId="7311">
        <row r="4">
          <cell r="A4" t="str">
            <v>BẢNG TÍNH TOÁN, ĐO BÓC KHỐI LƯỢNG HOÀN THÀNH ĐƯA VÀO QUYẾT TOÁN</v>
          </cell>
        </row>
      </sheetData>
      <sheetData sheetId="7312">
        <row r="4">
          <cell r="A4" t="str">
            <v>BẢNG TÍNH TOÁN, ĐO BÓC KHỐI LƯỢNG HOÀN THÀNH ĐƯA VÀO QUYẾT TOÁN</v>
          </cell>
        </row>
      </sheetData>
      <sheetData sheetId="7313">
        <row r="4">
          <cell r="A4" t="str">
            <v>BẢNG TÍNH TOÁN, ĐO BÓC KHỐI LƯỢNG HOÀN THÀNH ĐƯA VÀO QUYẾT TOÁN</v>
          </cell>
        </row>
      </sheetData>
      <sheetData sheetId="7314">
        <row r="4">
          <cell r="A4" t="str">
            <v>BẢNG TÍNH TOÁN, ĐO BÓC KHỐI LƯỢNG HOÀN THÀNH ĐƯA VÀO QUYẾT TOÁN</v>
          </cell>
        </row>
      </sheetData>
      <sheetData sheetId="7315">
        <row r="4">
          <cell r="A4" t="str">
            <v>BẢNG TÍNH TOÁN, ĐO BÓC KHỐI LƯỢNG HOÀN THÀNH ĐƯA VÀO QUYẾT TOÁN</v>
          </cell>
        </row>
      </sheetData>
      <sheetData sheetId="7316">
        <row r="4">
          <cell r="A4" t="str">
            <v>BẢNG TÍNH TOÁN, ĐO BÓC KHỐI LƯỢNG HOÀN THÀNH ĐƯA VÀO QUYẾT TOÁN</v>
          </cell>
        </row>
      </sheetData>
      <sheetData sheetId="7317">
        <row r="4">
          <cell r="A4" t="str">
            <v>BẢNG TÍNH TOÁN, ĐO BÓC KHỐI LƯỢNG HOÀN THÀNH ĐƯA VÀO QUYẾT TOÁN</v>
          </cell>
        </row>
      </sheetData>
      <sheetData sheetId="7318">
        <row r="4">
          <cell r="A4" t="str">
            <v>BẢNG TÍNH TOÁN, ĐO BÓC KHỐI LƯỢNG HOÀN THÀNH ĐƯA VÀO QUYẾT TOÁN</v>
          </cell>
        </row>
      </sheetData>
      <sheetData sheetId="7319">
        <row r="4">
          <cell r="A4" t="str">
            <v>BẢNG TÍNH TOÁN, ĐO BÓC KHỐI LƯỢNG HOÀN THÀNH ĐƯA VÀO QUYẾT TOÁN</v>
          </cell>
        </row>
      </sheetData>
      <sheetData sheetId="7320">
        <row r="4">
          <cell r="A4" t="str">
            <v>BẢNG TÍNH TOÁN, ĐO BÓC KHỐI LƯỢNG HOÀN THÀNH ĐƯA VÀO QUYẾT TOÁN</v>
          </cell>
        </row>
      </sheetData>
      <sheetData sheetId="7321">
        <row r="4">
          <cell r="A4" t="str">
            <v>BẢNG TÍNH TOÁN, ĐO BÓC KHỐI LƯỢNG HOÀN THÀNH ĐƯA VÀO QUYẾT TOÁN</v>
          </cell>
        </row>
      </sheetData>
      <sheetData sheetId="7322">
        <row r="4">
          <cell r="A4" t="str">
            <v>BẢNG TÍNH TOÁN, ĐO BÓC KHỐI LƯỢNG HOÀN THÀNH ĐƯA VÀO QUYẾT TOÁN</v>
          </cell>
        </row>
      </sheetData>
      <sheetData sheetId="7323">
        <row r="4">
          <cell r="A4" t="str">
            <v>BẢNG TÍNH TOÁN, ĐO BÓC KHỐI LƯỢNG HOÀN THÀNH ĐƯA VÀO QUYẾT TOÁN</v>
          </cell>
        </row>
      </sheetData>
      <sheetData sheetId="7324">
        <row r="4">
          <cell r="A4" t="str">
            <v>BẢNG TÍNH TOÁN, ĐO BÓC KHỐI LƯỢNG HOÀN THÀNH ĐƯA VÀO QUYẾT TOÁN</v>
          </cell>
        </row>
      </sheetData>
      <sheetData sheetId="7325">
        <row r="4">
          <cell r="A4" t="str">
            <v>BẢNG TÍNH TOÁN, ĐO BÓC KHỐI LƯỢNG HOÀN THÀNH ĐƯA VÀO QUYẾT TOÁN</v>
          </cell>
        </row>
      </sheetData>
      <sheetData sheetId="7326">
        <row r="4">
          <cell r="A4" t="str">
            <v>BẢNG TÍNH TOÁN, ĐO BÓC KHỐI LƯỢNG HOÀN THÀNH ĐƯA VÀO QUYẾT TOÁN</v>
          </cell>
        </row>
      </sheetData>
      <sheetData sheetId="7327">
        <row r="4">
          <cell r="A4" t="str">
            <v>BẢNG TÍNH TOÁN, ĐO BÓC KHỐI LƯỢNG HOÀN THÀNH ĐƯA VÀO QUYẾT TOÁN</v>
          </cell>
        </row>
      </sheetData>
      <sheetData sheetId="7328">
        <row r="4">
          <cell r="A4" t="str">
            <v>BẢNG TÍNH TOÁN, ĐO BÓC KHỐI LƯỢNG HOÀN THÀNH ĐƯA VÀO QUYẾT TOÁN</v>
          </cell>
        </row>
      </sheetData>
      <sheetData sheetId="7329">
        <row r="4">
          <cell r="A4" t="str">
            <v>BẢNG TÍNH TOÁN, ĐO BÓC KHỐI LƯỢNG HOÀN THÀNH ĐƯA VÀO QUYẾT TOÁN</v>
          </cell>
        </row>
      </sheetData>
      <sheetData sheetId="7330">
        <row r="4">
          <cell r="A4" t="str">
            <v>BẢNG TÍNH TOÁN, ĐO BÓC KHỐI LƯỢNG HOÀN THÀNH ĐƯA VÀO QUYẾT TOÁN</v>
          </cell>
        </row>
      </sheetData>
      <sheetData sheetId="7331">
        <row r="4">
          <cell r="A4" t="str">
            <v>BẢNG TÍNH TOÁN, ĐO BÓC KHỐI LƯỢNG HOÀN THÀNH ĐƯA VÀO QUYẾT TOÁN</v>
          </cell>
        </row>
      </sheetData>
      <sheetData sheetId="7332">
        <row r="4">
          <cell r="A4" t="str">
            <v>BẢNG TÍNH TOÁN, ĐO BÓC KHỐI LƯỢNG HOÀN THÀNH ĐƯA VÀO QUYẾT TOÁN</v>
          </cell>
        </row>
      </sheetData>
      <sheetData sheetId="7333">
        <row r="4">
          <cell r="A4" t="str">
            <v>BẢNG TÍNH TOÁN, ĐO BÓC KHỐI LƯỢNG HOÀN THÀNH ĐƯA VÀO QUYẾT TOÁN</v>
          </cell>
        </row>
      </sheetData>
      <sheetData sheetId="7334">
        <row r="4">
          <cell r="A4" t="str">
            <v>BẢNG TÍNH TOÁN, ĐO BÓC KHỐI LƯỢNG HOÀN THÀNH ĐƯA VÀO QUYẾT TOÁN</v>
          </cell>
        </row>
      </sheetData>
      <sheetData sheetId="7335">
        <row r="4">
          <cell r="A4" t="str">
            <v>BẢNG TÍNH TOÁN, ĐO BÓC KHỐI LƯỢNG HOÀN THÀNH ĐƯA VÀO QUYẾT TOÁN</v>
          </cell>
        </row>
      </sheetData>
      <sheetData sheetId="7336">
        <row r="4">
          <cell r="A4" t="str">
            <v>BẢNG TÍNH TOÁN, ĐO BÓC KHỐI LƯỢNG HOÀN THÀNH ĐƯA VÀO QUYẾT TOÁN</v>
          </cell>
        </row>
      </sheetData>
      <sheetData sheetId="7337">
        <row r="4">
          <cell r="A4" t="str">
            <v>BẢNG TÍNH TOÁN, ĐO BÓC KHỐI LƯỢNG HOÀN THÀNH ĐƯA VÀO QUYẾT TOÁN</v>
          </cell>
        </row>
      </sheetData>
      <sheetData sheetId="7338">
        <row r="4">
          <cell r="A4" t="str">
            <v>BẢNG TÍNH TOÁN, ĐO BÓC KHỐI LƯỢNG HOÀN THÀNH ĐƯA VÀO QUYẾT TOÁN</v>
          </cell>
        </row>
      </sheetData>
      <sheetData sheetId="7339">
        <row r="4">
          <cell r="A4" t="str">
            <v>BẢNG TÍNH TOÁN, ĐO BÓC KHỐI LƯỢNG HOÀN THÀNH ĐƯA VÀO QUYẾT TOÁN</v>
          </cell>
        </row>
      </sheetData>
      <sheetData sheetId="7340">
        <row r="4">
          <cell r="A4" t="str">
            <v>BẢNG TÍNH TOÁN, ĐO BÓC KHỐI LƯỢNG HOÀN THÀNH ĐƯA VÀO QUYẾT TOÁN</v>
          </cell>
        </row>
      </sheetData>
      <sheetData sheetId="7341">
        <row r="4">
          <cell r="A4" t="str">
            <v>BẢNG TÍNH TOÁN, ĐO BÓC KHỐI LƯỢNG HOÀN THÀNH ĐƯA VÀO QUYẾT TOÁN</v>
          </cell>
        </row>
      </sheetData>
      <sheetData sheetId="7342">
        <row r="4">
          <cell r="A4" t="str">
            <v>BẢNG TÍNH TOÁN, ĐO BÓC KHỐI LƯỢNG HOÀN THÀNH ĐƯA VÀO QUYẾT TOÁN</v>
          </cell>
        </row>
      </sheetData>
      <sheetData sheetId="7343">
        <row r="4">
          <cell r="A4" t="str">
            <v>BẢNG TÍNH TOÁN, ĐO BÓC KHỐI LƯỢNG HOÀN THÀNH ĐƯA VÀO QUYẾT TOÁN</v>
          </cell>
        </row>
      </sheetData>
      <sheetData sheetId="7344">
        <row r="4">
          <cell r="A4" t="str">
            <v>BẢNG TÍNH TOÁN, ĐO BÓC KHỐI LƯỢNG HOÀN THÀNH ĐƯA VÀO QUYẾT TOÁN</v>
          </cell>
        </row>
      </sheetData>
      <sheetData sheetId="7345">
        <row r="4">
          <cell r="A4" t="str">
            <v>BẢNG TÍNH TOÁN, ĐO BÓC KHỐI LƯỢNG HOÀN THÀNH ĐƯA VÀO QUYẾT TOÁN</v>
          </cell>
        </row>
      </sheetData>
      <sheetData sheetId="7346">
        <row r="4">
          <cell r="A4" t="str">
            <v>BẢNG TÍNH TOÁN, ĐO BÓC KHỐI LƯỢNG HOÀN THÀNH ĐƯA VÀO QUYẾT TOÁN</v>
          </cell>
        </row>
      </sheetData>
      <sheetData sheetId="7347">
        <row r="4">
          <cell r="A4" t="str">
            <v>BẢNG TÍNH TOÁN, ĐO BÓC KHỐI LƯỢNG HOÀN THÀNH ĐƯA VÀO QUYẾT TOÁN</v>
          </cell>
        </row>
      </sheetData>
      <sheetData sheetId="7348">
        <row r="4">
          <cell r="A4" t="str">
            <v>BẢNG TÍNH TOÁN, ĐO BÓC KHỐI LƯỢNG HOÀN THÀNH ĐƯA VÀO QUYẾT TOÁN</v>
          </cell>
        </row>
      </sheetData>
      <sheetData sheetId="7349">
        <row r="4">
          <cell r="A4" t="str">
            <v>BẢNG TÍNH TOÁN, ĐO BÓC KHỐI LƯỢNG HOÀN THÀNH ĐƯA VÀO QUYẾT TOÁN</v>
          </cell>
        </row>
      </sheetData>
      <sheetData sheetId="7350">
        <row r="4">
          <cell r="A4" t="str">
            <v>BẢNG TÍNH TOÁN, ĐO BÓC KHỐI LƯỢNG HOÀN THÀNH ĐƯA VÀO QUYẾT TOÁN</v>
          </cell>
        </row>
      </sheetData>
      <sheetData sheetId="7351">
        <row r="4">
          <cell r="A4" t="str">
            <v>BẢNG TÍNH TOÁN, ĐO BÓC KHỐI LƯỢNG HOÀN THÀNH ĐƯA VÀO QUYẾT TOÁN</v>
          </cell>
        </row>
      </sheetData>
      <sheetData sheetId="7352">
        <row r="4">
          <cell r="A4" t="str">
            <v>BẢNG TÍNH TOÁN, ĐO BÓC KHỐI LƯỢNG HOÀN THÀNH ĐƯA VÀO QUYẾT TOÁN</v>
          </cell>
        </row>
      </sheetData>
      <sheetData sheetId="7353">
        <row r="4">
          <cell r="A4" t="str">
            <v>BẢNG TÍNH TOÁN, ĐO BÓC KHỐI LƯỢNG HOÀN THÀNH ĐƯA VÀO QUYẾT TOÁN</v>
          </cell>
        </row>
      </sheetData>
      <sheetData sheetId="7354">
        <row r="4">
          <cell r="A4" t="str">
            <v>BẢNG TÍNH TOÁN, ĐO BÓC KHỐI LƯỢNG HOÀN THÀNH ĐƯA VÀO QUYẾT TOÁN</v>
          </cell>
        </row>
      </sheetData>
      <sheetData sheetId="7355">
        <row r="4">
          <cell r="A4" t="str">
            <v>BẢNG TÍNH TOÁN, ĐO BÓC KHỐI LƯỢNG HOÀN THÀNH ĐƯA VÀO QUYẾT TOÁN</v>
          </cell>
        </row>
      </sheetData>
      <sheetData sheetId="7356">
        <row r="4">
          <cell r="A4" t="str">
            <v>BẢNG TÍNH TOÁN, ĐO BÓC KHỐI LƯỢNG HOÀN THÀNH ĐƯA VÀO QUYẾT TOÁN</v>
          </cell>
        </row>
      </sheetData>
      <sheetData sheetId="7357">
        <row r="4">
          <cell r="A4" t="str">
            <v>BẢNG TÍNH TOÁN, ĐO BÓC KHỐI LƯỢNG HOÀN THÀNH ĐƯA VÀO QUYẾT TOÁN</v>
          </cell>
        </row>
      </sheetData>
      <sheetData sheetId="7358">
        <row r="4">
          <cell r="A4" t="str">
            <v>BẢNG TÍNH TOÁN, ĐO BÓC KHỐI LƯỢNG HOÀN THÀNH ĐƯA VÀO QUYẾT TOÁN</v>
          </cell>
        </row>
      </sheetData>
      <sheetData sheetId="7359">
        <row r="4">
          <cell r="A4" t="str">
            <v>BẢNG TÍNH TOÁN, ĐO BÓC KHỐI LƯỢNG HOÀN THÀNH ĐƯA VÀO QUYẾT TOÁN</v>
          </cell>
        </row>
      </sheetData>
      <sheetData sheetId="7360">
        <row r="4">
          <cell r="A4" t="str">
            <v>BẢNG TÍNH TOÁN, ĐO BÓC KHỐI LƯỢNG HOÀN THÀNH ĐƯA VÀO QUYẾT TOÁN</v>
          </cell>
        </row>
      </sheetData>
      <sheetData sheetId="7361">
        <row r="4">
          <cell r="A4" t="str">
            <v>BẢNG TÍNH TOÁN, ĐO BÓC KHỐI LƯỢNG HOÀN THÀNH ĐƯA VÀO QUYẾT TOÁN</v>
          </cell>
        </row>
      </sheetData>
      <sheetData sheetId="7362">
        <row r="4">
          <cell r="A4" t="str">
            <v>BẢNG TÍNH TOÁN, ĐO BÓC KHỐI LƯỢNG HOÀN THÀNH ĐƯA VÀO QUYẾT TOÁN</v>
          </cell>
        </row>
      </sheetData>
      <sheetData sheetId="7363">
        <row r="4">
          <cell r="A4" t="str">
            <v>BẢNG TÍNH TOÁN, ĐO BÓC KHỐI LƯỢNG HOÀN THÀNH ĐƯA VÀO QUYẾT TOÁN</v>
          </cell>
        </row>
      </sheetData>
      <sheetData sheetId="7364">
        <row r="4">
          <cell r="A4" t="str">
            <v>BẢNG TÍNH TOÁN, ĐO BÓC KHỐI LƯỢNG HOÀN THÀNH ĐƯA VÀO QUYẾT TOÁN</v>
          </cell>
        </row>
      </sheetData>
      <sheetData sheetId="7365">
        <row r="4">
          <cell r="A4" t="str">
            <v>BẢNG TÍNH TOÁN, ĐO BÓC KHỐI LƯỢNG HOÀN THÀNH ĐƯA VÀO QUYẾT TOÁN</v>
          </cell>
        </row>
      </sheetData>
      <sheetData sheetId="7366">
        <row r="4">
          <cell r="A4" t="str">
            <v>BẢNG TÍNH TOÁN, ĐO BÓC KHỐI LƯỢNG HOÀN THÀNH ĐƯA VÀO QUYẾT TOÁN</v>
          </cell>
        </row>
      </sheetData>
      <sheetData sheetId="7367">
        <row r="4">
          <cell r="A4" t="str">
            <v>BẢNG TÍNH TOÁN, ĐO BÓC KHỐI LƯỢNG HOÀN THÀNH ĐƯA VÀO QUYẾT TOÁN</v>
          </cell>
        </row>
      </sheetData>
      <sheetData sheetId="7368">
        <row r="4">
          <cell r="A4" t="str">
            <v>BẢNG TÍNH TOÁN, ĐO BÓC KHỐI LƯỢNG HOÀN THÀNH ĐƯA VÀO QUYẾT TOÁN</v>
          </cell>
        </row>
      </sheetData>
      <sheetData sheetId="7369">
        <row r="4">
          <cell r="A4" t="str">
            <v>BẢNG TÍNH TOÁN, ĐO BÓC KHỐI LƯỢNG HOÀN THÀNH ĐƯA VÀO QUYẾT TOÁN</v>
          </cell>
        </row>
      </sheetData>
      <sheetData sheetId="7370">
        <row r="4">
          <cell r="A4" t="str">
            <v>BẢNG TÍNH TOÁN, ĐO BÓC KHỐI LƯỢNG HOÀN THÀNH ĐƯA VÀO QUYẾT TOÁN</v>
          </cell>
        </row>
      </sheetData>
      <sheetData sheetId="7371">
        <row r="4">
          <cell r="A4" t="str">
            <v>BẢNG TÍNH TOÁN, ĐO BÓC KHỐI LƯỢNG HOÀN THÀNH ĐƯA VÀO QUYẾT TOÁN</v>
          </cell>
        </row>
      </sheetData>
      <sheetData sheetId="7372">
        <row r="4">
          <cell r="A4" t="str">
            <v>BẢNG TÍNH TOÁN, ĐO BÓC KHỐI LƯỢNG HOÀN THÀNH ĐƯA VÀO QUYẾT TOÁN</v>
          </cell>
        </row>
      </sheetData>
      <sheetData sheetId="7373">
        <row r="4">
          <cell r="A4" t="str">
            <v>BẢNG TÍNH TOÁN, ĐO BÓC KHỐI LƯỢNG HOÀN THÀNH ĐƯA VÀO QUYẾT TOÁN</v>
          </cell>
        </row>
      </sheetData>
      <sheetData sheetId="7374">
        <row r="4">
          <cell r="A4" t="str">
            <v>BẢNG TÍNH TOÁN, ĐO BÓC KHỐI LƯỢNG HOÀN THÀNH ĐƯA VÀO QUYẾT TOÁN</v>
          </cell>
        </row>
      </sheetData>
      <sheetData sheetId="7375">
        <row r="4">
          <cell r="A4" t="str">
            <v>BẢNG TÍNH TOÁN, ĐO BÓC KHỐI LƯỢNG HOÀN THÀNH ĐƯA VÀO QUYẾT TOÁN</v>
          </cell>
        </row>
      </sheetData>
      <sheetData sheetId="7376">
        <row r="4">
          <cell r="A4" t="str">
            <v>BẢNG TÍNH TOÁN, ĐO BÓC KHỐI LƯỢNG HOÀN THÀNH ĐƯA VÀO QUYẾT TOÁN</v>
          </cell>
        </row>
      </sheetData>
      <sheetData sheetId="7377">
        <row r="4">
          <cell r="A4" t="str">
            <v>BẢNG TÍNH TOÁN, ĐO BÓC KHỐI LƯỢNG HOÀN THÀNH ĐƯA VÀO QUYẾT TOÁN</v>
          </cell>
        </row>
      </sheetData>
      <sheetData sheetId="7378">
        <row r="4">
          <cell r="A4" t="str">
            <v>BẢNG TÍNH TOÁN, ĐO BÓC KHỐI LƯỢNG HOÀN THÀNH ĐƯA VÀO QUYẾT TOÁN</v>
          </cell>
        </row>
      </sheetData>
      <sheetData sheetId="7379">
        <row r="4">
          <cell r="A4" t="str">
            <v>BẢNG TÍNH TOÁN, ĐO BÓC KHỐI LƯỢNG HOÀN THÀNH ĐƯA VÀO QUYẾT TOÁN</v>
          </cell>
        </row>
      </sheetData>
      <sheetData sheetId="7380">
        <row r="4">
          <cell r="A4" t="str">
            <v>BẢNG TÍNH TOÁN, ĐO BÓC KHỐI LƯỢNG HOÀN THÀNH ĐƯA VÀO QUYẾT TOÁN</v>
          </cell>
        </row>
      </sheetData>
      <sheetData sheetId="7381">
        <row r="4">
          <cell r="A4" t="str">
            <v>BẢNG TÍNH TOÁN, ĐO BÓC KHỐI LƯỢNG HOÀN THÀNH ĐƯA VÀO QUYẾT TOÁN</v>
          </cell>
        </row>
      </sheetData>
      <sheetData sheetId="7382">
        <row r="4">
          <cell r="A4" t="str">
            <v>BẢNG TÍNH TOÁN, ĐO BÓC KHỐI LƯỢNG HOÀN THÀNH ĐƯA VÀO QUYẾT TOÁN</v>
          </cell>
        </row>
      </sheetData>
      <sheetData sheetId="7383">
        <row r="4">
          <cell r="A4" t="str">
            <v>BẢNG TÍNH TOÁN, ĐO BÓC KHỐI LƯỢNG HOÀN THÀNH ĐƯA VÀO QUYẾT TOÁN</v>
          </cell>
        </row>
      </sheetData>
      <sheetData sheetId="7384">
        <row r="4">
          <cell r="A4" t="str">
            <v>BẢNG TÍNH TOÁN, ĐO BÓC KHỐI LƯỢNG HOÀN THÀNH ĐƯA VÀO QUYẾT TOÁN</v>
          </cell>
        </row>
      </sheetData>
      <sheetData sheetId="7385">
        <row r="4">
          <cell r="A4" t="str">
            <v>BẢNG TÍNH TOÁN, ĐO BÓC KHỐI LƯỢNG HOÀN THÀNH ĐƯA VÀO QUYẾT TOÁN</v>
          </cell>
        </row>
      </sheetData>
      <sheetData sheetId="7386">
        <row r="4">
          <cell r="A4" t="str">
            <v>BẢNG TÍNH TOÁN, ĐO BÓC KHỐI LƯỢNG HOÀN THÀNH ĐƯA VÀO QUYẾT TOÁN</v>
          </cell>
        </row>
      </sheetData>
      <sheetData sheetId="7387">
        <row r="4">
          <cell r="A4" t="str">
            <v>BẢNG TÍNH TOÁN, ĐO BÓC KHỐI LƯỢNG HOÀN THÀNH ĐƯA VÀO QUYẾT TOÁN</v>
          </cell>
        </row>
      </sheetData>
      <sheetData sheetId="7388">
        <row r="4">
          <cell r="A4" t="str">
            <v>BẢNG TÍNH TOÁN, ĐO BÓC KHỐI LƯỢNG HOÀN THÀNH ĐƯA VÀO QUYẾT TOÁN</v>
          </cell>
        </row>
      </sheetData>
      <sheetData sheetId="7389">
        <row r="4">
          <cell r="A4" t="str">
            <v>BẢNG TÍNH TOÁN, ĐO BÓC KHỐI LƯỢNG HOÀN THÀNH ĐƯA VÀO QUYẾT TOÁN</v>
          </cell>
        </row>
      </sheetData>
      <sheetData sheetId="7390">
        <row r="4">
          <cell r="A4" t="str">
            <v>BẢNG TÍNH TOÁN, ĐO BÓC KHỐI LƯỢNG HOÀN THÀNH ĐƯA VÀO QUYẾT TOÁN</v>
          </cell>
        </row>
      </sheetData>
      <sheetData sheetId="7391">
        <row r="4">
          <cell r="A4" t="str">
            <v>BẢNG TÍNH TOÁN, ĐO BÓC KHỐI LƯỢNG HOÀN THÀNH ĐƯA VÀO QUYẾT TOÁN</v>
          </cell>
        </row>
      </sheetData>
      <sheetData sheetId="7392">
        <row r="4">
          <cell r="A4" t="str">
            <v>BẢNG TÍNH TOÁN, ĐO BÓC KHỐI LƯỢNG HOÀN THÀNH ĐƯA VÀO QUYẾT TOÁN</v>
          </cell>
        </row>
      </sheetData>
      <sheetData sheetId="7393">
        <row r="4">
          <cell r="A4" t="str">
            <v>BẢNG TÍNH TOÁN, ĐO BÓC KHỐI LƯỢNG HOÀN THÀNH ĐƯA VÀO QUYẾT TOÁN</v>
          </cell>
        </row>
      </sheetData>
      <sheetData sheetId="7394">
        <row r="4">
          <cell r="A4" t="str">
            <v>BẢNG TÍNH TOÁN, ĐO BÓC KHỐI LƯỢNG HOÀN THÀNH ĐƯA VÀO QUYẾT TOÁN</v>
          </cell>
        </row>
      </sheetData>
      <sheetData sheetId="7395">
        <row r="4">
          <cell r="A4" t="str">
            <v>BẢNG TÍNH TOÁN, ĐO BÓC KHỐI LƯỢNG HOÀN THÀNH ĐƯA VÀO QUYẾT TOÁN</v>
          </cell>
        </row>
      </sheetData>
      <sheetData sheetId="7396">
        <row r="4">
          <cell r="A4" t="str">
            <v>BẢNG TÍNH TOÁN, ĐO BÓC KHỐI LƯỢNG HOÀN THÀNH ĐƯA VÀO QUYẾT TOÁN</v>
          </cell>
        </row>
      </sheetData>
      <sheetData sheetId="7397">
        <row r="4">
          <cell r="A4" t="str">
            <v>BẢNG TÍNH TOÁN, ĐO BÓC KHỐI LƯỢNG HOÀN THÀNH ĐƯA VÀO QUYẾT TOÁN</v>
          </cell>
        </row>
      </sheetData>
      <sheetData sheetId="7398">
        <row r="4">
          <cell r="A4" t="str">
            <v>BẢNG TÍNH TOÁN, ĐO BÓC KHỐI LƯỢNG HOÀN THÀNH ĐƯA VÀO QUYẾT TOÁN</v>
          </cell>
        </row>
      </sheetData>
      <sheetData sheetId="7399">
        <row r="4">
          <cell r="A4" t="str">
            <v>BẢNG TÍNH TOÁN, ĐO BÓC KHỐI LƯỢNG HOÀN THÀNH ĐƯA VÀO QUYẾT TOÁN</v>
          </cell>
        </row>
      </sheetData>
      <sheetData sheetId="7400">
        <row r="4">
          <cell r="A4" t="str">
            <v>BẢNG TÍNH TOÁN, ĐO BÓC KHỐI LƯỢNG HOÀN THÀNH ĐƯA VÀO QUYẾT TOÁN</v>
          </cell>
        </row>
      </sheetData>
      <sheetData sheetId="7401">
        <row r="4">
          <cell r="A4" t="str">
            <v>BẢNG TÍNH TOÁN, ĐO BÓC KHỐI LƯỢNG HOÀN THÀNH ĐƯA VÀO QUYẾT TOÁN</v>
          </cell>
        </row>
      </sheetData>
      <sheetData sheetId="7402">
        <row r="4">
          <cell r="A4" t="str">
            <v>BẢNG TÍNH TOÁN, ĐO BÓC KHỐI LƯỢNG HOÀN THÀNH ĐƯA VÀO QUYẾT TOÁN</v>
          </cell>
        </row>
      </sheetData>
      <sheetData sheetId="7403">
        <row r="4">
          <cell r="A4" t="str">
            <v>BẢNG TÍNH TOÁN, ĐO BÓC KHỐI LƯỢNG HOÀN THÀNH ĐƯA VÀO QUYẾT TOÁN</v>
          </cell>
        </row>
      </sheetData>
      <sheetData sheetId="7404">
        <row r="4">
          <cell r="A4" t="str">
            <v>BẢNG TÍNH TOÁN, ĐO BÓC KHỐI LƯỢNG HOÀN THÀNH ĐƯA VÀO QUYẾT TOÁN</v>
          </cell>
        </row>
      </sheetData>
      <sheetData sheetId="7405">
        <row r="4">
          <cell r="A4" t="str">
            <v>BẢNG TÍNH TOÁN, ĐO BÓC KHỐI LƯỢNG HOÀN THÀNH ĐƯA VÀO QUYẾT TOÁN</v>
          </cell>
        </row>
      </sheetData>
      <sheetData sheetId="7406">
        <row r="4">
          <cell r="A4" t="str">
            <v>BẢNG TÍNH TOÁN, ĐO BÓC KHỐI LƯỢNG HOÀN THÀNH ĐƯA VÀO QUYẾT TOÁN</v>
          </cell>
        </row>
      </sheetData>
      <sheetData sheetId="7407">
        <row r="4">
          <cell r="A4" t="str">
            <v>BẢNG TÍNH TOÁN, ĐO BÓC KHỐI LƯỢNG HOÀN THÀNH ĐƯA VÀO QUYẾT TOÁN</v>
          </cell>
        </row>
      </sheetData>
      <sheetData sheetId="7408">
        <row r="4">
          <cell r="A4" t="str">
            <v>BẢNG TÍNH TOÁN, ĐO BÓC KHỐI LƯỢNG HOÀN THÀNH ĐƯA VÀO QUYẾT TOÁN</v>
          </cell>
        </row>
      </sheetData>
      <sheetData sheetId="7409">
        <row r="4">
          <cell r="A4" t="str">
            <v>BẢNG TÍNH TOÁN, ĐO BÓC KHỐI LƯỢNG HOÀN THÀNH ĐƯA VÀO QUYẾT TOÁN</v>
          </cell>
        </row>
      </sheetData>
      <sheetData sheetId="7410">
        <row r="4">
          <cell r="A4" t="str">
            <v>BẢNG TÍNH TOÁN, ĐO BÓC KHỐI LƯỢNG HOÀN THÀNH ĐƯA VÀO QUYẾT TOÁN</v>
          </cell>
        </row>
      </sheetData>
      <sheetData sheetId="7411">
        <row r="4">
          <cell r="A4" t="str">
            <v>BẢNG TÍNH TOÁN, ĐO BÓC KHỐI LƯỢNG HOÀN THÀNH ĐƯA VÀO QUYẾT TOÁN</v>
          </cell>
        </row>
      </sheetData>
      <sheetData sheetId="7412">
        <row r="4">
          <cell r="A4" t="str">
            <v>BẢNG TÍNH TOÁN, ĐO BÓC KHỐI LƯỢNG HOÀN THÀNH ĐƯA VÀO QUYẾT TOÁN</v>
          </cell>
        </row>
      </sheetData>
      <sheetData sheetId="7413">
        <row r="4">
          <cell r="A4" t="str">
            <v>BẢNG TÍNH TOÁN, ĐO BÓC KHỐI LƯỢNG HOÀN THÀNH ĐƯA VÀO QUYẾT TOÁN</v>
          </cell>
        </row>
      </sheetData>
      <sheetData sheetId="7414">
        <row r="4">
          <cell r="A4" t="str">
            <v>BẢNG TÍNH TOÁN, ĐO BÓC KHỐI LƯỢNG HOÀN THÀNH ĐƯA VÀO QUYẾT TOÁN</v>
          </cell>
        </row>
      </sheetData>
      <sheetData sheetId="7415">
        <row r="4">
          <cell r="A4" t="str">
            <v>BẢNG TÍNH TOÁN, ĐO BÓC KHỐI LƯỢNG HOÀN THÀNH ĐƯA VÀO QUYẾT TOÁN</v>
          </cell>
        </row>
      </sheetData>
      <sheetData sheetId="7416">
        <row r="4">
          <cell r="A4" t="str">
            <v>BẢNG TÍNH TOÁN, ĐO BÓC KHỐI LƯỢNG HOÀN THÀNH ĐƯA VÀO QUYẾT TOÁN</v>
          </cell>
        </row>
      </sheetData>
      <sheetData sheetId="7417">
        <row r="4">
          <cell r="A4" t="str">
            <v>BẢNG TÍNH TOÁN, ĐO BÓC KHỐI LƯỢNG HOÀN THÀNH ĐƯA VÀO QUYẾT TOÁN</v>
          </cell>
        </row>
      </sheetData>
      <sheetData sheetId="7418">
        <row r="4">
          <cell r="A4" t="str">
            <v>BẢNG TÍNH TOÁN, ĐO BÓC KHỐI LƯỢNG HOÀN THÀNH ĐƯA VÀO QUYẾT TOÁN</v>
          </cell>
        </row>
      </sheetData>
      <sheetData sheetId="7419">
        <row r="4">
          <cell r="A4" t="str">
            <v>BẢNG TÍNH TOÁN, ĐO BÓC KHỐI LƯỢNG HOÀN THÀNH ĐƯA VÀO QUYẾT TOÁN</v>
          </cell>
        </row>
      </sheetData>
      <sheetData sheetId="7420">
        <row r="4">
          <cell r="A4" t="str">
            <v>BẢNG TÍNH TOÁN, ĐO BÓC KHỐI LƯỢNG HOÀN THÀNH ĐƯA VÀO QUYẾT TOÁN</v>
          </cell>
        </row>
      </sheetData>
      <sheetData sheetId="7421">
        <row r="4">
          <cell r="A4" t="str">
            <v>BẢNG TÍNH TOÁN, ĐO BÓC KHỐI LƯỢNG HOÀN THÀNH ĐƯA VÀO QUYẾT TOÁN</v>
          </cell>
        </row>
      </sheetData>
      <sheetData sheetId="7422">
        <row r="4">
          <cell r="A4" t="str">
            <v>BẢNG TÍNH TOÁN, ĐO BÓC KHỐI LƯỢNG HOÀN THÀNH ĐƯA VÀO QUYẾT TOÁN</v>
          </cell>
        </row>
      </sheetData>
      <sheetData sheetId="7423">
        <row r="4">
          <cell r="A4" t="str">
            <v>BẢNG TÍNH TOÁN, ĐO BÓC KHỐI LƯỢNG HOÀN THÀNH ĐƯA VÀO QUYẾT TOÁN</v>
          </cell>
        </row>
      </sheetData>
      <sheetData sheetId="7424">
        <row r="4">
          <cell r="A4" t="str">
            <v>BẢNG TÍNH TOÁN, ĐO BÓC KHỐI LƯỢNG HOÀN THÀNH ĐƯA VÀO QUYẾT TOÁN</v>
          </cell>
        </row>
      </sheetData>
      <sheetData sheetId="7425">
        <row r="4">
          <cell r="A4" t="str">
            <v>BẢNG TÍNH TOÁN, ĐO BÓC KHỐI LƯỢNG HOÀN THÀNH ĐƯA VÀO QUYẾT TOÁN</v>
          </cell>
        </row>
      </sheetData>
      <sheetData sheetId="7426">
        <row r="4">
          <cell r="A4" t="str">
            <v>BẢNG TÍNH TOÁN, ĐO BÓC KHỐI LƯỢNG HOÀN THÀNH ĐƯA VÀO QUYẾT TOÁN</v>
          </cell>
        </row>
      </sheetData>
      <sheetData sheetId="7427">
        <row r="4">
          <cell r="A4" t="str">
            <v>BẢNG TÍNH TOÁN, ĐO BÓC KHỐI LƯỢNG HOÀN THÀNH ĐƯA VÀO QUYẾT TOÁN</v>
          </cell>
        </row>
      </sheetData>
      <sheetData sheetId="7428">
        <row r="4">
          <cell r="A4" t="str">
            <v>BẢNG TÍNH TOÁN, ĐO BÓC KHỐI LƯỢNG HOÀN THÀNH ĐƯA VÀO QUYẾT TOÁN</v>
          </cell>
        </row>
      </sheetData>
      <sheetData sheetId="7429">
        <row r="4">
          <cell r="A4" t="str">
            <v>BẢNG TÍNH TOÁN, ĐO BÓC KHỐI LƯỢNG HOÀN THÀNH ĐƯA VÀO QUYẾT TOÁN</v>
          </cell>
        </row>
      </sheetData>
      <sheetData sheetId="7430">
        <row r="4">
          <cell r="A4" t="str">
            <v>BẢNG TÍNH TOÁN, ĐO BÓC KHỐI LƯỢNG HOÀN THÀNH ĐƯA VÀO QUYẾT TOÁN</v>
          </cell>
        </row>
      </sheetData>
      <sheetData sheetId="7431">
        <row r="4">
          <cell r="A4" t="str">
            <v>BẢNG TÍNH TOÁN, ĐO BÓC KHỐI LƯỢNG HOÀN THÀNH ĐƯA VÀO QUYẾT TOÁN</v>
          </cell>
        </row>
      </sheetData>
      <sheetData sheetId="7432">
        <row r="4">
          <cell r="A4" t="str">
            <v>BẢNG TÍNH TOÁN, ĐO BÓC KHỐI LƯỢNG HOÀN THÀNH ĐƯA VÀO QUYẾT TOÁN</v>
          </cell>
        </row>
      </sheetData>
      <sheetData sheetId="7433">
        <row r="4">
          <cell r="A4" t="str">
            <v>BẢNG TÍNH TOÁN, ĐO BÓC KHỐI LƯỢNG HOÀN THÀNH ĐƯA VÀO QUYẾT TOÁN</v>
          </cell>
        </row>
      </sheetData>
      <sheetData sheetId="7434">
        <row r="4">
          <cell r="A4" t="str">
            <v>BẢNG TÍNH TOÁN, ĐO BÓC KHỐI LƯỢNG HOÀN THÀNH ĐƯA VÀO QUYẾT TOÁN</v>
          </cell>
        </row>
      </sheetData>
      <sheetData sheetId="7435">
        <row r="4">
          <cell r="A4" t="str">
            <v>BẢNG TÍNH TOÁN, ĐO BÓC KHỐI LƯỢNG HOÀN THÀNH ĐƯA VÀO QUYẾT TOÁN</v>
          </cell>
        </row>
      </sheetData>
      <sheetData sheetId="7436">
        <row r="4">
          <cell r="A4" t="str">
            <v>BẢNG TÍNH TOÁN, ĐO BÓC KHỐI LƯỢNG HOÀN THÀNH ĐƯA VÀO QUYẾT TOÁN</v>
          </cell>
        </row>
      </sheetData>
      <sheetData sheetId="7437">
        <row r="4">
          <cell r="A4" t="str">
            <v>BẢNG TÍNH TOÁN, ĐO BÓC KHỐI LƯỢNG HOÀN THÀNH ĐƯA VÀO QUYẾT TOÁN</v>
          </cell>
        </row>
      </sheetData>
      <sheetData sheetId="7438">
        <row r="4">
          <cell r="A4" t="str">
            <v>BẢNG TÍNH TOÁN, ĐO BÓC KHỐI LƯỢNG HOÀN THÀNH ĐƯA VÀO QUYẾT TOÁN</v>
          </cell>
        </row>
      </sheetData>
      <sheetData sheetId="7439">
        <row r="4">
          <cell r="A4" t="str">
            <v>BẢNG TÍNH TOÁN, ĐO BÓC KHỐI LƯỢNG HOÀN THÀNH ĐƯA VÀO QUYẾT TOÁN</v>
          </cell>
        </row>
      </sheetData>
      <sheetData sheetId="7440">
        <row r="4">
          <cell r="A4" t="str">
            <v>BẢNG TÍNH TOÁN, ĐO BÓC KHỐI LƯỢNG HOÀN THÀNH ĐƯA VÀO QUYẾT TOÁN</v>
          </cell>
        </row>
      </sheetData>
      <sheetData sheetId="7441">
        <row r="4">
          <cell r="A4" t="str">
            <v>BẢNG TÍNH TOÁN, ĐO BÓC KHỐI LƯỢNG HOÀN THÀNH ĐƯA VÀO QUYẾT TOÁN</v>
          </cell>
        </row>
      </sheetData>
      <sheetData sheetId="7442">
        <row r="4">
          <cell r="A4" t="str">
            <v>BẢNG TÍNH TOÁN, ĐO BÓC KHỐI LƯỢNG HOÀN THÀNH ĐƯA VÀO QUYẾT TOÁN</v>
          </cell>
        </row>
      </sheetData>
      <sheetData sheetId="7443">
        <row r="4">
          <cell r="A4" t="str">
            <v>BẢNG TÍNH TOÁN, ĐO BÓC KHỐI LƯỢNG HOÀN THÀNH ĐƯA VÀO QUYẾT TOÁN</v>
          </cell>
        </row>
      </sheetData>
      <sheetData sheetId="7444">
        <row r="4">
          <cell r="A4" t="str">
            <v>BẢNG TÍNH TOÁN, ĐO BÓC KHỐI LƯỢNG HOÀN THÀNH ĐƯA VÀO QUYẾT TOÁN</v>
          </cell>
        </row>
      </sheetData>
      <sheetData sheetId="7445">
        <row r="4">
          <cell r="A4" t="str">
            <v>BẢNG TÍNH TOÁN, ĐO BÓC KHỐI LƯỢNG HOÀN THÀNH ĐƯA VÀO QUYẾT TOÁN</v>
          </cell>
        </row>
      </sheetData>
      <sheetData sheetId="7446">
        <row r="4">
          <cell r="A4" t="str">
            <v>BẢNG TÍNH TOÁN, ĐO BÓC KHỐI LƯỢNG HOÀN THÀNH ĐƯA VÀO QUYẾT TOÁN</v>
          </cell>
        </row>
      </sheetData>
      <sheetData sheetId="7447">
        <row r="4">
          <cell r="A4" t="str">
            <v>BẢNG TÍNH TOÁN, ĐO BÓC KHỐI LƯỢNG HOÀN THÀNH ĐƯA VÀO QUYẾT TOÁN</v>
          </cell>
        </row>
      </sheetData>
      <sheetData sheetId="7448">
        <row r="4">
          <cell r="A4" t="str">
            <v>BẢNG TÍNH TOÁN, ĐO BÓC KHỐI LƯỢNG HOÀN THÀNH ĐƯA VÀO QUYẾT TOÁN</v>
          </cell>
        </row>
      </sheetData>
      <sheetData sheetId="7449">
        <row r="4">
          <cell r="A4" t="str">
            <v>BẢNG TÍNH TOÁN, ĐO BÓC KHỐI LƯỢNG HOÀN THÀNH ĐƯA VÀO QUYẾT TOÁN</v>
          </cell>
        </row>
      </sheetData>
      <sheetData sheetId="7450">
        <row r="4">
          <cell r="A4" t="str">
            <v>BẢNG TÍNH TOÁN, ĐO BÓC KHỐI LƯỢNG HOÀN THÀNH ĐƯA VÀO QUYẾT TOÁN</v>
          </cell>
        </row>
      </sheetData>
      <sheetData sheetId="7451">
        <row r="4">
          <cell r="A4" t="str">
            <v>BẢNG TÍNH TOÁN, ĐO BÓC KHỐI LƯỢNG HOÀN THÀNH ĐƯA VÀO QUYẾT TOÁN</v>
          </cell>
        </row>
      </sheetData>
      <sheetData sheetId="7452">
        <row r="4">
          <cell r="A4" t="str">
            <v>BẢNG TÍNH TOÁN, ĐO BÓC KHỐI LƯỢNG HOÀN THÀNH ĐƯA VÀO QUYẾT TOÁN</v>
          </cell>
        </row>
      </sheetData>
      <sheetData sheetId="7453">
        <row r="4">
          <cell r="A4" t="str">
            <v>BẢNG TÍNH TOÁN, ĐO BÓC KHỐI LƯỢNG HOÀN THÀNH ĐƯA VÀO QUYẾT TOÁN</v>
          </cell>
        </row>
      </sheetData>
      <sheetData sheetId="7454">
        <row r="4">
          <cell r="A4" t="str">
            <v>BẢNG TÍNH TOÁN, ĐO BÓC KHỐI LƯỢNG HOÀN THÀNH ĐƯA VÀO QUYẾT TOÁN</v>
          </cell>
        </row>
      </sheetData>
      <sheetData sheetId="7455">
        <row r="4">
          <cell r="A4" t="str">
            <v>BẢNG TÍNH TOÁN, ĐO BÓC KHỐI LƯỢNG HOÀN THÀNH ĐƯA VÀO QUYẾT TOÁN</v>
          </cell>
        </row>
      </sheetData>
      <sheetData sheetId="7456">
        <row r="4">
          <cell r="A4" t="str">
            <v>BẢNG TÍNH TOÁN, ĐO BÓC KHỐI LƯỢNG HOÀN THÀNH ĐƯA VÀO QUYẾT TOÁN</v>
          </cell>
        </row>
      </sheetData>
      <sheetData sheetId="7457">
        <row r="4">
          <cell r="A4" t="str">
            <v>BẢNG TÍNH TOÁN, ĐO BÓC KHỐI LƯỢNG HOÀN THÀNH ĐƯA VÀO QUYẾT TOÁN</v>
          </cell>
        </row>
      </sheetData>
      <sheetData sheetId="7458">
        <row r="4">
          <cell r="A4" t="str">
            <v>BẢNG TÍNH TOÁN, ĐO BÓC KHỐI LƯỢNG HOÀN THÀNH ĐƯA VÀO QUYẾT TOÁN</v>
          </cell>
        </row>
      </sheetData>
      <sheetData sheetId="7459">
        <row r="4">
          <cell r="A4" t="str">
            <v>BẢNG TÍNH TOÁN, ĐO BÓC KHỐI LƯỢNG HOÀN THÀNH ĐƯA VÀO QUYẾT TOÁN</v>
          </cell>
        </row>
      </sheetData>
      <sheetData sheetId="7460">
        <row r="4">
          <cell r="A4" t="str">
            <v>BẢNG TÍNH TOÁN, ĐO BÓC KHỐI LƯỢNG HOÀN THÀNH ĐƯA VÀO QUYẾT TOÁN</v>
          </cell>
        </row>
      </sheetData>
      <sheetData sheetId="7461">
        <row r="4">
          <cell r="A4" t="str">
            <v>BẢNG TÍNH TOÁN, ĐO BÓC KHỐI LƯỢNG HOÀN THÀNH ĐƯA VÀO QUYẾT TOÁN</v>
          </cell>
        </row>
      </sheetData>
      <sheetData sheetId="7462">
        <row r="4">
          <cell r="A4" t="str">
            <v>BẢNG TÍNH TOÁN, ĐO BÓC KHỐI LƯỢNG HOÀN THÀNH ĐƯA VÀO QUYẾT TOÁN</v>
          </cell>
        </row>
      </sheetData>
      <sheetData sheetId="7463">
        <row r="4">
          <cell r="A4" t="str">
            <v>BẢNG TÍNH TOÁN, ĐO BÓC KHỐI LƯỢNG HOÀN THÀNH ĐƯA VÀO QUYẾT TOÁN</v>
          </cell>
        </row>
      </sheetData>
      <sheetData sheetId="7464">
        <row r="4">
          <cell r="A4" t="str">
            <v>BẢNG TÍNH TOÁN, ĐO BÓC KHỐI LƯỢNG HOÀN THÀNH ĐƯA VÀO QUYẾT TOÁN</v>
          </cell>
        </row>
      </sheetData>
      <sheetData sheetId="7465">
        <row r="4">
          <cell r="A4" t="str">
            <v>BẢNG TÍNH TOÁN, ĐO BÓC KHỐI LƯỢNG HOÀN THÀNH ĐƯA VÀO QUYẾT TOÁN</v>
          </cell>
        </row>
      </sheetData>
      <sheetData sheetId="7466">
        <row r="4">
          <cell r="A4" t="str">
            <v>BẢNG TÍNH TOÁN, ĐO BÓC KHỐI LƯỢNG HOÀN THÀNH ĐƯA VÀO QUYẾT TOÁN</v>
          </cell>
        </row>
      </sheetData>
      <sheetData sheetId="7467">
        <row r="4">
          <cell r="A4" t="str">
            <v>BẢNG TÍNH TOÁN, ĐO BÓC KHỐI LƯỢNG HOÀN THÀNH ĐƯA VÀO QUYẾT TOÁN</v>
          </cell>
        </row>
      </sheetData>
      <sheetData sheetId="7468">
        <row r="4">
          <cell r="A4" t="str">
            <v>BẢNG TÍNH TOÁN, ĐO BÓC KHỐI LƯỢNG HOÀN THÀNH ĐƯA VÀO QUYẾT TOÁN</v>
          </cell>
        </row>
      </sheetData>
      <sheetData sheetId="7469">
        <row r="4">
          <cell r="A4" t="str">
            <v>BẢNG TÍNH TOÁN, ĐO BÓC KHỐI LƯỢNG HOÀN THÀNH ĐƯA VÀO QUYẾT TOÁN</v>
          </cell>
        </row>
      </sheetData>
      <sheetData sheetId="7470">
        <row r="4">
          <cell r="A4" t="str">
            <v>BẢNG TÍNH TOÁN, ĐO BÓC KHỐI LƯỢNG HOÀN THÀNH ĐƯA VÀO QUYẾT TOÁN</v>
          </cell>
        </row>
      </sheetData>
      <sheetData sheetId="7471">
        <row r="4">
          <cell r="A4" t="str">
            <v>BẢNG TÍNH TOÁN, ĐO BÓC KHỐI LƯỢNG HOÀN THÀNH ĐƯA VÀO QUYẾT TOÁN</v>
          </cell>
        </row>
      </sheetData>
      <sheetData sheetId="7472">
        <row r="4">
          <cell r="A4" t="str">
            <v>BẢNG TÍNH TOÁN, ĐO BÓC KHỐI LƯỢNG HOÀN THÀNH ĐƯA VÀO QUYẾT TOÁN</v>
          </cell>
        </row>
      </sheetData>
      <sheetData sheetId="7473">
        <row r="4">
          <cell r="A4" t="str">
            <v>BẢNG TÍNH TOÁN, ĐO BÓC KHỐI LƯỢNG HOÀN THÀNH ĐƯA VÀO QUYẾT TOÁN</v>
          </cell>
        </row>
      </sheetData>
      <sheetData sheetId="7474">
        <row r="4">
          <cell r="A4" t="str">
            <v>BẢNG TÍNH TOÁN, ĐO BÓC KHỐI LƯỢNG HOÀN THÀNH ĐƯA VÀO QUYẾT TOÁN</v>
          </cell>
        </row>
      </sheetData>
      <sheetData sheetId="7475">
        <row r="4">
          <cell r="A4" t="str">
            <v>BẢNG TÍNH TOÁN, ĐO BÓC KHỐI LƯỢNG HOÀN THÀNH ĐƯA VÀO QUYẾT TOÁN</v>
          </cell>
        </row>
      </sheetData>
      <sheetData sheetId="7476">
        <row r="4">
          <cell r="A4" t="str">
            <v>BẢNG TÍNH TOÁN, ĐO BÓC KHỐI LƯỢNG HOÀN THÀNH ĐƯA VÀO QUYẾT TOÁN</v>
          </cell>
        </row>
      </sheetData>
      <sheetData sheetId="7477">
        <row r="4">
          <cell r="A4" t="str">
            <v>BẢNG TÍNH TOÁN, ĐO BÓC KHỐI LƯỢNG HOÀN THÀNH ĐƯA VÀO QUYẾT TOÁN</v>
          </cell>
        </row>
      </sheetData>
      <sheetData sheetId="7478">
        <row r="4">
          <cell r="A4" t="str">
            <v>BẢNG TÍNH TOÁN, ĐO BÓC KHỐI LƯỢNG HOÀN THÀNH ĐƯA VÀO QUYẾT TOÁN</v>
          </cell>
        </row>
      </sheetData>
      <sheetData sheetId="7479">
        <row r="4">
          <cell r="A4" t="str">
            <v>BẢNG TÍNH TOÁN, ĐO BÓC KHỐI LƯỢNG HOÀN THÀNH ĐƯA VÀO QUYẾT TOÁN</v>
          </cell>
        </row>
      </sheetData>
      <sheetData sheetId="7480">
        <row r="4">
          <cell r="A4" t="str">
            <v>BẢNG TÍNH TOÁN, ĐO BÓC KHỐI LƯỢNG HOÀN THÀNH ĐƯA VÀO QUYẾT TOÁN</v>
          </cell>
        </row>
      </sheetData>
      <sheetData sheetId="7481">
        <row r="4">
          <cell r="A4" t="str">
            <v>BẢNG TÍNH TOÁN, ĐO BÓC KHỐI LƯỢNG HOÀN THÀNH ĐƯA VÀO QUYẾT TOÁN</v>
          </cell>
        </row>
      </sheetData>
      <sheetData sheetId="7482">
        <row r="4">
          <cell r="A4" t="str">
            <v>BẢNG TÍNH TOÁN, ĐO BÓC KHỐI LƯỢNG HOÀN THÀNH ĐƯA VÀO QUYẾT TOÁN</v>
          </cell>
        </row>
      </sheetData>
      <sheetData sheetId="7483">
        <row r="4">
          <cell r="A4" t="str">
            <v>BẢNG TÍNH TOÁN, ĐO BÓC KHỐI LƯỢNG HOÀN THÀNH ĐƯA VÀO QUYẾT TOÁN</v>
          </cell>
        </row>
      </sheetData>
      <sheetData sheetId="7484">
        <row r="4">
          <cell r="A4" t="str">
            <v>BẢNG TÍNH TOÁN, ĐO BÓC KHỐI LƯỢNG HOÀN THÀNH ĐƯA VÀO QUYẾT TOÁN</v>
          </cell>
        </row>
      </sheetData>
      <sheetData sheetId="7485">
        <row r="4">
          <cell r="A4" t="str">
            <v>BẢNG TÍNH TOÁN, ĐO BÓC KHỐI LƯỢNG HOÀN THÀNH ĐƯA VÀO QUYẾT TOÁN</v>
          </cell>
        </row>
      </sheetData>
      <sheetData sheetId="7486">
        <row r="4">
          <cell r="A4" t="str">
            <v>BẢNG TÍNH TOÁN, ĐO BÓC KHỐI LƯỢNG HOÀN THÀNH ĐƯA VÀO QUYẾT TOÁN</v>
          </cell>
        </row>
      </sheetData>
      <sheetData sheetId="7487">
        <row r="4">
          <cell r="A4" t="str">
            <v>BẢNG TÍNH TOÁN, ĐO BÓC KHỐI LƯỢNG HOÀN THÀNH ĐƯA VÀO QUYẾT TOÁN</v>
          </cell>
        </row>
      </sheetData>
      <sheetData sheetId="7488">
        <row r="4">
          <cell r="A4" t="str">
            <v>BẢNG TÍNH TOÁN, ĐO BÓC KHỐI LƯỢNG HOÀN THÀNH ĐƯA VÀO QUYẾT TOÁN</v>
          </cell>
        </row>
      </sheetData>
      <sheetData sheetId="7489">
        <row r="4">
          <cell r="A4" t="str">
            <v>BẢNG TÍNH TOÁN, ĐO BÓC KHỐI LƯỢNG HOÀN THÀNH ĐƯA VÀO QUYẾT TOÁN</v>
          </cell>
        </row>
      </sheetData>
      <sheetData sheetId="7490">
        <row r="4">
          <cell r="A4" t="str">
            <v>BẢNG TÍNH TOÁN, ĐO BÓC KHỐI LƯỢNG HOÀN THÀNH ĐƯA VÀO QUYẾT TOÁN</v>
          </cell>
        </row>
      </sheetData>
      <sheetData sheetId="7491">
        <row r="4">
          <cell r="A4" t="str">
            <v>BẢNG TÍNH TOÁN, ĐO BÓC KHỐI LƯỢNG HOÀN THÀNH ĐƯA VÀO QUYẾT TOÁN</v>
          </cell>
        </row>
      </sheetData>
      <sheetData sheetId="7492">
        <row r="4">
          <cell r="A4" t="str">
            <v>BẢNG TÍNH TOÁN, ĐO BÓC KHỐI LƯỢNG HOÀN THÀNH ĐƯA VÀO QUYẾT TOÁN</v>
          </cell>
        </row>
      </sheetData>
      <sheetData sheetId="7493">
        <row r="4">
          <cell r="A4" t="str">
            <v>BẢNG TÍNH TOÁN, ĐO BÓC KHỐI LƯỢNG HOÀN THÀNH ĐƯA VÀO QUYẾT TOÁN</v>
          </cell>
        </row>
      </sheetData>
      <sheetData sheetId="7494">
        <row r="4">
          <cell r="A4" t="str">
            <v>BẢNG TÍNH TOÁN, ĐO BÓC KHỐI LƯỢNG HOÀN THÀNH ĐƯA VÀO QUYẾT TOÁN</v>
          </cell>
        </row>
      </sheetData>
      <sheetData sheetId="7495">
        <row r="4">
          <cell r="A4" t="str">
            <v>BẢNG TÍNH TOÁN, ĐO BÓC KHỐI LƯỢNG HOÀN THÀNH ĐƯA VÀO QUYẾT TOÁN</v>
          </cell>
        </row>
      </sheetData>
      <sheetData sheetId="7496">
        <row r="4">
          <cell r="A4" t="str">
            <v>BẢNG TÍNH TOÁN, ĐO BÓC KHỐI LƯỢNG HOÀN THÀNH ĐƯA VÀO QUYẾT TOÁN</v>
          </cell>
        </row>
      </sheetData>
      <sheetData sheetId="7497">
        <row r="4">
          <cell r="A4" t="str">
            <v>BẢNG TÍNH TOÁN, ĐO BÓC KHỐI LƯỢNG HOÀN THÀNH ĐƯA VÀO QUYẾT TOÁN</v>
          </cell>
        </row>
      </sheetData>
      <sheetData sheetId="7498">
        <row r="4">
          <cell r="A4" t="str">
            <v>BẢNG TÍNH TOÁN, ĐO BÓC KHỐI LƯỢNG HOÀN THÀNH ĐƯA VÀO QUYẾT TOÁN</v>
          </cell>
        </row>
      </sheetData>
      <sheetData sheetId="7499">
        <row r="4">
          <cell r="A4" t="str">
            <v>BẢNG TÍNH TOÁN, ĐO BÓC KHỐI LƯỢNG HOÀN THÀNH ĐƯA VÀO QUYẾT TOÁN</v>
          </cell>
        </row>
      </sheetData>
      <sheetData sheetId="7500">
        <row r="4">
          <cell r="A4" t="str">
            <v>BẢNG TÍNH TOÁN, ĐO BÓC KHỐI LƯỢNG HOÀN THÀNH ĐƯA VÀO QUYẾT TOÁN</v>
          </cell>
        </row>
      </sheetData>
      <sheetData sheetId="7501">
        <row r="4">
          <cell r="A4" t="str">
            <v>BẢNG TÍNH TOÁN, ĐO BÓC KHỐI LƯỢNG HOÀN THÀNH ĐƯA VÀO QUYẾT TOÁN</v>
          </cell>
        </row>
      </sheetData>
      <sheetData sheetId="7502">
        <row r="4">
          <cell r="A4" t="str">
            <v>BẢNG TÍNH TOÁN, ĐO BÓC KHỐI LƯỢNG HOÀN THÀNH ĐƯA VÀO QUYẾT TOÁN</v>
          </cell>
        </row>
      </sheetData>
      <sheetData sheetId="7503">
        <row r="4">
          <cell r="A4" t="str">
            <v>BẢNG TÍNH TOÁN, ĐO BÓC KHỐI LƯỢNG HOÀN THÀNH ĐƯA VÀO QUYẾT TOÁN</v>
          </cell>
        </row>
      </sheetData>
      <sheetData sheetId="7504">
        <row r="4">
          <cell r="A4" t="str">
            <v>BẢNG TÍNH TOÁN, ĐO BÓC KHỐI LƯỢNG HOÀN THÀNH ĐƯA VÀO QUYẾT TOÁN</v>
          </cell>
        </row>
      </sheetData>
      <sheetData sheetId="7505">
        <row r="4">
          <cell r="A4" t="str">
            <v>BẢNG TÍNH TOÁN, ĐO BÓC KHỐI LƯỢNG HOÀN THÀNH ĐƯA VÀO QUYẾT TOÁN</v>
          </cell>
        </row>
      </sheetData>
      <sheetData sheetId="7506">
        <row r="4">
          <cell r="A4" t="str">
            <v>BẢNG TÍNH TOÁN, ĐO BÓC KHỐI LƯỢNG HOÀN THÀNH ĐƯA VÀO QUYẾT TOÁN</v>
          </cell>
        </row>
      </sheetData>
      <sheetData sheetId="7507">
        <row r="4">
          <cell r="A4" t="str">
            <v>BẢNG TÍNH TOÁN, ĐO BÓC KHỐI LƯỢNG HOÀN THÀNH ĐƯA VÀO QUYẾT TOÁN</v>
          </cell>
        </row>
      </sheetData>
      <sheetData sheetId="7508">
        <row r="4">
          <cell r="A4" t="str">
            <v>BẢNG TÍNH TOÁN, ĐO BÓC KHỐI LƯỢNG HOÀN THÀNH ĐƯA VÀO QUYẾT TOÁN</v>
          </cell>
        </row>
      </sheetData>
      <sheetData sheetId="7509">
        <row r="4">
          <cell r="A4" t="str">
            <v>BẢNG TÍNH TOÁN, ĐO BÓC KHỐI LƯỢNG HOÀN THÀNH ĐƯA VÀO QUYẾT TOÁN</v>
          </cell>
        </row>
      </sheetData>
      <sheetData sheetId="7510">
        <row r="4">
          <cell r="A4" t="str">
            <v>BẢNG TÍNH TOÁN, ĐO BÓC KHỐI LƯỢNG HOÀN THÀNH ĐƯA VÀO QUYẾT TOÁN</v>
          </cell>
        </row>
      </sheetData>
      <sheetData sheetId="7511">
        <row r="4">
          <cell r="A4" t="str">
            <v>BẢNG TÍNH TOÁN, ĐO BÓC KHỐI LƯỢNG HOÀN THÀNH ĐƯA VÀO QUYẾT TOÁN</v>
          </cell>
        </row>
      </sheetData>
      <sheetData sheetId="7512">
        <row r="4">
          <cell r="A4" t="str">
            <v>BẢNG TÍNH TOÁN, ĐO BÓC KHỐI LƯỢNG HOÀN THÀNH ĐƯA VÀO QUYẾT TOÁN</v>
          </cell>
        </row>
      </sheetData>
      <sheetData sheetId="7513">
        <row r="4">
          <cell r="A4" t="str">
            <v>BẢNG TÍNH TOÁN, ĐO BÓC KHỐI LƯỢNG HOÀN THÀNH ĐƯA VÀO QUYẾT TOÁN</v>
          </cell>
        </row>
      </sheetData>
      <sheetData sheetId="7514">
        <row r="4">
          <cell r="A4" t="str">
            <v>BẢNG TÍNH TOÁN, ĐO BÓC KHỐI LƯỢNG HOÀN THÀNH ĐƯA VÀO QUYẾT TOÁN</v>
          </cell>
        </row>
      </sheetData>
      <sheetData sheetId="7515">
        <row r="4">
          <cell r="A4" t="str">
            <v>BẢNG TÍNH TOÁN, ĐO BÓC KHỐI LƯỢNG HOÀN THÀNH ĐƯA VÀO QUYẾT TOÁN</v>
          </cell>
        </row>
      </sheetData>
      <sheetData sheetId="7516">
        <row r="4">
          <cell r="A4" t="str">
            <v>BẢNG TÍNH TOÁN, ĐO BÓC KHỐI LƯỢNG HOÀN THÀNH ĐƯA VÀO QUYẾT TOÁN</v>
          </cell>
        </row>
      </sheetData>
      <sheetData sheetId="7517">
        <row r="4">
          <cell r="A4" t="str">
            <v>BẢNG TÍNH TOÁN, ĐO BÓC KHỐI LƯỢNG HOÀN THÀNH ĐƯA VÀO QUYẾT TOÁN</v>
          </cell>
        </row>
      </sheetData>
      <sheetData sheetId="7518">
        <row r="4">
          <cell r="A4" t="str">
            <v>BẢNG TÍNH TOÁN, ĐO BÓC KHỐI LƯỢNG HOÀN THÀNH ĐƯA VÀO QUYẾT TOÁN</v>
          </cell>
        </row>
      </sheetData>
      <sheetData sheetId="7519">
        <row r="4">
          <cell r="A4" t="str">
            <v>BẢNG TÍNH TOÁN, ĐO BÓC KHỐI LƯỢNG HOÀN THÀNH ĐƯA VÀO QUYẾT TOÁN</v>
          </cell>
        </row>
      </sheetData>
      <sheetData sheetId="7520">
        <row r="4">
          <cell r="A4" t="str">
            <v>BẢNG TÍNH TOÁN, ĐO BÓC KHỐI LƯỢNG HOÀN THÀNH ĐƯA VÀO QUYẾT TOÁN</v>
          </cell>
        </row>
      </sheetData>
      <sheetData sheetId="7521">
        <row r="4">
          <cell r="A4" t="str">
            <v>BẢNG TÍNH TOÁN, ĐO BÓC KHỐI LƯỢNG HOÀN THÀNH ĐƯA VÀO QUYẾT TOÁN</v>
          </cell>
        </row>
      </sheetData>
      <sheetData sheetId="7522">
        <row r="4">
          <cell r="A4" t="str">
            <v>BẢNG TÍNH TOÁN, ĐO BÓC KHỐI LƯỢNG HOÀN THÀNH ĐƯA VÀO QUYẾT TOÁN</v>
          </cell>
        </row>
      </sheetData>
      <sheetData sheetId="7523">
        <row r="4">
          <cell r="A4" t="str">
            <v>BẢNG TÍNH TOÁN, ĐO BÓC KHỐI LƯỢNG HOÀN THÀNH ĐƯA VÀO QUYẾT TOÁN</v>
          </cell>
        </row>
      </sheetData>
      <sheetData sheetId="7524">
        <row r="4">
          <cell r="A4" t="str">
            <v>BẢNG TÍNH TOÁN, ĐO BÓC KHỐI LƯỢNG HOÀN THÀNH ĐƯA VÀO QUYẾT TOÁN</v>
          </cell>
        </row>
      </sheetData>
      <sheetData sheetId="7525">
        <row r="4">
          <cell r="A4" t="str">
            <v>BẢNG TÍNH TOÁN, ĐO BÓC KHỐI LƯỢNG HOÀN THÀNH ĐƯA VÀO QUYẾT TOÁN</v>
          </cell>
        </row>
      </sheetData>
      <sheetData sheetId="7526">
        <row r="4">
          <cell r="A4" t="str">
            <v>BẢNG TÍNH TOÁN, ĐO BÓC KHỐI LƯỢNG HOÀN THÀNH ĐƯA VÀO QUYẾT TOÁN</v>
          </cell>
        </row>
      </sheetData>
      <sheetData sheetId="7527">
        <row r="4">
          <cell r="A4" t="str">
            <v>BẢNG TÍNH TOÁN, ĐO BÓC KHỐI LƯỢNG HOÀN THÀNH ĐƯA VÀO QUYẾT TOÁN</v>
          </cell>
        </row>
      </sheetData>
      <sheetData sheetId="7528">
        <row r="4">
          <cell r="A4" t="str">
            <v>BẢNG TÍNH TOÁN, ĐO BÓC KHỐI LƯỢNG HOÀN THÀNH ĐƯA VÀO QUYẾT TOÁN</v>
          </cell>
        </row>
      </sheetData>
      <sheetData sheetId="7529">
        <row r="4">
          <cell r="A4" t="str">
            <v>BẢNG TÍNH TOÁN, ĐO BÓC KHỐI LƯỢNG HOÀN THÀNH ĐƯA VÀO QUYẾT TOÁN</v>
          </cell>
        </row>
      </sheetData>
      <sheetData sheetId="7530">
        <row r="4">
          <cell r="A4" t="str">
            <v>BẢNG TÍNH TOÁN, ĐO BÓC KHỐI LƯỢNG HOÀN THÀNH ĐƯA VÀO QUYẾT TOÁN</v>
          </cell>
        </row>
      </sheetData>
      <sheetData sheetId="7531">
        <row r="4">
          <cell r="A4" t="str">
            <v>BẢNG TÍNH TOÁN, ĐO BÓC KHỐI LƯỢNG HOÀN THÀNH ĐƯA VÀO QUYẾT TOÁN</v>
          </cell>
        </row>
      </sheetData>
      <sheetData sheetId="7532">
        <row r="4">
          <cell r="A4" t="str">
            <v>BẢNG TÍNH TOÁN, ĐO BÓC KHỐI LƯỢNG HOÀN THÀNH ĐƯA VÀO QUYẾT TOÁN</v>
          </cell>
        </row>
      </sheetData>
      <sheetData sheetId="7533">
        <row r="4">
          <cell r="A4" t="str">
            <v>BẢNG TÍNH TOÁN, ĐO BÓC KHỐI LƯỢNG HOÀN THÀNH ĐƯA VÀO QUYẾT TOÁN</v>
          </cell>
        </row>
      </sheetData>
      <sheetData sheetId="7534">
        <row r="4">
          <cell r="A4" t="str">
            <v>BẢNG TÍNH TOÁN, ĐO BÓC KHỐI LƯỢNG HOÀN THÀNH ĐƯA VÀO QUYẾT TOÁN</v>
          </cell>
        </row>
      </sheetData>
      <sheetData sheetId="7535">
        <row r="4">
          <cell r="A4" t="str">
            <v>BẢNG TÍNH TOÁN, ĐO BÓC KHỐI LƯỢNG HOÀN THÀNH ĐƯA VÀO QUYẾT TOÁN</v>
          </cell>
        </row>
      </sheetData>
      <sheetData sheetId="7536">
        <row r="4">
          <cell r="A4" t="str">
            <v>BẢNG TÍNH TOÁN, ĐO BÓC KHỐI LƯỢNG HOÀN THÀNH ĐƯA VÀO QUYẾT TOÁN</v>
          </cell>
        </row>
      </sheetData>
      <sheetData sheetId="7537">
        <row r="4">
          <cell r="A4" t="str">
            <v>BẢNG TÍNH TOÁN, ĐO BÓC KHỐI LƯỢNG HOÀN THÀNH ĐƯA VÀO QUYẾT TOÁN</v>
          </cell>
        </row>
      </sheetData>
      <sheetData sheetId="7538">
        <row r="4">
          <cell r="A4" t="str">
            <v>BẢNG TÍNH TOÁN, ĐO BÓC KHỐI LƯỢNG HOÀN THÀNH ĐƯA VÀO QUYẾT TOÁN</v>
          </cell>
        </row>
      </sheetData>
      <sheetData sheetId="7539">
        <row r="4">
          <cell r="A4" t="str">
            <v>BẢNG TÍNH TOÁN, ĐO BÓC KHỐI LƯỢNG HOÀN THÀNH ĐƯA VÀO QUYẾT TOÁN</v>
          </cell>
        </row>
      </sheetData>
      <sheetData sheetId="7540">
        <row r="4">
          <cell r="A4" t="str">
            <v>BẢNG TÍNH TOÁN, ĐO BÓC KHỐI LƯỢNG HOÀN THÀNH ĐƯA VÀO QUYẾT TOÁN</v>
          </cell>
        </row>
      </sheetData>
      <sheetData sheetId="7541">
        <row r="4">
          <cell r="A4" t="str">
            <v>BẢNG TÍNH TOÁN, ĐO BÓC KHỐI LƯỢNG HOÀN THÀNH ĐƯA VÀO QUYẾT TOÁN</v>
          </cell>
        </row>
      </sheetData>
      <sheetData sheetId="7542">
        <row r="4">
          <cell r="A4" t="str">
            <v>BẢNG TÍNH TOÁN, ĐO BÓC KHỐI LƯỢNG HOÀN THÀNH ĐƯA VÀO QUYẾT TOÁN</v>
          </cell>
        </row>
      </sheetData>
      <sheetData sheetId="7543">
        <row r="4">
          <cell r="A4" t="str">
            <v>BẢNG TÍNH TOÁN, ĐO BÓC KHỐI LƯỢNG HOÀN THÀNH ĐƯA VÀO QUYẾT TOÁN</v>
          </cell>
        </row>
      </sheetData>
      <sheetData sheetId="7544">
        <row r="4">
          <cell r="A4" t="str">
            <v>BẢNG TÍNH TOÁN, ĐO BÓC KHỐI LƯỢNG HOÀN THÀNH ĐƯA VÀO QUYẾT TOÁN</v>
          </cell>
        </row>
      </sheetData>
      <sheetData sheetId="7545">
        <row r="4">
          <cell r="A4" t="str">
            <v>BẢNG TÍNH TOÁN, ĐO BÓC KHỐI LƯỢNG HOÀN THÀNH ĐƯA VÀO QUYẾT TOÁN</v>
          </cell>
        </row>
      </sheetData>
      <sheetData sheetId="7546">
        <row r="4">
          <cell r="A4" t="str">
            <v>BẢNG TÍNH TOÁN, ĐO BÓC KHỐI LƯỢNG HOÀN THÀNH ĐƯA VÀO QUYẾT TOÁN</v>
          </cell>
        </row>
      </sheetData>
      <sheetData sheetId="7547">
        <row r="4">
          <cell r="A4" t="str">
            <v>BẢNG TÍNH TOÁN, ĐO BÓC KHỐI LƯỢNG HOÀN THÀNH ĐƯA VÀO QUYẾT TOÁN</v>
          </cell>
        </row>
      </sheetData>
      <sheetData sheetId="7548">
        <row r="4">
          <cell r="A4" t="str">
            <v>BẢNG TÍNH TOÁN, ĐO BÓC KHỐI LƯỢNG HOÀN THÀNH ĐƯA VÀO QUYẾT TOÁN</v>
          </cell>
        </row>
      </sheetData>
      <sheetData sheetId="7549">
        <row r="4">
          <cell r="A4" t="str">
            <v>BẢNG TÍNH TOÁN, ĐO BÓC KHỐI LƯỢNG HOÀN THÀNH ĐƯA VÀO QUYẾT TOÁN</v>
          </cell>
        </row>
      </sheetData>
      <sheetData sheetId="7550">
        <row r="4">
          <cell r="A4" t="str">
            <v>BẢNG TÍNH TOÁN, ĐO BÓC KHỐI LƯỢNG HOÀN THÀNH ĐƯA VÀO QUYẾT TOÁN</v>
          </cell>
        </row>
      </sheetData>
      <sheetData sheetId="7551">
        <row r="4">
          <cell r="A4" t="str">
            <v>BẢNG TÍNH TOÁN, ĐO BÓC KHỐI LƯỢNG HOÀN THÀNH ĐƯA VÀO QUYẾT TOÁN</v>
          </cell>
        </row>
      </sheetData>
      <sheetData sheetId="7552">
        <row r="4">
          <cell r="A4" t="str">
            <v>BẢNG TÍNH TOÁN, ĐO BÓC KHỐI LƯỢNG HOÀN THÀNH ĐƯA VÀO QUYẾT TOÁN</v>
          </cell>
        </row>
      </sheetData>
      <sheetData sheetId="7553">
        <row r="4">
          <cell r="A4" t="str">
            <v>BẢNG TÍNH TOÁN, ĐO BÓC KHỐI LƯỢNG HOÀN THÀNH ĐƯA VÀO QUYẾT TOÁN</v>
          </cell>
        </row>
      </sheetData>
      <sheetData sheetId="7554">
        <row r="4">
          <cell r="A4" t="str">
            <v>BẢNG TÍNH TOÁN, ĐO BÓC KHỐI LƯỢNG HOÀN THÀNH ĐƯA VÀO QUYẾT TOÁN</v>
          </cell>
        </row>
      </sheetData>
      <sheetData sheetId="7555">
        <row r="4">
          <cell r="A4" t="str">
            <v>BẢNG TÍNH TOÁN, ĐO BÓC KHỐI LƯỢNG HOÀN THÀNH ĐƯA VÀO QUYẾT TOÁN</v>
          </cell>
        </row>
      </sheetData>
      <sheetData sheetId="7556">
        <row r="4">
          <cell r="A4" t="str">
            <v>BẢNG TÍNH TOÁN, ĐO BÓC KHỐI LƯỢNG HOÀN THÀNH ĐƯA VÀO QUYẾT TOÁN</v>
          </cell>
        </row>
      </sheetData>
      <sheetData sheetId="7557">
        <row r="4">
          <cell r="A4" t="str">
            <v>BẢNG TÍNH TOÁN, ĐO BÓC KHỐI LƯỢNG HOÀN THÀNH ĐƯA VÀO QUYẾT TOÁN</v>
          </cell>
        </row>
      </sheetData>
      <sheetData sheetId="7558">
        <row r="4">
          <cell r="A4" t="str">
            <v>BẢNG TÍNH TOÁN, ĐO BÓC KHỐI LƯỢNG HOÀN THÀNH ĐƯA VÀO QUYẾT TOÁN</v>
          </cell>
        </row>
      </sheetData>
      <sheetData sheetId="7559">
        <row r="4">
          <cell r="A4" t="str">
            <v>BẢNG TÍNH TOÁN, ĐO BÓC KHỐI LƯỢNG HOÀN THÀNH ĐƯA VÀO QUYẾT TOÁN</v>
          </cell>
        </row>
      </sheetData>
      <sheetData sheetId="7560">
        <row r="4">
          <cell r="A4" t="str">
            <v>BẢNG TÍNH TOÁN, ĐO BÓC KHỐI LƯỢNG HOÀN THÀNH ĐƯA VÀO QUYẾT TOÁN</v>
          </cell>
        </row>
      </sheetData>
      <sheetData sheetId="7561">
        <row r="4">
          <cell r="A4" t="str">
            <v>BẢNG TÍNH TOÁN, ĐO BÓC KHỐI LƯỢNG HOÀN THÀNH ĐƯA VÀO QUYẾT TOÁN</v>
          </cell>
        </row>
      </sheetData>
      <sheetData sheetId="7562">
        <row r="4">
          <cell r="A4" t="str">
            <v>BẢNG TÍNH TOÁN, ĐO BÓC KHỐI LƯỢNG HOÀN THÀNH ĐƯA VÀO QUYẾT TOÁN</v>
          </cell>
        </row>
      </sheetData>
      <sheetData sheetId="7563">
        <row r="4">
          <cell r="A4" t="str">
            <v>BẢNG TÍNH TOÁN, ĐO BÓC KHỐI LƯỢNG HOÀN THÀNH ĐƯA VÀO QUYẾT TOÁN</v>
          </cell>
        </row>
      </sheetData>
      <sheetData sheetId="7564">
        <row r="4">
          <cell r="A4" t="str">
            <v>BẢNG TÍNH TOÁN, ĐO BÓC KHỐI LƯỢNG HOÀN THÀNH ĐƯA VÀO QUYẾT TOÁN</v>
          </cell>
        </row>
      </sheetData>
      <sheetData sheetId="7565">
        <row r="4">
          <cell r="A4" t="str">
            <v>BẢNG TÍNH TOÁN, ĐO BÓC KHỐI LƯỢNG HOÀN THÀNH ĐƯA VÀO QUYẾT TOÁN</v>
          </cell>
        </row>
      </sheetData>
      <sheetData sheetId="7566">
        <row r="4">
          <cell r="A4" t="str">
            <v>BẢNG TÍNH TOÁN, ĐO BÓC KHỐI LƯỢNG HOÀN THÀNH ĐƯA VÀO QUYẾT TOÁN</v>
          </cell>
        </row>
      </sheetData>
      <sheetData sheetId="7567">
        <row r="4">
          <cell r="A4" t="str">
            <v>BẢNG TÍNH TOÁN, ĐO BÓC KHỐI LƯỢNG HOÀN THÀNH ĐƯA VÀO QUYẾT TOÁN</v>
          </cell>
        </row>
      </sheetData>
      <sheetData sheetId="7568">
        <row r="4">
          <cell r="A4" t="str">
            <v>BẢNG TÍNH TOÁN, ĐO BÓC KHỐI LƯỢNG HOÀN THÀNH ĐƯA VÀO QUYẾT TOÁN</v>
          </cell>
        </row>
      </sheetData>
      <sheetData sheetId="7569">
        <row r="4">
          <cell r="A4" t="str">
            <v>BẢNG TÍNH TOÁN, ĐO BÓC KHỐI LƯỢNG HOÀN THÀNH ĐƯA VÀO QUYẾT TOÁN</v>
          </cell>
        </row>
      </sheetData>
      <sheetData sheetId="7570">
        <row r="4">
          <cell r="A4" t="str">
            <v>BẢNG TÍNH TOÁN, ĐO BÓC KHỐI LƯỢNG HOÀN THÀNH ĐƯA VÀO QUYẾT TOÁN</v>
          </cell>
        </row>
      </sheetData>
      <sheetData sheetId="7571">
        <row r="4">
          <cell r="A4" t="str">
            <v>BẢNG TÍNH TOÁN, ĐO BÓC KHỐI LƯỢNG HOÀN THÀNH ĐƯA VÀO QUYẾT TOÁN</v>
          </cell>
        </row>
      </sheetData>
      <sheetData sheetId="7572">
        <row r="4">
          <cell r="A4" t="str">
            <v>BẢNG TÍNH TOÁN, ĐO BÓC KHỐI LƯỢNG HOÀN THÀNH ĐƯA VÀO QUYẾT TOÁN</v>
          </cell>
        </row>
      </sheetData>
      <sheetData sheetId="7573">
        <row r="4">
          <cell r="A4" t="str">
            <v>BẢNG TÍNH TOÁN, ĐO BÓC KHỐI LƯỢNG HOÀN THÀNH ĐƯA VÀO QUYẾT TOÁN</v>
          </cell>
        </row>
      </sheetData>
      <sheetData sheetId="7574">
        <row r="4">
          <cell r="A4" t="str">
            <v>BẢNG TÍNH TOÁN, ĐO BÓC KHỐI LƯỢNG HOÀN THÀNH ĐƯA VÀO QUYẾT TOÁN</v>
          </cell>
        </row>
      </sheetData>
      <sheetData sheetId="7575">
        <row r="4">
          <cell r="A4" t="str">
            <v>BẢNG TÍNH TOÁN, ĐO BÓC KHỐI LƯỢNG HOÀN THÀNH ĐƯA VÀO QUYẾT TOÁN</v>
          </cell>
        </row>
      </sheetData>
      <sheetData sheetId="7576">
        <row r="4">
          <cell r="A4" t="str">
            <v>BẢNG TÍNH TOÁN, ĐO BÓC KHỐI LƯỢNG HOÀN THÀNH ĐƯA VÀO QUYẾT TOÁN</v>
          </cell>
        </row>
      </sheetData>
      <sheetData sheetId="7577">
        <row r="4">
          <cell r="A4" t="str">
            <v>BẢNG TÍNH TOÁN, ĐO BÓC KHỐI LƯỢNG HOÀN THÀNH ĐƯA VÀO QUYẾT TOÁN</v>
          </cell>
        </row>
      </sheetData>
      <sheetData sheetId="7578">
        <row r="4">
          <cell r="A4" t="str">
            <v>BẢNG TÍNH TOÁN, ĐO BÓC KHỐI LƯỢNG HOÀN THÀNH ĐƯA VÀO QUYẾT TOÁN</v>
          </cell>
        </row>
      </sheetData>
      <sheetData sheetId="7579">
        <row r="4">
          <cell r="A4" t="str">
            <v>BẢNG TÍNH TOÁN, ĐO BÓC KHỐI LƯỢNG HOÀN THÀNH ĐƯA VÀO QUYẾT TOÁN</v>
          </cell>
        </row>
      </sheetData>
      <sheetData sheetId="7580">
        <row r="4">
          <cell r="A4" t="str">
            <v>BẢNG TÍNH TOÁN, ĐO BÓC KHỐI LƯỢNG HOÀN THÀNH ĐƯA VÀO QUYẾT TOÁN</v>
          </cell>
        </row>
      </sheetData>
      <sheetData sheetId="7581">
        <row r="4">
          <cell r="A4" t="str">
            <v>BẢNG TÍNH TOÁN, ĐO BÓC KHỐI LƯỢNG HOÀN THÀNH ĐƯA VÀO QUYẾT TOÁN</v>
          </cell>
        </row>
      </sheetData>
      <sheetData sheetId="7582">
        <row r="4">
          <cell r="A4" t="str">
            <v>BẢNG TÍNH TOÁN, ĐO BÓC KHỐI LƯỢNG HOÀN THÀNH ĐƯA VÀO QUYẾT TOÁN</v>
          </cell>
        </row>
      </sheetData>
      <sheetData sheetId="7583">
        <row r="4">
          <cell r="A4" t="str">
            <v>BẢNG TÍNH TOÁN, ĐO BÓC KHỐI LƯỢNG HOÀN THÀNH ĐƯA VÀO QUYẾT TOÁN</v>
          </cell>
        </row>
      </sheetData>
      <sheetData sheetId="7584">
        <row r="4">
          <cell r="A4" t="str">
            <v>BẢNG TÍNH TOÁN, ĐO BÓC KHỐI LƯỢNG HOÀN THÀNH ĐƯA VÀO QUYẾT TOÁN</v>
          </cell>
        </row>
      </sheetData>
      <sheetData sheetId="7585">
        <row r="4">
          <cell r="A4" t="str">
            <v>BẢNG TÍNH TOÁN, ĐO BÓC KHỐI LƯỢNG HOÀN THÀNH ĐƯA VÀO QUYẾT TOÁN</v>
          </cell>
        </row>
      </sheetData>
      <sheetData sheetId="7586">
        <row r="4">
          <cell r="A4" t="str">
            <v>BẢNG TÍNH TOÁN, ĐO BÓC KHỐI LƯỢNG HOÀN THÀNH ĐƯA VÀO QUYẾT TOÁN</v>
          </cell>
        </row>
      </sheetData>
      <sheetData sheetId="7587">
        <row r="4">
          <cell r="A4" t="str">
            <v>BẢNG TÍNH TOÁN, ĐO BÓC KHỐI LƯỢNG HOÀN THÀNH ĐƯA VÀO QUYẾT TOÁN</v>
          </cell>
        </row>
      </sheetData>
      <sheetData sheetId="7588">
        <row r="4">
          <cell r="A4" t="str">
            <v>BẢNG TÍNH TOÁN, ĐO BÓC KHỐI LƯỢNG HOÀN THÀNH ĐƯA VÀO QUYẾT TOÁN</v>
          </cell>
        </row>
      </sheetData>
      <sheetData sheetId="7589">
        <row r="4">
          <cell r="A4" t="str">
            <v>BẢNG TÍNH TOÁN, ĐO BÓC KHỐI LƯỢNG HOÀN THÀNH ĐƯA VÀO QUYẾT TOÁN</v>
          </cell>
        </row>
      </sheetData>
      <sheetData sheetId="7590">
        <row r="4">
          <cell r="A4" t="str">
            <v>BẢNG TÍNH TOÁN, ĐO BÓC KHỐI LƯỢNG HOÀN THÀNH ĐƯA VÀO QUYẾT TOÁN</v>
          </cell>
        </row>
      </sheetData>
      <sheetData sheetId="7591">
        <row r="4">
          <cell r="A4" t="str">
            <v>BẢNG TÍNH TOÁN, ĐO BÓC KHỐI LƯỢNG HOÀN THÀNH ĐƯA VÀO QUYẾT TOÁN</v>
          </cell>
        </row>
      </sheetData>
      <sheetData sheetId="7592">
        <row r="4">
          <cell r="A4" t="str">
            <v>BẢNG TÍNH TOÁN, ĐO BÓC KHỐI LƯỢNG HOÀN THÀNH ĐƯA VÀO QUYẾT TOÁN</v>
          </cell>
        </row>
      </sheetData>
      <sheetData sheetId="7593">
        <row r="4">
          <cell r="A4" t="str">
            <v>BẢNG TÍNH TOÁN, ĐO BÓC KHỐI LƯỢNG HOÀN THÀNH ĐƯA VÀO QUYẾT TOÁN</v>
          </cell>
        </row>
      </sheetData>
      <sheetData sheetId="7594">
        <row r="4">
          <cell r="A4" t="str">
            <v>BẢNG TÍNH TOÁN, ĐO BÓC KHỐI LƯỢNG HOÀN THÀNH ĐƯA VÀO QUYẾT TOÁN</v>
          </cell>
        </row>
      </sheetData>
      <sheetData sheetId="7595">
        <row r="4">
          <cell r="A4" t="str">
            <v>BẢNG TÍNH TOÁN, ĐO BÓC KHỐI LƯỢNG HOÀN THÀNH ĐƯA VÀO QUYẾT TOÁN</v>
          </cell>
        </row>
      </sheetData>
      <sheetData sheetId="7596">
        <row r="4">
          <cell r="A4" t="str">
            <v>BẢNG TÍNH TOÁN, ĐO BÓC KHỐI LƯỢNG HOÀN THÀNH ĐƯA VÀO QUYẾT TOÁN</v>
          </cell>
        </row>
      </sheetData>
      <sheetData sheetId="7597">
        <row r="4">
          <cell r="A4" t="str">
            <v>BẢNG TÍNH TOÁN, ĐO BÓC KHỐI LƯỢNG HOÀN THÀNH ĐƯA VÀO QUYẾT TOÁN</v>
          </cell>
        </row>
      </sheetData>
      <sheetData sheetId="7598">
        <row r="4">
          <cell r="A4" t="str">
            <v>BẢNG TÍNH TOÁN, ĐO BÓC KHỐI LƯỢNG HOÀN THÀNH ĐƯA VÀO QUYẾT TOÁN</v>
          </cell>
        </row>
      </sheetData>
      <sheetData sheetId="7599">
        <row r="4">
          <cell r="A4" t="str">
            <v>BẢNG TÍNH TOÁN, ĐO BÓC KHỐI LƯỢNG HOÀN THÀNH ĐƯA VÀO QUYẾT TOÁN</v>
          </cell>
        </row>
      </sheetData>
      <sheetData sheetId="7600">
        <row r="4">
          <cell r="A4" t="str">
            <v>BẢNG TÍNH TOÁN, ĐO BÓC KHỐI LƯỢNG HOÀN THÀNH ĐƯA VÀO QUYẾT TOÁN</v>
          </cell>
        </row>
      </sheetData>
      <sheetData sheetId="7601">
        <row r="4">
          <cell r="A4" t="str">
            <v>BẢNG TÍNH TOÁN, ĐO BÓC KHỐI LƯỢNG HOÀN THÀNH ĐƯA VÀO QUYẾT TOÁN</v>
          </cell>
        </row>
      </sheetData>
      <sheetData sheetId="7602">
        <row r="4">
          <cell r="A4" t="str">
            <v>BẢNG TÍNH TOÁN, ĐO BÓC KHỐI LƯỢNG HOÀN THÀNH ĐƯA VÀO QUYẾT TOÁN</v>
          </cell>
        </row>
      </sheetData>
      <sheetData sheetId="7603">
        <row r="4">
          <cell r="A4" t="str">
            <v>BẢNG TÍNH TOÁN, ĐO BÓC KHỐI LƯỢNG HOÀN THÀNH ĐƯA VÀO QUYẾT TOÁN</v>
          </cell>
        </row>
      </sheetData>
      <sheetData sheetId="7604">
        <row r="4">
          <cell r="A4" t="str">
            <v>BẢNG TÍNH TOÁN, ĐO BÓC KHỐI LƯỢNG HOÀN THÀNH ĐƯA VÀO QUYẾT TOÁN</v>
          </cell>
        </row>
      </sheetData>
      <sheetData sheetId="7605">
        <row r="4">
          <cell r="A4" t="str">
            <v>BẢNG TÍNH TOÁN, ĐO BÓC KHỐI LƯỢNG HOÀN THÀNH ĐƯA VÀO QUYẾT TOÁN</v>
          </cell>
        </row>
      </sheetData>
      <sheetData sheetId="7606">
        <row r="4">
          <cell r="A4" t="str">
            <v>BẢNG TÍNH TOÁN, ĐO BÓC KHỐI LƯỢNG HOÀN THÀNH ĐƯA VÀO QUYẾT TOÁN</v>
          </cell>
        </row>
      </sheetData>
      <sheetData sheetId="7607">
        <row r="4">
          <cell r="A4" t="str">
            <v>BẢNG TÍNH TOÁN, ĐO BÓC KHỐI LƯỢNG HOÀN THÀNH ĐƯA VÀO QUYẾT TOÁN</v>
          </cell>
        </row>
      </sheetData>
      <sheetData sheetId="7608">
        <row r="4">
          <cell r="A4" t="str">
            <v>BẢNG TÍNH TOÁN, ĐO BÓC KHỐI LƯỢNG HOÀN THÀNH ĐƯA VÀO QUYẾT TOÁN</v>
          </cell>
        </row>
      </sheetData>
      <sheetData sheetId="7609">
        <row r="4">
          <cell r="A4" t="str">
            <v>BẢNG TÍNH TOÁN, ĐO BÓC KHỐI LƯỢNG HOÀN THÀNH ĐƯA VÀO QUYẾT TOÁN</v>
          </cell>
        </row>
      </sheetData>
      <sheetData sheetId="7610">
        <row r="4">
          <cell r="A4" t="str">
            <v>BẢNG TÍNH TOÁN, ĐO BÓC KHỐI LƯỢNG HOÀN THÀNH ĐƯA VÀO QUYẾT TOÁN</v>
          </cell>
        </row>
      </sheetData>
      <sheetData sheetId="7611">
        <row r="4">
          <cell r="A4" t="str">
            <v>BẢNG TÍNH TOÁN, ĐO BÓC KHỐI LƯỢNG HOÀN THÀNH ĐƯA VÀO QUYẾT TOÁN</v>
          </cell>
        </row>
      </sheetData>
      <sheetData sheetId="7612">
        <row r="4">
          <cell r="A4" t="str">
            <v>BẢNG TÍNH TOÁN, ĐO BÓC KHỐI LƯỢNG HOÀN THÀNH ĐƯA VÀO QUYẾT TOÁN</v>
          </cell>
        </row>
      </sheetData>
      <sheetData sheetId="7613">
        <row r="4">
          <cell r="A4" t="str">
            <v>BẢNG TÍNH TOÁN, ĐO BÓC KHỐI LƯỢNG HOÀN THÀNH ĐƯA VÀO QUYẾT TOÁN</v>
          </cell>
        </row>
      </sheetData>
      <sheetData sheetId="7614">
        <row r="4">
          <cell r="A4" t="str">
            <v>BẢNG TÍNH TOÁN, ĐO BÓC KHỐI LƯỢNG HOÀN THÀNH ĐƯA VÀO QUYẾT TOÁN</v>
          </cell>
        </row>
      </sheetData>
      <sheetData sheetId="7615">
        <row r="4">
          <cell r="A4" t="str">
            <v>BẢNG TÍNH TOÁN, ĐO BÓC KHỐI LƯỢNG HOÀN THÀNH ĐƯA VÀO QUYẾT TOÁN</v>
          </cell>
        </row>
      </sheetData>
      <sheetData sheetId="7616">
        <row r="4">
          <cell r="A4" t="str">
            <v>BẢNG TÍNH TOÁN, ĐO BÓC KHỐI LƯỢNG HOÀN THÀNH ĐƯA VÀO QUYẾT TOÁN</v>
          </cell>
        </row>
      </sheetData>
      <sheetData sheetId="7617">
        <row r="4">
          <cell r="A4" t="str">
            <v>BẢNG TÍNH TOÁN, ĐO BÓC KHỐI LƯỢNG HOÀN THÀNH ĐƯA VÀO QUYẾT TOÁN</v>
          </cell>
        </row>
      </sheetData>
      <sheetData sheetId="7618">
        <row r="4">
          <cell r="A4" t="str">
            <v>BẢNG TÍNH TOÁN, ĐO BÓC KHỐI LƯỢNG HOÀN THÀNH ĐƯA VÀO QUYẾT TOÁN</v>
          </cell>
        </row>
      </sheetData>
      <sheetData sheetId="7619">
        <row r="4">
          <cell r="A4" t="str">
            <v>BẢNG TÍNH TOÁN, ĐO BÓC KHỐI LƯỢNG HOÀN THÀNH ĐƯA VÀO QUYẾT TOÁN</v>
          </cell>
        </row>
      </sheetData>
      <sheetData sheetId="7620">
        <row r="4">
          <cell r="A4" t="str">
            <v>BẢNG TÍNH TOÁN, ĐO BÓC KHỐI LƯỢNG HOÀN THÀNH ĐƯA VÀO QUYẾT TOÁN</v>
          </cell>
        </row>
      </sheetData>
      <sheetData sheetId="7621">
        <row r="4">
          <cell r="A4" t="str">
            <v>BẢNG TÍNH TOÁN, ĐO BÓC KHỐI LƯỢNG HOÀN THÀNH ĐƯA VÀO QUYẾT TOÁN</v>
          </cell>
        </row>
      </sheetData>
      <sheetData sheetId="7622">
        <row r="4">
          <cell r="A4" t="str">
            <v>BẢNG TÍNH TOÁN, ĐO BÓC KHỐI LƯỢNG HOÀN THÀNH ĐƯA VÀO QUYẾT TOÁN</v>
          </cell>
        </row>
      </sheetData>
      <sheetData sheetId="7623">
        <row r="4">
          <cell r="A4" t="str">
            <v>BẢNG TÍNH TOÁN, ĐO BÓC KHỐI LƯỢNG HOÀN THÀNH ĐƯA VÀO QUYẾT TOÁN</v>
          </cell>
        </row>
      </sheetData>
      <sheetData sheetId="7624">
        <row r="4">
          <cell r="A4" t="str">
            <v>BẢNG TÍNH TOÁN, ĐO BÓC KHỐI LƯỢNG HOÀN THÀNH ĐƯA VÀO QUYẾT TOÁN</v>
          </cell>
        </row>
      </sheetData>
      <sheetData sheetId="7625">
        <row r="4">
          <cell r="A4" t="str">
            <v>BẢNG TÍNH TOÁN, ĐO BÓC KHỐI LƯỢNG HOÀN THÀNH ĐƯA VÀO QUYẾT TOÁN</v>
          </cell>
        </row>
      </sheetData>
      <sheetData sheetId="7626">
        <row r="4">
          <cell r="A4" t="str">
            <v>BẢNG TÍNH TOÁN, ĐO BÓC KHỐI LƯỢNG HOÀN THÀNH ĐƯA VÀO QUYẾT TOÁN</v>
          </cell>
        </row>
      </sheetData>
      <sheetData sheetId="7627">
        <row r="4">
          <cell r="A4" t="str">
            <v>BẢNG TÍNH TOÁN, ĐO BÓC KHỐI LƯỢNG HOÀN THÀNH ĐƯA VÀO QUYẾT TOÁN</v>
          </cell>
        </row>
      </sheetData>
      <sheetData sheetId="7628">
        <row r="4">
          <cell r="A4" t="str">
            <v>BẢNG TÍNH TOÁN, ĐO BÓC KHỐI LƯỢNG HOÀN THÀNH ĐƯA VÀO QUYẾT TOÁN</v>
          </cell>
        </row>
      </sheetData>
      <sheetData sheetId="7629">
        <row r="4">
          <cell r="A4" t="str">
            <v>BẢNG TÍNH TOÁN, ĐO BÓC KHỐI LƯỢNG HOÀN THÀNH ĐƯA VÀO QUYẾT TOÁN</v>
          </cell>
        </row>
      </sheetData>
      <sheetData sheetId="7630">
        <row r="4">
          <cell r="A4" t="str">
            <v>BẢNG TÍNH TOÁN, ĐO BÓC KHỐI LƯỢNG HOÀN THÀNH ĐƯA VÀO QUYẾT TOÁN</v>
          </cell>
        </row>
      </sheetData>
      <sheetData sheetId="7631">
        <row r="4">
          <cell r="A4" t="str">
            <v>BẢNG TÍNH TOÁN, ĐO BÓC KHỐI LƯỢNG HOÀN THÀNH ĐƯA VÀO QUYẾT TOÁN</v>
          </cell>
        </row>
      </sheetData>
      <sheetData sheetId="7632">
        <row r="4">
          <cell r="A4" t="str">
            <v>BẢNG TÍNH TOÁN, ĐO BÓC KHỐI LƯỢNG HOÀN THÀNH ĐƯA VÀO QUYẾT TOÁN</v>
          </cell>
        </row>
      </sheetData>
      <sheetData sheetId="7633">
        <row r="4">
          <cell r="A4" t="str">
            <v>BẢNG TÍNH TOÁN, ĐO BÓC KHỐI LƯỢNG HOÀN THÀNH ĐƯA VÀO QUYẾT TOÁN</v>
          </cell>
        </row>
      </sheetData>
      <sheetData sheetId="7634">
        <row r="4">
          <cell r="A4" t="str">
            <v>BẢNG TÍNH TOÁN, ĐO BÓC KHỐI LƯỢNG HOÀN THÀNH ĐƯA VÀO QUYẾT TOÁN</v>
          </cell>
        </row>
      </sheetData>
      <sheetData sheetId="7635">
        <row r="4">
          <cell r="A4" t="str">
            <v>BẢNG TÍNH TOÁN, ĐO BÓC KHỐI LƯỢNG HOÀN THÀNH ĐƯA VÀO QUYẾT TOÁN</v>
          </cell>
        </row>
      </sheetData>
      <sheetData sheetId="7636">
        <row r="4">
          <cell r="A4" t="str">
            <v>BẢNG TÍNH TOÁN, ĐO BÓC KHỐI LƯỢNG HOÀN THÀNH ĐƯA VÀO QUYẾT TOÁN</v>
          </cell>
        </row>
      </sheetData>
      <sheetData sheetId="7637">
        <row r="4">
          <cell r="A4" t="str">
            <v>BẢNG TÍNH TOÁN, ĐO BÓC KHỐI LƯỢNG HOÀN THÀNH ĐƯA VÀO QUYẾT TOÁN</v>
          </cell>
        </row>
      </sheetData>
      <sheetData sheetId="7638">
        <row r="4">
          <cell r="A4" t="str">
            <v>BẢNG TÍNH TOÁN, ĐO BÓC KHỐI LƯỢNG HOÀN THÀNH ĐƯA VÀO QUYẾT TOÁN</v>
          </cell>
        </row>
      </sheetData>
      <sheetData sheetId="7639">
        <row r="4">
          <cell r="A4" t="str">
            <v>BẢNG TÍNH TOÁN, ĐO BÓC KHỐI LƯỢNG HOÀN THÀNH ĐƯA VÀO QUYẾT TOÁN</v>
          </cell>
        </row>
      </sheetData>
      <sheetData sheetId="7640">
        <row r="4">
          <cell r="A4" t="str">
            <v>BẢNG TÍNH TOÁN, ĐO BÓC KHỐI LƯỢNG HOÀN THÀNH ĐƯA VÀO QUYẾT TOÁN</v>
          </cell>
        </row>
      </sheetData>
      <sheetData sheetId="7641">
        <row r="4">
          <cell r="A4" t="str">
            <v>BẢNG TÍNH TOÁN, ĐO BÓC KHỐI LƯỢNG HOÀN THÀNH ĐƯA VÀO QUYẾT TOÁN</v>
          </cell>
        </row>
      </sheetData>
      <sheetData sheetId="7642">
        <row r="4">
          <cell r="A4" t="str">
            <v>BẢNG TÍNH TOÁN, ĐO BÓC KHỐI LƯỢNG HOÀN THÀNH ĐƯA VÀO QUYẾT TOÁN</v>
          </cell>
        </row>
      </sheetData>
      <sheetData sheetId="7643">
        <row r="4">
          <cell r="A4" t="str">
            <v>BẢNG TÍNH TOÁN, ĐO BÓC KHỐI LƯỢNG HOÀN THÀNH ĐƯA VÀO QUYẾT TOÁN</v>
          </cell>
        </row>
      </sheetData>
      <sheetData sheetId="7644">
        <row r="4">
          <cell r="A4" t="str">
            <v>BẢNG TÍNH TOÁN, ĐO BÓC KHỐI LƯỢNG HOÀN THÀNH ĐƯA VÀO QUYẾT TOÁN</v>
          </cell>
        </row>
      </sheetData>
      <sheetData sheetId="7645">
        <row r="4">
          <cell r="A4" t="str">
            <v>BẢNG TÍNH TOÁN, ĐO BÓC KHỐI LƯỢNG HOÀN THÀNH ĐƯA VÀO QUYẾT TOÁN</v>
          </cell>
        </row>
      </sheetData>
      <sheetData sheetId="7646">
        <row r="4">
          <cell r="A4" t="str">
            <v>BẢNG TÍNH TOÁN, ĐO BÓC KHỐI LƯỢNG HOÀN THÀNH ĐƯA VÀO QUYẾT TOÁN</v>
          </cell>
        </row>
      </sheetData>
      <sheetData sheetId="7647">
        <row r="4">
          <cell r="A4" t="str">
            <v>BẢNG TÍNH TOÁN, ĐO BÓC KHỐI LƯỢNG HOÀN THÀNH ĐƯA VÀO QUYẾT TOÁN</v>
          </cell>
        </row>
      </sheetData>
      <sheetData sheetId="7648">
        <row r="4">
          <cell r="A4" t="str">
            <v>BẢNG TÍNH TOÁN, ĐO BÓC KHỐI LƯỢNG HOÀN THÀNH ĐƯA VÀO QUYẾT TOÁN</v>
          </cell>
        </row>
      </sheetData>
      <sheetData sheetId="7649">
        <row r="4">
          <cell r="A4" t="str">
            <v>BẢNG TÍNH TOÁN, ĐO BÓC KHỐI LƯỢNG HOÀN THÀNH ĐƯA VÀO QUYẾT TOÁN</v>
          </cell>
        </row>
      </sheetData>
      <sheetData sheetId="7650">
        <row r="4">
          <cell r="A4" t="str">
            <v>BẢNG TÍNH TOÁN, ĐO BÓC KHỐI LƯỢNG HOÀN THÀNH ĐƯA VÀO QUYẾT TOÁN</v>
          </cell>
        </row>
      </sheetData>
      <sheetData sheetId="7651">
        <row r="4">
          <cell r="A4" t="str">
            <v>BẢNG TÍNH TOÁN, ĐO BÓC KHỐI LƯỢNG HOÀN THÀNH ĐƯA VÀO QUYẾT TOÁN</v>
          </cell>
        </row>
      </sheetData>
      <sheetData sheetId="7652">
        <row r="4">
          <cell r="A4" t="str">
            <v>BẢNG TÍNH TOÁN, ĐO BÓC KHỐI LƯỢNG HOÀN THÀNH ĐƯA VÀO QUYẾT TOÁN</v>
          </cell>
        </row>
      </sheetData>
      <sheetData sheetId="7653">
        <row r="4">
          <cell r="A4" t="str">
            <v>BẢNG TÍNH TOÁN, ĐO BÓC KHỐI LƯỢNG HOÀN THÀNH ĐƯA VÀO QUYẾT TOÁN</v>
          </cell>
        </row>
      </sheetData>
      <sheetData sheetId="7654">
        <row r="4">
          <cell r="A4" t="str">
            <v>BẢNG TÍNH TOÁN, ĐO BÓC KHỐI LƯỢNG HOÀN THÀNH ĐƯA VÀO QUYẾT TOÁN</v>
          </cell>
        </row>
      </sheetData>
      <sheetData sheetId="7655">
        <row r="4">
          <cell r="A4" t="str">
            <v>BẢNG TÍNH TOÁN, ĐO BÓC KHỐI LƯỢNG HOÀN THÀNH ĐƯA VÀO QUYẾT TOÁN</v>
          </cell>
        </row>
      </sheetData>
      <sheetData sheetId="7656">
        <row r="4">
          <cell r="A4" t="str">
            <v>BẢNG TÍNH TOÁN, ĐO BÓC KHỐI LƯỢNG HOÀN THÀNH ĐƯA VÀO QUYẾT TOÁN</v>
          </cell>
        </row>
      </sheetData>
      <sheetData sheetId="7657">
        <row r="4">
          <cell r="A4" t="str">
            <v>BẢNG TÍNH TOÁN, ĐO BÓC KHỐI LƯỢNG HOÀN THÀNH ĐƯA VÀO QUYẾT TOÁN</v>
          </cell>
        </row>
      </sheetData>
      <sheetData sheetId="7658">
        <row r="4">
          <cell r="A4" t="str">
            <v>BẢNG TÍNH TOÁN, ĐO BÓC KHỐI LƯỢNG HOÀN THÀNH ĐƯA VÀO QUYẾT TOÁN</v>
          </cell>
        </row>
      </sheetData>
      <sheetData sheetId="7659">
        <row r="4">
          <cell r="A4" t="str">
            <v>BẢNG TÍNH TOÁN, ĐO BÓC KHỐI LƯỢNG HOÀN THÀNH ĐƯA VÀO QUYẾT TOÁN</v>
          </cell>
        </row>
      </sheetData>
      <sheetData sheetId="7660">
        <row r="4">
          <cell r="A4" t="str">
            <v>BẢNG TÍNH TOÁN, ĐO BÓC KHỐI LƯỢNG HOÀN THÀNH ĐƯA VÀO QUYẾT TOÁN</v>
          </cell>
        </row>
      </sheetData>
      <sheetData sheetId="7661">
        <row r="4">
          <cell r="A4" t="str">
            <v>BẢNG TÍNH TOÁN, ĐO BÓC KHỐI LƯỢNG HOÀN THÀNH ĐƯA VÀO QUYẾT TOÁN</v>
          </cell>
        </row>
      </sheetData>
      <sheetData sheetId="7662">
        <row r="4">
          <cell r="A4" t="str">
            <v>BẢNG TÍNH TOÁN, ĐO BÓC KHỐI LƯỢNG HOÀN THÀNH ĐƯA VÀO QUYẾT TOÁN</v>
          </cell>
        </row>
      </sheetData>
      <sheetData sheetId="7663">
        <row r="4">
          <cell r="A4" t="str">
            <v>BẢNG TÍNH TOÁN, ĐO BÓC KHỐI LƯỢNG HOÀN THÀNH ĐƯA VÀO QUYẾT TOÁN</v>
          </cell>
        </row>
      </sheetData>
      <sheetData sheetId="7664">
        <row r="4">
          <cell r="A4" t="str">
            <v>BẢNG TÍNH TOÁN, ĐO BÓC KHỐI LƯỢNG HOÀN THÀNH ĐƯA VÀO QUYẾT TOÁN</v>
          </cell>
        </row>
      </sheetData>
      <sheetData sheetId="7665">
        <row r="4">
          <cell r="A4" t="str">
            <v>BẢNG TÍNH TOÁN, ĐO BÓC KHỐI LƯỢNG HOÀN THÀNH ĐƯA VÀO QUYẾT TOÁN</v>
          </cell>
        </row>
      </sheetData>
      <sheetData sheetId="7666">
        <row r="4">
          <cell r="A4" t="str">
            <v>BẢNG TÍNH TOÁN, ĐO BÓC KHỐI LƯỢNG HOÀN THÀNH ĐƯA VÀO QUYẾT TOÁN</v>
          </cell>
        </row>
      </sheetData>
      <sheetData sheetId="7667">
        <row r="4">
          <cell r="A4" t="str">
            <v>BẢNG TÍNH TOÁN, ĐO BÓC KHỐI LƯỢNG HOÀN THÀNH ĐƯA VÀO QUYẾT TOÁN</v>
          </cell>
        </row>
      </sheetData>
      <sheetData sheetId="7668">
        <row r="4">
          <cell r="A4" t="str">
            <v>BẢNG TÍNH TOÁN, ĐO BÓC KHỐI LƯỢNG HOÀN THÀNH ĐƯA VÀO QUYẾT TOÁN</v>
          </cell>
        </row>
      </sheetData>
      <sheetData sheetId="7669">
        <row r="4">
          <cell r="A4" t="str">
            <v>BẢNG TÍNH TOÁN, ĐO BÓC KHỐI LƯỢNG HOÀN THÀNH ĐƯA VÀO QUYẾT TOÁN</v>
          </cell>
        </row>
      </sheetData>
      <sheetData sheetId="7670">
        <row r="4">
          <cell r="A4" t="str">
            <v>BẢNG TÍNH TOÁN, ĐO BÓC KHỐI LƯỢNG HOÀN THÀNH ĐƯA VÀO QUYẾT TOÁN</v>
          </cell>
        </row>
      </sheetData>
      <sheetData sheetId="7671">
        <row r="4">
          <cell r="A4" t="str">
            <v>BẢNG TÍNH TOÁN, ĐO BÓC KHỐI LƯỢNG HOÀN THÀNH ĐƯA VÀO QUYẾT TOÁN</v>
          </cell>
        </row>
      </sheetData>
      <sheetData sheetId="7672">
        <row r="4">
          <cell r="A4" t="str">
            <v>BẢNG TÍNH TOÁN, ĐO BÓC KHỐI LƯỢNG HOÀN THÀNH ĐƯA VÀO QUYẾT TOÁN</v>
          </cell>
        </row>
      </sheetData>
      <sheetData sheetId="7673">
        <row r="4">
          <cell r="A4" t="str">
            <v>BẢNG TÍNH TOÁN, ĐO BÓC KHỐI LƯỢNG HOÀN THÀNH ĐƯA VÀO QUYẾT TOÁN</v>
          </cell>
        </row>
      </sheetData>
      <sheetData sheetId="7674">
        <row r="4">
          <cell r="A4" t="str">
            <v>BẢNG TÍNH TOÁN, ĐO BÓC KHỐI LƯỢNG HOÀN THÀNH ĐƯA VÀO QUYẾT TOÁN</v>
          </cell>
        </row>
      </sheetData>
      <sheetData sheetId="7675">
        <row r="4">
          <cell r="A4" t="str">
            <v>BẢNG TÍNH TOÁN, ĐO BÓC KHỐI LƯỢNG HOÀN THÀNH ĐƯA VÀO QUYẾT TOÁN</v>
          </cell>
        </row>
      </sheetData>
      <sheetData sheetId="7676">
        <row r="4">
          <cell r="A4" t="str">
            <v>BẢNG TÍNH TOÁN, ĐO BÓC KHỐI LƯỢNG HOÀN THÀNH ĐƯA VÀO QUYẾT TOÁN</v>
          </cell>
        </row>
      </sheetData>
      <sheetData sheetId="7677">
        <row r="4">
          <cell r="A4" t="str">
            <v>BẢNG TÍNH TOÁN, ĐO BÓC KHỐI LƯỢNG HOÀN THÀNH ĐƯA VÀO QUYẾT TOÁN</v>
          </cell>
        </row>
      </sheetData>
      <sheetData sheetId="7678">
        <row r="4">
          <cell r="A4" t="str">
            <v>BẢNG TÍNH TOÁN, ĐO BÓC KHỐI LƯỢNG HOÀN THÀNH ĐƯA VÀO QUYẾT TOÁN</v>
          </cell>
        </row>
      </sheetData>
      <sheetData sheetId="7679">
        <row r="4">
          <cell r="A4" t="str">
            <v>BẢNG TÍNH TOÁN, ĐO BÓC KHỐI LƯỢNG HOÀN THÀNH ĐƯA VÀO QUYẾT TOÁN</v>
          </cell>
        </row>
      </sheetData>
      <sheetData sheetId="7680">
        <row r="4">
          <cell r="A4" t="str">
            <v>BẢNG TÍNH TOÁN, ĐO BÓC KHỐI LƯỢNG HOÀN THÀNH ĐƯA VÀO QUYẾT TOÁN</v>
          </cell>
        </row>
      </sheetData>
      <sheetData sheetId="7681">
        <row r="4">
          <cell r="A4" t="str">
            <v>BẢNG TÍNH TOÁN, ĐO BÓC KHỐI LƯỢNG HOÀN THÀNH ĐƯA VÀO QUYẾT TOÁN</v>
          </cell>
        </row>
      </sheetData>
      <sheetData sheetId="7682">
        <row r="4">
          <cell r="A4" t="str">
            <v>BẢNG TÍNH TOÁN, ĐO BÓC KHỐI LƯỢNG HOÀN THÀNH ĐƯA VÀO QUYẾT TOÁN</v>
          </cell>
        </row>
      </sheetData>
      <sheetData sheetId="7683">
        <row r="4">
          <cell r="A4" t="str">
            <v>BẢNG TÍNH TOÁN, ĐO BÓC KHỐI LƯỢNG HOÀN THÀNH ĐƯA VÀO QUYẾT TOÁN</v>
          </cell>
        </row>
      </sheetData>
      <sheetData sheetId="7684">
        <row r="4">
          <cell r="A4" t="str">
            <v>BẢNG TÍNH TOÁN, ĐO BÓC KHỐI LƯỢNG HOÀN THÀNH ĐƯA VÀO QUYẾT TOÁN</v>
          </cell>
        </row>
      </sheetData>
      <sheetData sheetId="7685">
        <row r="4">
          <cell r="A4" t="str">
            <v>BẢNG TÍNH TOÁN, ĐO BÓC KHỐI LƯỢNG HOÀN THÀNH ĐƯA VÀO QUYẾT TOÁN</v>
          </cell>
        </row>
      </sheetData>
      <sheetData sheetId="7686">
        <row r="4">
          <cell r="A4" t="str">
            <v>BẢNG TÍNH TOÁN, ĐO BÓC KHỐI LƯỢNG HOÀN THÀNH ĐƯA VÀO QUYẾT TOÁN</v>
          </cell>
        </row>
      </sheetData>
      <sheetData sheetId="7687">
        <row r="4">
          <cell r="A4" t="str">
            <v>BẢNG TÍNH TOÁN, ĐO BÓC KHỐI LƯỢNG HOÀN THÀNH ĐƯA VÀO QUYẾT TOÁN</v>
          </cell>
        </row>
      </sheetData>
      <sheetData sheetId="7688">
        <row r="4">
          <cell r="A4" t="str">
            <v>BẢNG TÍNH TOÁN, ĐO BÓC KHỐI LƯỢNG HOÀN THÀNH ĐƯA VÀO QUYẾT TOÁN</v>
          </cell>
        </row>
      </sheetData>
      <sheetData sheetId="7689">
        <row r="4">
          <cell r="A4" t="str">
            <v>BẢNG TÍNH TOÁN, ĐO BÓC KHỐI LƯỢNG HOÀN THÀNH ĐƯA VÀO QUYẾT TOÁN</v>
          </cell>
        </row>
      </sheetData>
      <sheetData sheetId="7690">
        <row r="4">
          <cell r="A4" t="str">
            <v>BẢNG TÍNH TOÁN, ĐO BÓC KHỐI LƯỢNG HOÀN THÀNH ĐƯA VÀO QUYẾT TOÁN</v>
          </cell>
        </row>
      </sheetData>
      <sheetData sheetId="7691">
        <row r="4">
          <cell r="A4" t="str">
            <v>BẢNG TÍNH TOÁN, ĐO BÓC KHỐI LƯỢNG HOÀN THÀNH ĐƯA VÀO QUYẾT TOÁN</v>
          </cell>
        </row>
      </sheetData>
      <sheetData sheetId="7692">
        <row r="4">
          <cell r="A4" t="str">
            <v>BẢNG TÍNH TOÁN, ĐO BÓC KHỐI LƯỢNG HOÀN THÀNH ĐƯA VÀO QUYẾT TOÁN</v>
          </cell>
        </row>
      </sheetData>
      <sheetData sheetId="7693">
        <row r="4">
          <cell r="A4" t="str">
            <v>BẢNG TÍNH TOÁN, ĐO BÓC KHỐI LƯỢNG HOÀN THÀNH ĐƯA VÀO QUYẾT TOÁN</v>
          </cell>
        </row>
      </sheetData>
      <sheetData sheetId="7694">
        <row r="4">
          <cell r="A4" t="str">
            <v>BẢNG TÍNH TOÁN, ĐO BÓC KHỐI LƯỢNG HOÀN THÀNH ĐƯA VÀO QUYẾT TOÁN</v>
          </cell>
        </row>
      </sheetData>
      <sheetData sheetId="7695">
        <row r="4">
          <cell r="A4" t="str">
            <v>BẢNG TÍNH TOÁN, ĐO BÓC KHỐI LƯỢNG HOÀN THÀNH ĐƯA VÀO QUYẾT TOÁN</v>
          </cell>
        </row>
      </sheetData>
      <sheetData sheetId="7696">
        <row r="4">
          <cell r="A4" t="str">
            <v>BẢNG TÍNH TOÁN, ĐO BÓC KHỐI LƯỢNG HOÀN THÀNH ĐƯA VÀO QUYẾT TOÁN</v>
          </cell>
        </row>
      </sheetData>
      <sheetData sheetId="7697">
        <row r="4">
          <cell r="A4" t="str">
            <v>BẢNG TÍNH TOÁN, ĐO BÓC KHỐI LƯỢNG HOÀN THÀNH ĐƯA VÀO QUYẾT TOÁN</v>
          </cell>
        </row>
      </sheetData>
      <sheetData sheetId="7698">
        <row r="4">
          <cell r="A4" t="str">
            <v>BẢNG TÍNH TOÁN, ĐO BÓC KHỐI LƯỢNG HOÀN THÀNH ĐƯA VÀO QUYẾT TOÁN</v>
          </cell>
        </row>
      </sheetData>
      <sheetData sheetId="7699">
        <row r="4">
          <cell r="A4" t="str">
            <v>BẢNG TÍNH TOÁN, ĐO BÓC KHỐI LƯỢNG HOÀN THÀNH ĐƯA VÀO QUYẾT TOÁN</v>
          </cell>
        </row>
      </sheetData>
      <sheetData sheetId="7700">
        <row r="4">
          <cell r="A4" t="str">
            <v>BẢNG TÍNH TOÁN, ĐO BÓC KHỐI LƯỢNG HOÀN THÀNH ĐƯA VÀO QUYẾT TOÁN</v>
          </cell>
        </row>
      </sheetData>
      <sheetData sheetId="7701">
        <row r="4">
          <cell r="A4" t="str">
            <v>BẢNG TÍNH TOÁN, ĐO BÓC KHỐI LƯỢNG HOÀN THÀNH ĐƯA VÀO QUYẾT TOÁN</v>
          </cell>
        </row>
      </sheetData>
      <sheetData sheetId="7702">
        <row r="4">
          <cell r="A4" t="str">
            <v>BẢNG TÍNH TOÁN, ĐO BÓC KHỐI LƯỢNG HOÀN THÀNH ĐƯA VÀO QUYẾT TOÁN</v>
          </cell>
        </row>
      </sheetData>
      <sheetData sheetId="7703">
        <row r="4">
          <cell r="A4" t="str">
            <v>BẢNG TÍNH TOÁN, ĐO BÓC KHỐI LƯỢNG HOÀN THÀNH ĐƯA VÀO QUYẾT TOÁN</v>
          </cell>
        </row>
      </sheetData>
      <sheetData sheetId="7704">
        <row r="4">
          <cell r="A4" t="str">
            <v>BẢNG TÍNH TOÁN, ĐO BÓC KHỐI LƯỢNG HOÀN THÀNH ĐƯA VÀO QUYẾT TOÁN</v>
          </cell>
        </row>
      </sheetData>
      <sheetData sheetId="7705">
        <row r="4">
          <cell r="A4" t="str">
            <v>BẢNG TÍNH TOÁN, ĐO BÓC KHỐI LƯỢNG HOÀN THÀNH ĐƯA VÀO QUYẾT TOÁN</v>
          </cell>
        </row>
      </sheetData>
      <sheetData sheetId="7706">
        <row r="4">
          <cell r="A4" t="str">
            <v>BẢNG TÍNH TOÁN, ĐO BÓC KHỐI LƯỢNG HOÀN THÀNH ĐƯA VÀO QUYẾT TOÁN</v>
          </cell>
        </row>
      </sheetData>
      <sheetData sheetId="7707">
        <row r="4">
          <cell r="A4" t="str">
            <v>BẢNG TÍNH TOÁN, ĐO BÓC KHỐI LƯỢNG HOÀN THÀNH ĐƯA VÀO QUYẾT TOÁN</v>
          </cell>
        </row>
      </sheetData>
      <sheetData sheetId="7708">
        <row r="4">
          <cell r="A4" t="str">
            <v>BẢNG TÍNH TOÁN, ĐO BÓC KHỐI LƯỢNG HOÀN THÀNH ĐƯA VÀO QUYẾT TOÁN</v>
          </cell>
        </row>
      </sheetData>
      <sheetData sheetId="7709">
        <row r="4">
          <cell r="A4" t="str">
            <v>BẢNG TÍNH TOÁN, ĐO BÓC KHỐI LƯỢNG HOÀN THÀNH ĐƯA VÀO QUYẾT TOÁN</v>
          </cell>
        </row>
      </sheetData>
      <sheetData sheetId="7710">
        <row r="4">
          <cell r="A4" t="str">
            <v>BẢNG TÍNH TOÁN, ĐO BÓC KHỐI LƯỢNG HOÀN THÀNH ĐƯA VÀO QUYẾT TOÁN</v>
          </cell>
        </row>
      </sheetData>
      <sheetData sheetId="7711">
        <row r="4">
          <cell r="A4" t="str">
            <v>BẢNG TÍNH TOÁN, ĐO BÓC KHỐI LƯỢNG HOÀN THÀNH ĐƯA VÀO QUYẾT TOÁN</v>
          </cell>
        </row>
      </sheetData>
      <sheetData sheetId="7712">
        <row r="4">
          <cell r="A4" t="str">
            <v>BẢNG TÍNH TOÁN, ĐO BÓC KHỐI LƯỢNG HOÀN THÀNH ĐƯA VÀO QUYẾT TOÁN</v>
          </cell>
        </row>
      </sheetData>
      <sheetData sheetId="7713">
        <row r="4">
          <cell r="A4" t="str">
            <v>BẢNG TÍNH TOÁN, ĐO BÓC KHỐI LƯỢNG HOÀN THÀNH ĐƯA VÀO QUYẾT TOÁN</v>
          </cell>
        </row>
      </sheetData>
      <sheetData sheetId="7714">
        <row r="4">
          <cell r="A4" t="str">
            <v>BẢNG TÍNH TOÁN, ĐO BÓC KHỐI LƯỢNG HOÀN THÀNH ĐƯA VÀO QUYẾT TOÁN</v>
          </cell>
        </row>
      </sheetData>
      <sheetData sheetId="7715">
        <row r="4">
          <cell r="A4" t="str">
            <v>BẢNG TÍNH TOÁN, ĐO BÓC KHỐI LƯỢNG HOÀN THÀNH ĐƯA VÀO QUYẾT TOÁN</v>
          </cell>
        </row>
      </sheetData>
      <sheetData sheetId="7716">
        <row r="4">
          <cell r="A4" t="str">
            <v>BẢNG TÍNH TOÁN, ĐO BÓC KHỐI LƯỢNG HOÀN THÀNH ĐƯA VÀO QUYẾT TOÁN</v>
          </cell>
        </row>
      </sheetData>
      <sheetData sheetId="7717">
        <row r="4">
          <cell r="A4" t="str">
            <v>BẢNG TÍNH TOÁN, ĐO BÓC KHỐI LƯỢNG HOÀN THÀNH ĐƯA VÀO QUYẾT TOÁN</v>
          </cell>
        </row>
      </sheetData>
      <sheetData sheetId="7718">
        <row r="4">
          <cell r="A4" t="str">
            <v>BẢNG TÍNH TOÁN, ĐO BÓC KHỐI LƯỢNG HOÀN THÀNH ĐƯA VÀO QUYẾT TOÁN</v>
          </cell>
        </row>
      </sheetData>
      <sheetData sheetId="7719">
        <row r="4">
          <cell r="A4" t="str">
            <v>BẢNG TÍNH TOÁN, ĐO BÓC KHỐI LƯỢNG HOÀN THÀNH ĐƯA VÀO QUYẾT TOÁN</v>
          </cell>
        </row>
      </sheetData>
      <sheetData sheetId="7720">
        <row r="4">
          <cell r="A4" t="str">
            <v>BẢNG TÍNH TOÁN, ĐO BÓC KHỐI LƯỢNG HOÀN THÀNH ĐƯA VÀO QUYẾT TOÁN</v>
          </cell>
        </row>
      </sheetData>
      <sheetData sheetId="7721">
        <row r="4">
          <cell r="A4" t="str">
            <v>BẢNG TÍNH TOÁN, ĐO BÓC KHỐI LƯỢNG HOÀN THÀNH ĐƯA VÀO QUYẾT TOÁN</v>
          </cell>
        </row>
      </sheetData>
      <sheetData sheetId="7722">
        <row r="4">
          <cell r="A4" t="str">
            <v>BẢNG TÍNH TOÁN, ĐO BÓC KHỐI LƯỢNG HOÀN THÀNH ĐƯA VÀO QUYẾT TOÁN</v>
          </cell>
        </row>
      </sheetData>
      <sheetData sheetId="7723">
        <row r="4">
          <cell r="A4" t="str">
            <v>BẢNG TÍNH TOÁN, ĐO BÓC KHỐI LƯỢNG HOÀN THÀNH ĐƯA VÀO QUYẾT TOÁN</v>
          </cell>
        </row>
      </sheetData>
      <sheetData sheetId="7724">
        <row r="4">
          <cell r="A4" t="str">
            <v>BẢNG TÍNH TOÁN, ĐO BÓC KHỐI LƯỢNG HOÀN THÀNH ĐƯA VÀO QUYẾT TOÁN</v>
          </cell>
        </row>
      </sheetData>
      <sheetData sheetId="7725">
        <row r="4">
          <cell r="A4" t="str">
            <v>BẢNG TÍNH TOÁN, ĐO BÓC KHỐI LƯỢNG HOÀN THÀNH ĐƯA VÀO QUYẾT TOÁN</v>
          </cell>
        </row>
      </sheetData>
      <sheetData sheetId="7726">
        <row r="4">
          <cell r="A4" t="str">
            <v>BẢNG TÍNH TOÁN, ĐO BÓC KHỐI LƯỢNG HOÀN THÀNH ĐƯA VÀO QUYẾT TOÁN</v>
          </cell>
        </row>
      </sheetData>
      <sheetData sheetId="7727">
        <row r="4">
          <cell r="A4" t="str">
            <v>BẢNG TÍNH TOÁN, ĐO BÓC KHỐI LƯỢNG HOÀN THÀNH ĐƯA VÀO QUYẾT TOÁN</v>
          </cell>
        </row>
      </sheetData>
      <sheetData sheetId="7728">
        <row r="4">
          <cell r="A4" t="str">
            <v>BẢNG TÍNH TOÁN, ĐO BÓC KHỐI LƯỢNG HOÀN THÀNH ĐƯA VÀO QUYẾT TOÁN</v>
          </cell>
        </row>
      </sheetData>
      <sheetData sheetId="7729">
        <row r="4">
          <cell r="A4" t="str">
            <v>BẢNG TÍNH TOÁN, ĐO BÓC KHỐI LƯỢNG HOÀN THÀNH ĐƯA VÀO QUYẾT TOÁN</v>
          </cell>
        </row>
      </sheetData>
      <sheetData sheetId="7730">
        <row r="4">
          <cell r="A4" t="str">
            <v>BẢNG TÍNH TOÁN, ĐO BÓC KHỐI LƯỢNG HOÀN THÀNH ĐƯA VÀO QUYẾT TOÁN</v>
          </cell>
        </row>
      </sheetData>
      <sheetData sheetId="7731">
        <row r="4">
          <cell r="A4" t="str">
            <v>BẢNG TÍNH TOÁN, ĐO BÓC KHỐI LƯỢNG HOÀN THÀNH ĐƯA VÀO QUYẾT TOÁN</v>
          </cell>
        </row>
      </sheetData>
      <sheetData sheetId="7732">
        <row r="4">
          <cell r="A4" t="str">
            <v>BẢNG TÍNH TOÁN, ĐO BÓC KHỐI LƯỢNG HOÀN THÀNH ĐƯA VÀO QUYẾT TOÁN</v>
          </cell>
        </row>
      </sheetData>
      <sheetData sheetId="7733">
        <row r="4">
          <cell r="A4" t="str">
            <v>BẢNG TÍNH TOÁN, ĐO BÓC KHỐI LƯỢNG HOÀN THÀNH ĐƯA VÀO QUYẾT TOÁN</v>
          </cell>
        </row>
      </sheetData>
      <sheetData sheetId="7734">
        <row r="4">
          <cell r="A4" t="str">
            <v>BẢNG TÍNH TOÁN, ĐO BÓC KHỐI LƯỢNG HOÀN THÀNH ĐƯA VÀO QUYẾT TOÁN</v>
          </cell>
        </row>
      </sheetData>
      <sheetData sheetId="7735">
        <row r="4">
          <cell r="A4" t="str">
            <v>BẢNG TÍNH TOÁN, ĐO BÓC KHỐI LƯỢNG HOÀN THÀNH ĐƯA VÀO QUYẾT TOÁN</v>
          </cell>
        </row>
      </sheetData>
      <sheetData sheetId="7736">
        <row r="4">
          <cell r="A4" t="str">
            <v>BẢNG TÍNH TOÁN, ĐO BÓC KHỐI LƯỢNG HOÀN THÀNH ĐƯA VÀO QUYẾT TOÁN</v>
          </cell>
        </row>
      </sheetData>
      <sheetData sheetId="7737">
        <row r="4">
          <cell r="A4" t="str">
            <v>BẢNG TÍNH TOÁN, ĐO BÓC KHỐI LƯỢNG HOÀN THÀNH ĐƯA VÀO QUYẾT TOÁN</v>
          </cell>
        </row>
      </sheetData>
      <sheetData sheetId="7738">
        <row r="4">
          <cell r="A4" t="str">
            <v>BẢNG TÍNH TOÁN, ĐO BÓC KHỐI LƯỢNG HOÀN THÀNH ĐƯA VÀO QUYẾT TOÁN</v>
          </cell>
        </row>
      </sheetData>
      <sheetData sheetId="7739">
        <row r="4">
          <cell r="A4" t="str">
            <v>BẢNG TÍNH TOÁN, ĐO BÓC KHỐI LƯỢNG HOÀN THÀNH ĐƯA VÀO QUYẾT TOÁN</v>
          </cell>
        </row>
      </sheetData>
      <sheetData sheetId="7740">
        <row r="4">
          <cell r="A4" t="str">
            <v>BẢNG TÍNH TOÁN, ĐO BÓC KHỐI LƯỢNG HOÀN THÀNH ĐƯA VÀO QUYẾT TOÁN</v>
          </cell>
        </row>
      </sheetData>
      <sheetData sheetId="7741">
        <row r="4">
          <cell r="A4" t="str">
            <v>BẢNG TÍNH TOÁN, ĐO BÓC KHỐI LƯỢNG HOÀN THÀNH ĐƯA VÀO QUYẾT TOÁN</v>
          </cell>
        </row>
      </sheetData>
      <sheetData sheetId="7742">
        <row r="4">
          <cell r="A4" t="str">
            <v>BẢNG TÍNH TOÁN, ĐO BÓC KHỐI LƯỢNG HOÀN THÀNH ĐƯA VÀO QUYẾT TOÁN</v>
          </cell>
        </row>
      </sheetData>
      <sheetData sheetId="7743">
        <row r="4">
          <cell r="A4" t="str">
            <v>BẢNG TÍNH TOÁN, ĐO BÓC KHỐI LƯỢNG HOÀN THÀNH ĐƯA VÀO QUYẾT TOÁN</v>
          </cell>
        </row>
      </sheetData>
      <sheetData sheetId="7744">
        <row r="4">
          <cell r="A4" t="str">
            <v>BẢNG TÍNH TOÁN, ĐO BÓC KHỐI LƯỢNG HOÀN THÀNH ĐƯA VÀO QUYẾT TOÁN</v>
          </cell>
        </row>
      </sheetData>
      <sheetData sheetId="7745">
        <row r="4">
          <cell r="A4" t="str">
            <v>BẢNG TÍNH TOÁN, ĐO BÓC KHỐI LƯỢNG HOÀN THÀNH ĐƯA VÀO QUYẾT TOÁN</v>
          </cell>
        </row>
      </sheetData>
      <sheetData sheetId="7746">
        <row r="4">
          <cell r="A4" t="str">
            <v>BẢNG TÍNH TOÁN, ĐO BÓC KHỐI LƯỢNG HOÀN THÀNH ĐƯA VÀO QUYẾT TOÁN</v>
          </cell>
        </row>
      </sheetData>
      <sheetData sheetId="7747">
        <row r="4">
          <cell r="A4" t="str">
            <v>BẢNG TÍNH TOÁN, ĐO BÓC KHỐI LƯỢNG HOÀN THÀNH ĐƯA VÀO QUYẾT TOÁN</v>
          </cell>
        </row>
      </sheetData>
      <sheetData sheetId="7748">
        <row r="4">
          <cell r="A4" t="str">
            <v>BẢNG TÍNH TOÁN, ĐO BÓC KHỐI LƯỢNG HOÀN THÀNH ĐƯA VÀO QUYẾT TOÁN</v>
          </cell>
        </row>
      </sheetData>
      <sheetData sheetId="7749">
        <row r="4">
          <cell r="A4" t="str">
            <v>BẢNG TÍNH TOÁN, ĐO BÓC KHỐI LƯỢNG HOÀN THÀNH ĐƯA VÀO QUYẾT TOÁN</v>
          </cell>
        </row>
      </sheetData>
      <sheetData sheetId="7750">
        <row r="4">
          <cell r="A4" t="str">
            <v>BẢNG TÍNH TOÁN, ĐO BÓC KHỐI LƯỢNG HOÀN THÀNH ĐƯA VÀO QUYẾT TOÁN</v>
          </cell>
        </row>
      </sheetData>
      <sheetData sheetId="7751">
        <row r="4">
          <cell r="A4" t="str">
            <v>BẢNG TÍNH TOÁN, ĐO BÓC KHỐI LƯỢNG HOÀN THÀNH ĐƯA VÀO QUYẾT TOÁN</v>
          </cell>
        </row>
      </sheetData>
      <sheetData sheetId="7752">
        <row r="4">
          <cell r="A4" t="str">
            <v>BẢNG TÍNH TOÁN, ĐO BÓC KHỐI LƯỢNG HOÀN THÀNH ĐƯA VÀO QUYẾT TOÁN</v>
          </cell>
        </row>
      </sheetData>
      <sheetData sheetId="7753">
        <row r="4">
          <cell r="A4" t="str">
            <v>BẢNG TÍNH TOÁN, ĐO BÓC KHỐI LƯỢNG HOÀN THÀNH ĐƯA VÀO QUYẾT TOÁN</v>
          </cell>
        </row>
      </sheetData>
      <sheetData sheetId="7754">
        <row r="4">
          <cell r="A4" t="str">
            <v>BẢNG TÍNH TOÁN, ĐO BÓC KHỐI LƯỢNG HOÀN THÀNH ĐƯA VÀO QUYẾT TOÁN</v>
          </cell>
        </row>
      </sheetData>
      <sheetData sheetId="7755">
        <row r="4">
          <cell r="A4" t="str">
            <v>BẢNG TÍNH TOÁN, ĐO BÓC KHỐI LƯỢNG HOÀN THÀNH ĐƯA VÀO QUYẾT TOÁN</v>
          </cell>
        </row>
      </sheetData>
      <sheetData sheetId="7756">
        <row r="4">
          <cell r="A4" t="str">
            <v>BẢNG TÍNH TOÁN, ĐO BÓC KHỐI LƯỢNG HOÀN THÀNH ĐƯA VÀO QUYẾT TOÁN</v>
          </cell>
        </row>
      </sheetData>
      <sheetData sheetId="7757">
        <row r="4">
          <cell r="A4" t="str">
            <v>BẢNG TÍNH TOÁN, ĐO BÓC KHỐI LƯỢNG HOÀN THÀNH ĐƯA VÀO QUYẾT TOÁN</v>
          </cell>
        </row>
      </sheetData>
      <sheetData sheetId="7758">
        <row r="4">
          <cell r="A4" t="str">
            <v>BẢNG TÍNH TOÁN, ĐO BÓC KHỐI LƯỢNG HOÀN THÀNH ĐƯA VÀO QUYẾT TOÁN</v>
          </cell>
        </row>
      </sheetData>
      <sheetData sheetId="7759">
        <row r="4">
          <cell r="A4" t="str">
            <v>BẢNG TÍNH TOÁN, ĐO BÓC KHỐI LƯỢNG HOÀN THÀNH ĐƯA VÀO QUYẾT TOÁN</v>
          </cell>
        </row>
      </sheetData>
      <sheetData sheetId="7760">
        <row r="4">
          <cell r="A4" t="str">
            <v>BẢNG TÍNH TOÁN, ĐO BÓC KHỐI LƯỢNG HOÀN THÀNH ĐƯA VÀO QUYẾT TOÁN</v>
          </cell>
        </row>
      </sheetData>
      <sheetData sheetId="7761">
        <row r="4">
          <cell r="A4" t="str">
            <v>BẢNG TÍNH TOÁN, ĐO BÓC KHỐI LƯỢNG HOÀN THÀNH ĐƯA VÀO QUYẾT TOÁN</v>
          </cell>
        </row>
      </sheetData>
      <sheetData sheetId="7762">
        <row r="4">
          <cell r="A4" t="str">
            <v>BẢNG TÍNH TOÁN, ĐO BÓC KHỐI LƯỢNG HOÀN THÀNH ĐƯA VÀO QUYẾT TOÁN</v>
          </cell>
        </row>
      </sheetData>
      <sheetData sheetId="7763">
        <row r="4">
          <cell r="A4" t="str">
            <v>BẢNG TÍNH TOÁN, ĐO BÓC KHỐI LƯỢNG HOÀN THÀNH ĐƯA VÀO QUYẾT TOÁN</v>
          </cell>
        </row>
      </sheetData>
      <sheetData sheetId="7764">
        <row r="4">
          <cell r="A4" t="str">
            <v>BẢNG TÍNH TOÁN, ĐO BÓC KHỐI LƯỢNG HOÀN THÀNH ĐƯA VÀO QUYẾT TOÁN</v>
          </cell>
        </row>
      </sheetData>
      <sheetData sheetId="7765">
        <row r="4">
          <cell r="A4" t="str">
            <v>BẢNG TÍNH TOÁN, ĐO BÓC KHỐI LƯỢNG HOÀN THÀNH ĐƯA VÀO QUYẾT TOÁN</v>
          </cell>
        </row>
      </sheetData>
      <sheetData sheetId="7766">
        <row r="4">
          <cell r="A4" t="str">
            <v>BẢNG TÍNH TOÁN, ĐO BÓC KHỐI LƯỢNG HOÀN THÀNH ĐƯA VÀO QUYẾT TOÁN</v>
          </cell>
        </row>
      </sheetData>
      <sheetData sheetId="7767">
        <row r="4">
          <cell r="A4" t="str">
            <v>BẢNG TÍNH TOÁN, ĐO BÓC KHỐI LƯỢNG HOÀN THÀNH ĐƯA VÀO QUYẾT TOÁN</v>
          </cell>
        </row>
      </sheetData>
      <sheetData sheetId="7768">
        <row r="4">
          <cell r="A4" t="str">
            <v>BẢNG TÍNH TOÁN, ĐO BÓC KHỐI LƯỢNG HOÀN THÀNH ĐƯA VÀO QUYẾT TOÁN</v>
          </cell>
        </row>
      </sheetData>
      <sheetData sheetId="7769">
        <row r="4">
          <cell r="A4" t="str">
            <v>BẢNG TÍNH TOÁN, ĐO BÓC KHỐI LƯỢNG HOÀN THÀNH ĐƯA VÀO QUYẾT TOÁN</v>
          </cell>
        </row>
      </sheetData>
      <sheetData sheetId="7770">
        <row r="4">
          <cell r="A4" t="str">
            <v>BẢNG TÍNH TOÁN, ĐO BÓC KHỐI LƯỢNG HOÀN THÀNH ĐƯA VÀO QUYẾT TOÁN</v>
          </cell>
        </row>
      </sheetData>
      <sheetData sheetId="7771">
        <row r="4">
          <cell r="A4" t="str">
            <v>BẢNG TÍNH TOÁN, ĐO BÓC KHỐI LƯỢNG HOÀN THÀNH ĐƯA VÀO QUYẾT TOÁN</v>
          </cell>
        </row>
      </sheetData>
      <sheetData sheetId="7772">
        <row r="4">
          <cell r="A4" t="str">
            <v>BẢNG TÍNH TOÁN, ĐO BÓC KHỐI LƯỢNG HOÀN THÀNH ĐƯA VÀO QUYẾT TOÁN</v>
          </cell>
        </row>
      </sheetData>
      <sheetData sheetId="7773">
        <row r="4">
          <cell r="A4" t="str">
            <v>BẢNG TÍNH TOÁN, ĐO BÓC KHỐI LƯỢNG HOÀN THÀNH ĐƯA VÀO QUYẾT TOÁN</v>
          </cell>
        </row>
      </sheetData>
      <sheetData sheetId="7774">
        <row r="4">
          <cell r="A4" t="str">
            <v>BẢNG TÍNH TOÁN, ĐO BÓC KHỐI LƯỢNG HOÀN THÀNH ĐƯA VÀO QUYẾT TOÁN</v>
          </cell>
        </row>
      </sheetData>
      <sheetData sheetId="7775">
        <row r="4">
          <cell r="A4" t="str">
            <v>BẢNG TÍNH TOÁN, ĐO BÓC KHỐI LƯỢNG HOÀN THÀNH ĐƯA VÀO QUYẾT TOÁN</v>
          </cell>
        </row>
      </sheetData>
      <sheetData sheetId="7776">
        <row r="4">
          <cell r="A4" t="str">
            <v>BẢNG TÍNH TOÁN, ĐO BÓC KHỐI LƯỢNG HOÀN THÀNH ĐƯA VÀO QUYẾT TOÁN</v>
          </cell>
        </row>
      </sheetData>
      <sheetData sheetId="7777">
        <row r="4">
          <cell r="A4" t="str">
            <v>BẢNG TÍNH TOÁN, ĐO BÓC KHỐI LƯỢNG HOÀN THÀNH ĐƯA VÀO QUYẾT TOÁN</v>
          </cell>
        </row>
      </sheetData>
      <sheetData sheetId="7778">
        <row r="4">
          <cell r="A4" t="str">
            <v>BẢNG TÍNH TOÁN, ĐO BÓC KHỐI LƯỢNG HOÀN THÀNH ĐƯA VÀO QUYẾT TOÁN</v>
          </cell>
        </row>
      </sheetData>
      <sheetData sheetId="7779">
        <row r="4">
          <cell r="A4" t="str">
            <v>BẢNG TÍNH TOÁN, ĐO BÓC KHỐI LƯỢNG HOÀN THÀNH ĐƯA VÀO QUYẾT TOÁN</v>
          </cell>
        </row>
      </sheetData>
      <sheetData sheetId="7780">
        <row r="4">
          <cell r="A4" t="str">
            <v>BẢNG TÍNH TOÁN, ĐO BÓC KHỐI LƯỢNG HOÀN THÀNH ĐƯA VÀO QUYẾT TOÁN</v>
          </cell>
        </row>
      </sheetData>
      <sheetData sheetId="7781">
        <row r="4">
          <cell r="A4" t="str">
            <v>BẢNG TÍNH TOÁN, ĐO BÓC KHỐI LƯỢNG HOÀN THÀNH ĐƯA VÀO QUYẾT TOÁN</v>
          </cell>
        </row>
      </sheetData>
      <sheetData sheetId="7782">
        <row r="4">
          <cell r="A4" t="str">
            <v>BẢNG TÍNH TOÁN, ĐO BÓC KHỐI LƯỢNG HOÀN THÀNH ĐƯA VÀO QUYẾT TOÁN</v>
          </cell>
        </row>
      </sheetData>
      <sheetData sheetId="7783">
        <row r="4">
          <cell r="A4" t="str">
            <v>BẢNG TÍNH TOÁN, ĐO BÓC KHỐI LƯỢNG HOÀN THÀNH ĐƯA VÀO QUYẾT TOÁN</v>
          </cell>
        </row>
      </sheetData>
      <sheetData sheetId="7784">
        <row r="4">
          <cell r="A4" t="str">
            <v>BẢNG TÍNH TOÁN, ĐO BÓC KHỐI LƯỢNG HOÀN THÀNH ĐƯA VÀO QUYẾT TOÁN</v>
          </cell>
        </row>
      </sheetData>
      <sheetData sheetId="7785">
        <row r="4">
          <cell r="A4" t="str">
            <v>BẢNG TÍNH TOÁN, ĐO BÓC KHỐI LƯỢNG HOÀN THÀNH ĐƯA VÀO QUYẾT TOÁN</v>
          </cell>
        </row>
      </sheetData>
      <sheetData sheetId="7786">
        <row r="4">
          <cell r="A4" t="str">
            <v>BẢNG TÍNH TOÁN, ĐO BÓC KHỐI LƯỢNG HOÀN THÀNH ĐƯA VÀO QUYẾT TOÁN</v>
          </cell>
        </row>
      </sheetData>
      <sheetData sheetId="7787">
        <row r="4">
          <cell r="A4" t="str">
            <v>BẢNG TÍNH TOÁN, ĐO BÓC KHỐI LƯỢNG HOÀN THÀNH ĐƯA VÀO QUYẾT TOÁN</v>
          </cell>
        </row>
      </sheetData>
      <sheetData sheetId="7788">
        <row r="4">
          <cell r="A4" t="str">
            <v>BẢNG TÍNH TOÁN, ĐO BÓC KHỐI LƯỢNG HOÀN THÀNH ĐƯA VÀO QUYẾT TOÁN</v>
          </cell>
        </row>
      </sheetData>
      <sheetData sheetId="7789">
        <row r="4">
          <cell r="A4" t="str">
            <v>BẢNG TÍNH TOÁN, ĐO BÓC KHỐI LƯỢNG HOÀN THÀNH ĐƯA VÀO QUYẾT TOÁN</v>
          </cell>
        </row>
      </sheetData>
      <sheetData sheetId="7790">
        <row r="4">
          <cell r="A4" t="str">
            <v>BẢNG TÍNH TOÁN, ĐO BÓC KHỐI LƯỢNG HOÀN THÀNH ĐƯA VÀO QUYẾT TOÁN</v>
          </cell>
        </row>
      </sheetData>
      <sheetData sheetId="7791">
        <row r="4">
          <cell r="A4" t="str">
            <v>BẢNG TÍNH TOÁN, ĐO BÓC KHỐI LƯỢNG HOÀN THÀNH ĐƯA VÀO QUYẾT TOÁN</v>
          </cell>
        </row>
      </sheetData>
      <sheetData sheetId="7792">
        <row r="4">
          <cell r="A4" t="str">
            <v>BẢNG TÍNH TOÁN, ĐO BÓC KHỐI LƯỢNG HOÀN THÀNH ĐƯA VÀO QUYẾT TOÁN</v>
          </cell>
        </row>
      </sheetData>
      <sheetData sheetId="7793">
        <row r="4">
          <cell r="A4" t="str">
            <v>BẢNG TÍNH TOÁN, ĐO BÓC KHỐI LƯỢNG HOÀN THÀNH ĐƯA VÀO QUYẾT TOÁN</v>
          </cell>
        </row>
      </sheetData>
      <sheetData sheetId="7794">
        <row r="4">
          <cell r="A4" t="str">
            <v>BẢNG TÍNH TOÁN, ĐO BÓC KHỐI LƯỢNG HOÀN THÀNH ĐƯA VÀO QUYẾT TOÁN</v>
          </cell>
        </row>
      </sheetData>
      <sheetData sheetId="7795">
        <row r="4">
          <cell r="A4" t="str">
            <v>BẢNG TÍNH TOÁN, ĐO BÓC KHỐI LƯỢNG HOÀN THÀNH ĐƯA VÀO QUYẾT TOÁN</v>
          </cell>
        </row>
      </sheetData>
      <sheetData sheetId="7796">
        <row r="4">
          <cell r="A4" t="str">
            <v>BẢNG TÍNH TOÁN, ĐO BÓC KHỐI LƯỢNG HOÀN THÀNH ĐƯA VÀO QUYẾT TOÁN</v>
          </cell>
        </row>
      </sheetData>
      <sheetData sheetId="7797">
        <row r="4">
          <cell r="A4" t="str">
            <v>BẢNG TÍNH TOÁN, ĐO BÓC KHỐI LƯỢNG HOÀN THÀNH ĐƯA VÀO QUYẾT TOÁN</v>
          </cell>
        </row>
      </sheetData>
      <sheetData sheetId="7798">
        <row r="4">
          <cell r="A4" t="str">
            <v>BẢNG TÍNH TOÁN, ĐO BÓC KHỐI LƯỢNG HOÀN THÀNH ĐƯA VÀO QUYẾT TOÁN</v>
          </cell>
        </row>
      </sheetData>
      <sheetData sheetId="7799">
        <row r="4">
          <cell r="A4" t="str">
            <v>BẢNG TÍNH TOÁN, ĐO BÓC KHỐI LƯỢNG HOÀN THÀNH ĐƯA VÀO QUYẾT TOÁN</v>
          </cell>
        </row>
      </sheetData>
      <sheetData sheetId="7800">
        <row r="4">
          <cell r="A4" t="str">
            <v>BẢNG TÍNH TOÁN, ĐO BÓC KHỐI LƯỢNG HOÀN THÀNH ĐƯA VÀO QUYẾT TOÁN</v>
          </cell>
        </row>
      </sheetData>
      <sheetData sheetId="7801">
        <row r="4">
          <cell r="A4" t="str">
            <v>BẢNG TÍNH TOÁN, ĐO BÓC KHỐI LƯỢNG HOÀN THÀNH ĐƯA VÀO QUYẾT TOÁN</v>
          </cell>
        </row>
      </sheetData>
      <sheetData sheetId="7802">
        <row r="4">
          <cell r="A4" t="str">
            <v>BẢNG TÍNH TOÁN, ĐO BÓC KHỐI LƯỢNG HOÀN THÀNH ĐƯA VÀO QUYẾT TOÁN</v>
          </cell>
        </row>
      </sheetData>
      <sheetData sheetId="7803">
        <row r="4">
          <cell r="A4" t="str">
            <v>BẢNG TÍNH TOÁN, ĐO BÓC KHỐI LƯỢNG HOÀN THÀNH ĐƯA VÀO QUYẾT TOÁN</v>
          </cell>
        </row>
      </sheetData>
      <sheetData sheetId="7804">
        <row r="4">
          <cell r="A4" t="str">
            <v>BẢNG TÍNH TOÁN, ĐO BÓC KHỐI LƯỢNG HOÀN THÀNH ĐƯA VÀO QUYẾT TOÁN</v>
          </cell>
        </row>
      </sheetData>
      <sheetData sheetId="7805">
        <row r="4">
          <cell r="A4" t="str">
            <v>BẢNG TÍNH TOÁN, ĐO BÓC KHỐI LƯỢNG HOÀN THÀNH ĐƯA VÀO QUYẾT TOÁN</v>
          </cell>
        </row>
      </sheetData>
      <sheetData sheetId="7806">
        <row r="4">
          <cell r="A4" t="str">
            <v>BẢNG TÍNH TOÁN, ĐO BÓC KHỐI LƯỢNG HOÀN THÀNH ĐƯA VÀO QUYẾT TOÁN</v>
          </cell>
        </row>
      </sheetData>
      <sheetData sheetId="7807">
        <row r="4">
          <cell r="A4" t="str">
            <v>BẢNG TÍNH TOÁN, ĐO BÓC KHỐI LƯỢNG HOÀN THÀNH ĐƯA VÀO QUYẾT TOÁN</v>
          </cell>
        </row>
      </sheetData>
      <sheetData sheetId="7808">
        <row r="4">
          <cell r="A4" t="str">
            <v>BẢNG TÍNH TOÁN, ĐO BÓC KHỐI LƯỢNG HOÀN THÀNH ĐƯA VÀO QUYẾT TOÁN</v>
          </cell>
        </row>
      </sheetData>
      <sheetData sheetId="7809">
        <row r="4">
          <cell r="A4" t="str">
            <v>BẢNG TÍNH TOÁN, ĐO BÓC KHỐI LƯỢNG HOÀN THÀNH ĐƯA VÀO QUYẾT TOÁN</v>
          </cell>
        </row>
      </sheetData>
      <sheetData sheetId="7810">
        <row r="4">
          <cell r="A4" t="str">
            <v>BẢNG TÍNH TOÁN, ĐO BÓC KHỐI LƯỢNG HOÀN THÀNH ĐƯA VÀO QUYẾT TOÁN</v>
          </cell>
        </row>
      </sheetData>
      <sheetData sheetId="7811">
        <row r="4">
          <cell r="A4" t="str">
            <v>BẢNG TÍNH TOÁN, ĐO BÓC KHỐI LƯỢNG HOÀN THÀNH ĐƯA VÀO QUYẾT TOÁN</v>
          </cell>
        </row>
      </sheetData>
      <sheetData sheetId="7812">
        <row r="4">
          <cell r="A4" t="str">
            <v>BẢNG TÍNH TOÁN, ĐO BÓC KHỐI LƯỢNG HOÀN THÀNH ĐƯA VÀO QUYẾT TOÁN</v>
          </cell>
        </row>
      </sheetData>
      <sheetData sheetId="7813">
        <row r="4">
          <cell r="A4" t="str">
            <v>BẢNG TÍNH TOÁN, ĐO BÓC KHỐI LƯỢNG HOÀN THÀNH ĐƯA VÀO QUYẾT TOÁN</v>
          </cell>
        </row>
      </sheetData>
      <sheetData sheetId="7814">
        <row r="4">
          <cell r="A4" t="str">
            <v>BẢNG TÍNH TOÁN, ĐO BÓC KHỐI LƯỢNG HOÀN THÀNH ĐƯA VÀO QUYẾT TOÁN</v>
          </cell>
        </row>
      </sheetData>
      <sheetData sheetId="7815">
        <row r="4">
          <cell r="A4" t="str">
            <v>BẢNG TÍNH TOÁN, ĐO BÓC KHỐI LƯỢNG HOÀN THÀNH ĐƯA VÀO QUYẾT TOÁN</v>
          </cell>
        </row>
      </sheetData>
      <sheetData sheetId="7816">
        <row r="4">
          <cell r="A4" t="str">
            <v>BẢNG TÍNH TOÁN, ĐO BÓC KHỐI LƯỢNG HOÀN THÀNH ĐƯA VÀO QUYẾT TOÁN</v>
          </cell>
        </row>
      </sheetData>
      <sheetData sheetId="7817">
        <row r="4">
          <cell r="A4" t="str">
            <v>BẢNG TÍNH TOÁN, ĐO BÓC KHỐI LƯỢNG HOÀN THÀNH ĐƯA VÀO QUYẾT TOÁN</v>
          </cell>
        </row>
      </sheetData>
      <sheetData sheetId="7818">
        <row r="4">
          <cell r="A4" t="str">
            <v>BẢNG TÍNH TOÁN, ĐO BÓC KHỐI LƯỢNG HOÀN THÀNH ĐƯA VÀO QUYẾT TOÁN</v>
          </cell>
        </row>
      </sheetData>
      <sheetData sheetId="7819">
        <row r="4">
          <cell r="A4" t="str">
            <v>BẢNG TÍNH TOÁN, ĐO BÓC KHỐI LƯỢNG HOÀN THÀNH ĐƯA VÀO QUYẾT TOÁN</v>
          </cell>
        </row>
      </sheetData>
      <sheetData sheetId="7820">
        <row r="4">
          <cell r="A4" t="str">
            <v>BẢNG TÍNH TOÁN, ĐO BÓC KHỐI LƯỢNG HOÀN THÀNH ĐƯA VÀO QUYẾT TOÁN</v>
          </cell>
        </row>
      </sheetData>
      <sheetData sheetId="7821">
        <row r="4">
          <cell r="A4" t="str">
            <v>BẢNG TÍNH TOÁN, ĐO BÓC KHỐI LƯỢNG HOÀN THÀNH ĐƯA VÀO QUYẾT TOÁN</v>
          </cell>
        </row>
      </sheetData>
      <sheetData sheetId="7822">
        <row r="4">
          <cell r="A4" t="str">
            <v>BẢNG TÍNH TOÁN, ĐO BÓC KHỐI LƯỢNG HOÀN THÀNH ĐƯA VÀO QUYẾT TOÁN</v>
          </cell>
        </row>
      </sheetData>
      <sheetData sheetId="7823">
        <row r="4">
          <cell r="A4" t="str">
            <v>BẢNG TÍNH TOÁN, ĐO BÓC KHỐI LƯỢNG HOÀN THÀNH ĐƯA VÀO QUYẾT TOÁN</v>
          </cell>
        </row>
      </sheetData>
      <sheetData sheetId="7824">
        <row r="4">
          <cell r="A4" t="str">
            <v>BẢNG TÍNH TOÁN, ĐO BÓC KHỐI LƯỢNG HOÀN THÀNH ĐƯA VÀO QUYẾT TOÁN</v>
          </cell>
        </row>
      </sheetData>
      <sheetData sheetId="7825">
        <row r="4">
          <cell r="A4" t="str">
            <v>BẢNG TÍNH TOÁN, ĐO BÓC KHỐI LƯỢNG HOÀN THÀNH ĐƯA VÀO QUYẾT TOÁN</v>
          </cell>
        </row>
      </sheetData>
      <sheetData sheetId="7826">
        <row r="4">
          <cell r="A4" t="str">
            <v>BẢNG TÍNH TOÁN, ĐO BÓC KHỐI LƯỢNG HOÀN THÀNH ĐƯA VÀO QUYẾT TOÁN</v>
          </cell>
        </row>
      </sheetData>
      <sheetData sheetId="7827">
        <row r="4">
          <cell r="A4" t="str">
            <v>BẢNG TÍNH TOÁN, ĐO BÓC KHỐI LƯỢNG HOÀN THÀNH ĐƯA VÀO QUYẾT TOÁN</v>
          </cell>
        </row>
      </sheetData>
      <sheetData sheetId="7828">
        <row r="4">
          <cell r="A4" t="str">
            <v>BẢNG TÍNH TOÁN, ĐO BÓC KHỐI LƯỢNG HOÀN THÀNH ĐƯA VÀO QUYẾT TOÁN</v>
          </cell>
        </row>
      </sheetData>
      <sheetData sheetId="7829">
        <row r="4">
          <cell r="A4" t="str">
            <v>BẢNG TÍNH TOÁN, ĐO BÓC KHỐI LƯỢNG HOÀN THÀNH ĐƯA VÀO QUYẾT TOÁN</v>
          </cell>
        </row>
      </sheetData>
      <sheetData sheetId="7830">
        <row r="4">
          <cell r="A4" t="str">
            <v>BẢNG TÍNH TOÁN, ĐO BÓC KHỐI LƯỢNG HOÀN THÀNH ĐƯA VÀO QUYẾT TOÁN</v>
          </cell>
        </row>
      </sheetData>
      <sheetData sheetId="7831">
        <row r="4">
          <cell r="A4" t="str">
            <v>BẢNG TÍNH TOÁN, ĐO BÓC KHỐI LƯỢNG HOÀN THÀNH ĐƯA VÀO QUYẾT TOÁN</v>
          </cell>
        </row>
      </sheetData>
      <sheetData sheetId="7832">
        <row r="4">
          <cell r="A4" t="str">
            <v>BẢNG TÍNH TOÁN, ĐO BÓC KHỐI LƯỢNG HOÀN THÀNH ĐƯA VÀO QUYẾT TOÁN</v>
          </cell>
        </row>
      </sheetData>
      <sheetData sheetId="7833">
        <row r="4">
          <cell r="A4" t="str">
            <v>BẢNG TÍNH TOÁN, ĐO BÓC KHỐI LƯỢNG HOÀN THÀNH ĐƯA VÀO QUYẾT TOÁN</v>
          </cell>
        </row>
      </sheetData>
      <sheetData sheetId="7834">
        <row r="4">
          <cell r="A4" t="str">
            <v>BẢNG TÍNH TOÁN, ĐO BÓC KHỐI LƯỢNG HOÀN THÀNH ĐƯA VÀO QUYẾT TOÁN</v>
          </cell>
        </row>
      </sheetData>
      <sheetData sheetId="7835">
        <row r="4">
          <cell r="A4" t="str">
            <v>BẢNG TÍNH TOÁN, ĐO BÓC KHỐI LƯỢNG HOÀN THÀNH ĐƯA VÀO QUYẾT TOÁN</v>
          </cell>
        </row>
      </sheetData>
      <sheetData sheetId="7836">
        <row r="4">
          <cell r="A4" t="str">
            <v>BẢNG TÍNH TOÁN, ĐO BÓC KHỐI LƯỢNG HOÀN THÀNH ĐƯA VÀO QUYẾT TOÁN</v>
          </cell>
        </row>
      </sheetData>
      <sheetData sheetId="7837">
        <row r="4">
          <cell r="A4" t="str">
            <v>BẢNG TÍNH TOÁN, ĐO BÓC KHỐI LƯỢNG HOÀN THÀNH ĐƯA VÀO QUYẾT TOÁN</v>
          </cell>
        </row>
      </sheetData>
      <sheetData sheetId="7838">
        <row r="4">
          <cell r="A4" t="str">
            <v>BẢNG TÍNH TOÁN, ĐO BÓC KHỐI LƯỢNG HOÀN THÀNH ĐƯA VÀO QUYẾT TOÁN</v>
          </cell>
        </row>
      </sheetData>
      <sheetData sheetId="7839">
        <row r="4">
          <cell r="A4" t="str">
            <v>BẢNG TÍNH TOÁN, ĐO BÓC KHỐI LƯỢNG HOÀN THÀNH ĐƯA VÀO QUYẾT TOÁN</v>
          </cell>
        </row>
      </sheetData>
      <sheetData sheetId="7840">
        <row r="4">
          <cell r="A4" t="str">
            <v>BẢNG TÍNH TOÁN, ĐO BÓC KHỐI LƯỢNG HOÀN THÀNH ĐƯA VÀO QUYẾT TOÁN</v>
          </cell>
        </row>
      </sheetData>
      <sheetData sheetId="7841">
        <row r="4">
          <cell r="A4" t="str">
            <v>BẢNG TÍNH TOÁN, ĐO BÓC KHỐI LƯỢNG HOÀN THÀNH ĐƯA VÀO QUYẾT TOÁN</v>
          </cell>
        </row>
      </sheetData>
      <sheetData sheetId="7842">
        <row r="4">
          <cell r="A4" t="str">
            <v>BẢNG TÍNH TOÁN, ĐO BÓC KHỐI LƯỢNG HOÀN THÀNH ĐƯA VÀO QUYẾT TOÁN</v>
          </cell>
        </row>
      </sheetData>
      <sheetData sheetId="7843">
        <row r="4">
          <cell r="A4" t="str">
            <v>BẢNG TÍNH TOÁN, ĐO BÓC KHỐI LƯỢNG HOÀN THÀNH ĐƯA VÀO QUYẾT TOÁN</v>
          </cell>
        </row>
      </sheetData>
      <sheetData sheetId="7844">
        <row r="4">
          <cell r="A4" t="str">
            <v>BẢNG TÍNH TOÁN, ĐO BÓC KHỐI LƯỢNG HOÀN THÀNH ĐƯA VÀO QUYẾT TOÁN</v>
          </cell>
        </row>
      </sheetData>
      <sheetData sheetId="7845">
        <row r="4">
          <cell r="A4" t="str">
            <v>BẢNG TÍNH TOÁN, ĐO BÓC KHỐI LƯỢNG HOÀN THÀNH ĐƯA VÀO QUYẾT TOÁN</v>
          </cell>
        </row>
      </sheetData>
      <sheetData sheetId="7846">
        <row r="4">
          <cell r="A4" t="str">
            <v>BẢNG TÍNH TOÁN, ĐO BÓC KHỐI LƯỢNG HOÀN THÀNH ĐƯA VÀO QUYẾT TOÁN</v>
          </cell>
        </row>
      </sheetData>
      <sheetData sheetId="7847">
        <row r="4">
          <cell r="A4" t="str">
            <v>BẢNG TÍNH TOÁN, ĐO BÓC KHỐI LƯỢNG HOÀN THÀNH ĐƯA VÀO QUYẾT TOÁN</v>
          </cell>
        </row>
      </sheetData>
      <sheetData sheetId="7848">
        <row r="4">
          <cell r="A4" t="str">
            <v>BẢNG TÍNH TOÁN, ĐO BÓC KHỐI LƯỢNG HOÀN THÀNH ĐƯA VÀO QUYẾT TOÁN</v>
          </cell>
        </row>
      </sheetData>
      <sheetData sheetId="7849">
        <row r="4">
          <cell r="A4" t="str">
            <v>BẢNG TÍNH TOÁN, ĐO BÓC KHỐI LƯỢNG HOÀN THÀNH ĐƯA VÀO QUYẾT TOÁN</v>
          </cell>
        </row>
      </sheetData>
      <sheetData sheetId="7850">
        <row r="4">
          <cell r="A4" t="str">
            <v>BẢNG TÍNH TOÁN, ĐO BÓC KHỐI LƯỢNG HOÀN THÀNH ĐƯA VÀO QUYẾT TOÁN</v>
          </cell>
        </row>
      </sheetData>
      <sheetData sheetId="7851">
        <row r="4">
          <cell r="A4" t="str">
            <v>BẢNG TÍNH TOÁN, ĐO BÓC KHỐI LƯỢNG HOÀN THÀNH ĐƯA VÀO QUYẾT TOÁN</v>
          </cell>
        </row>
      </sheetData>
      <sheetData sheetId="7852">
        <row r="4">
          <cell r="A4" t="str">
            <v>BẢNG TÍNH TOÁN, ĐO BÓC KHỐI LƯỢNG HOÀN THÀNH ĐƯA VÀO QUYẾT TOÁN</v>
          </cell>
        </row>
      </sheetData>
      <sheetData sheetId="7853">
        <row r="4">
          <cell r="A4" t="str">
            <v>BẢNG TÍNH TOÁN, ĐO BÓC KHỐI LƯỢNG HOÀN THÀNH ĐƯA VÀO QUYẾT TOÁN</v>
          </cell>
        </row>
      </sheetData>
      <sheetData sheetId="7854">
        <row r="4">
          <cell r="A4" t="str">
            <v>BẢNG TÍNH TOÁN, ĐO BÓC KHỐI LƯỢNG HOÀN THÀNH ĐƯA VÀO QUYẾT TOÁN</v>
          </cell>
        </row>
      </sheetData>
      <sheetData sheetId="7855">
        <row r="4">
          <cell r="A4" t="str">
            <v>BẢNG TÍNH TOÁN, ĐO BÓC KHỐI LƯỢNG HOÀN THÀNH ĐƯA VÀO QUYẾT TOÁN</v>
          </cell>
        </row>
      </sheetData>
      <sheetData sheetId="7856">
        <row r="4">
          <cell r="A4" t="str">
            <v>BẢNG TÍNH TOÁN, ĐO BÓC KHỐI LƯỢNG HOÀN THÀNH ĐƯA VÀO QUYẾT TOÁN</v>
          </cell>
        </row>
      </sheetData>
      <sheetData sheetId="7857">
        <row r="4">
          <cell r="A4" t="str">
            <v>BẢNG TÍNH TOÁN, ĐO BÓC KHỐI LƯỢNG HOÀN THÀNH ĐƯA VÀO QUYẾT TOÁN</v>
          </cell>
        </row>
      </sheetData>
      <sheetData sheetId="7858">
        <row r="4">
          <cell r="A4" t="str">
            <v>BẢNG TÍNH TOÁN, ĐO BÓC KHỐI LƯỢNG HOÀN THÀNH ĐƯA VÀO QUYẾT TOÁN</v>
          </cell>
        </row>
      </sheetData>
      <sheetData sheetId="7859">
        <row r="4">
          <cell r="A4" t="str">
            <v>BẢNG TÍNH TOÁN, ĐO BÓC KHỐI LƯỢNG HOÀN THÀNH ĐƯA VÀO QUYẾT TOÁN</v>
          </cell>
        </row>
      </sheetData>
      <sheetData sheetId="7860">
        <row r="4">
          <cell r="A4" t="str">
            <v>BẢNG TÍNH TOÁN, ĐO BÓC KHỐI LƯỢNG HOÀN THÀNH ĐƯA VÀO QUYẾT TOÁN</v>
          </cell>
        </row>
      </sheetData>
      <sheetData sheetId="7861">
        <row r="4">
          <cell r="A4" t="str">
            <v>BẢNG TÍNH TOÁN, ĐO BÓC KHỐI LƯỢNG HOÀN THÀNH ĐƯA VÀO QUYẾT TOÁN</v>
          </cell>
        </row>
      </sheetData>
      <sheetData sheetId="7862">
        <row r="4">
          <cell r="A4" t="str">
            <v>BẢNG TÍNH TOÁN, ĐO BÓC KHỐI LƯỢNG HOÀN THÀNH ĐƯA VÀO QUYẾT TOÁN</v>
          </cell>
        </row>
      </sheetData>
      <sheetData sheetId="7863">
        <row r="4">
          <cell r="A4" t="str">
            <v>BẢNG TÍNH TOÁN, ĐO BÓC KHỐI LƯỢNG HOÀN THÀNH ĐƯA VÀO QUYẾT TOÁN</v>
          </cell>
        </row>
      </sheetData>
      <sheetData sheetId="7864">
        <row r="4">
          <cell r="A4" t="str">
            <v>BẢNG TÍNH TOÁN, ĐO BÓC KHỐI LƯỢNG HOÀN THÀNH ĐƯA VÀO QUYẾT TOÁN</v>
          </cell>
        </row>
      </sheetData>
      <sheetData sheetId="7865">
        <row r="4">
          <cell r="A4" t="str">
            <v>BẢNG TÍNH TOÁN, ĐO BÓC KHỐI LƯỢNG HOÀN THÀNH ĐƯA VÀO QUYẾT TOÁN</v>
          </cell>
        </row>
      </sheetData>
      <sheetData sheetId="7866">
        <row r="4">
          <cell r="A4" t="str">
            <v>BẢNG TÍNH TOÁN, ĐO BÓC KHỐI LƯỢNG HOÀN THÀNH ĐƯA VÀO QUYẾT TOÁN</v>
          </cell>
        </row>
      </sheetData>
      <sheetData sheetId="7867">
        <row r="4">
          <cell r="A4" t="str">
            <v>BẢNG TÍNH TOÁN, ĐO BÓC KHỐI LƯỢNG HOÀN THÀNH ĐƯA VÀO QUYẾT TOÁN</v>
          </cell>
        </row>
      </sheetData>
      <sheetData sheetId="7868">
        <row r="4">
          <cell r="A4" t="str">
            <v>BẢNG TÍNH TOÁN, ĐO BÓC KHỐI LƯỢNG HOÀN THÀNH ĐƯA VÀO QUYẾT TOÁN</v>
          </cell>
        </row>
      </sheetData>
      <sheetData sheetId="7869">
        <row r="4">
          <cell r="A4" t="str">
            <v>BẢNG TÍNH TOÁN, ĐO BÓC KHỐI LƯỢNG HOÀN THÀNH ĐƯA VÀO QUYẾT TOÁN</v>
          </cell>
        </row>
      </sheetData>
      <sheetData sheetId="7870">
        <row r="4">
          <cell r="A4" t="str">
            <v>BẢNG TÍNH TOÁN, ĐO BÓC KHỐI LƯỢNG HOÀN THÀNH ĐƯA VÀO QUYẾT TOÁN</v>
          </cell>
        </row>
      </sheetData>
      <sheetData sheetId="7871">
        <row r="4">
          <cell r="A4" t="str">
            <v>BẢNG TÍNH TOÁN, ĐO BÓC KHỐI LƯỢNG HOÀN THÀNH ĐƯA VÀO QUYẾT TOÁN</v>
          </cell>
        </row>
      </sheetData>
      <sheetData sheetId="7872">
        <row r="4">
          <cell r="A4" t="str">
            <v>BẢNG TÍNH TOÁN, ĐO BÓC KHỐI LƯỢNG HOÀN THÀNH ĐƯA VÀO QUYẾT TOÁN</v>
          </cell>
        </row>
      </sheetData>
      <sheetData sheetId="7873">
        <row r="4">
          <cell r="A4" t="str">
            <v>BẢNG TÍNH TOÁN, ĐO BÓC KHỐI LƯỢNG HOÀN THÀNH ĐƯA VÀO QUYẾT TOÁN</v>
          </cell>
        </row>
      </sheetData>
      <sheetData sheetId="7874">
        <row r="4">
          <cell r="A4" t="str">
            <v>BẢNG TÍNH TOÁN, ĐO BÓC KHỐI LƯỢNG HOÀN THÀNH ĐƯA VÀO QUYẾT TOÁN</v>
          </cell>
        </row>
      </sheetData>
      <sheetData sheetId="7875">
        <row r="4">
          <cell r="A4" t="str">
            <v>BẢNG TÍNH TOÁN, ĐO BÓC KHỐI LƯỢNG HOÀN THÀNH ĐƯA VÀO QUYẾT TOÁN</v>
          </cell>
        </row>
      </sheetData>
      <sheetData sheetId="7876">
        <row r="4">
          <cell r="A4" t="str">
            <v>BẢNG TÍNH TOÁN, ĐO BÓC KHỐI LƯỢNG HOÀN THÀNH ĐƯA VÀO QUYẾT TOÁN</v>
          </cell>
        </row>
      </sheetData>
      <sheetData sheetId="7877">
        <row r="4">
          <cell r="A4" t="str">
            <v>BẢNG TÍNH TOÁN, ĐO BÓC KHỐI LƯỢNG HOÀN THÀNH ĐƯA VÀO QUYẾT TOÁN</v>
          </cell>
        </row>
      </sheetData>
      <sheetData sheetId="7878">
        <row r="4">
          <cell r="A4" t="str">
            <v>BẢNG TÍNH TOÁN, ĐO BÓC KHỐI LƯỢNG HOÀN THÀNH ĐƯA VÀO QUYẾT TOÁN</v>
          </cell>
        </row>
      </sheetData>
      <sheetData sheetId="7879">
        <row r="4">
          <cell r="A4" t="str">
            <v>BẢNG TÍNH TOÁN, ĐO BÓC KHỐI LƯỢNG HOÀN THÀNH ĐƯA VÀO QUYẾT TOÁN</v>
          </cell>
        </row>
      </sheetData>
      <sheetData sheetId="7880">
        <row r="4">
          <cell r="A4" t="str">
            <v>BẢNG TÍNH TOÁN, ĐO BÓC KHỐI LƯỢNG HOÀN THÀNH ĐƯA VÀO QUYẾT TOÁN</v>
          </cell>
        </row>
      </sheetData>
      <sheetData sheetId="7881">
        <row r="4">
          <cell r="A4" t="str">
            <v>BẢNG TÍNH TOÁN, ĐO BÓC KHỐI LƯỢNG HOÀN THÀNH ĐƯA VÀO QUYẾT TOÁN</v>
          </cell>
        </row>
      </sheetData>
      <sheetData sheetId="7882">
        <row r="4">
          <cell r="A4" t="str">
            <v>BẢNG TÍNH TOÁN, ĐO BÓC KHỐI LƯỢNG HOÀN THÀNH ĐƯA VÀO QUYẾT TOÁN</v>
          </cell>
        </row>
      </sheetData>
      <sheetData sheetId="7883">
        <row r="4">
          <cell r="A4" t="str">
            <v>BẢNG TÍNH TOÁN, ĐO BÓC KHỐI LƯỢNG HOÀN THÀNH ĐƯA VÀO QUYẾT TOÁN</v>
          </cell>
        </row>
      </sheetData>
      <sheetData sheetId="7884">
        <row r="4">
          <cell r="A4" t="str">
            <v>BẢNG TÍNH TOÁN, ĐO BÓC KHỐI LƯỢNG HOÀN THÀNH ĐƯA VÀO QUYẾT TOÁN</v>
          </cell>
        </row>
      </sheetData>
      <sheetData sheetId="7885">
        <row r="4">
          <cell r="A4" t="str">
            <v>BẢNG TÍNH TOÁN, ĐO BÓC KHỐI LƯỢNG HOÀN THÀNH ĐƯA VÀO QUYẾT TOÁN</v>
          </cell>
        </row>
      </sheetData>
      <sheetData sheetId="7886">
        <row r="4">
          <cell r="A4" t="str">
            <v>BẢNG TÍNH TOÁN, ĐO BÓC KHỐI LƯỢNG HOÀN THÀNH ĐƯA VÀO QUYẾT TOÁN</v>
          </cell>
        </row>
      </sheetData>
      <sheetData sheetId="7887">
        <row r="4">
          <cell r="A4" t="str">
            <v>BẢNG TÍNH TOÁN, ĐO BÓC KHỐI LƯỢNG HOÀN THÀNH ĐƯA VÀO QUYẾT TOÁN</v>
          </cell>
        </row>
      </sheetData>
      <sheetData sheetId="7888">
        <row r="4">
          <cell r="A4" t="str">
            <v>BẢNG TÍNH TOÁN, ĐO BÓC KHỐI LƯỢNG HOÀN THÀNH ĐƯA VÀO QUYẾT TOÁN</v>
          </cell>
        </row>
      </sheetData>
      <sheetData sheetId="7889">
        <row r="4">
          <cell r="A4" t="str">
            <v>BẢNG TÍNH TOÁN, ĐO BÓC KHỐI LƯỢNG HOÀN THÀNH ĐƯA VÀO QUYẾT TOÁN</v>
          </cell>
        </row>
      </sheetData>
      <sheetData sheetId="7890">
        <row r="4">
          <cell r="A4" t="str">
            <v>BẢNG TÍNH TOÁN, ĐO BÓC KHỐI LƯỢNG HOÀN THÀNH ĐƯA VÀO QUYẾT TOÁN</v>
          </cell>
        </row>
      </sheetData>
      <sheetData sheetId="7891">
        <row r="4">
          <cell r="A4" t="str">
            <v>BẢNG TÍNH TOÁN, ĐO BÓC KHỐI LƯỢNG HOÀN THÀNH ĐƯA VÀO QUYẾT TOÁN</v>
          </cell>
        </row>
      </sheetData>
      <sheetData sheetId="7892">
        <row r="4">
          <cell r="A4" t="str">
            <v>BẢNG TÍNH TOÁN, ĐO BÓC KHỐI LƯỢNG HOÀN THÀNH ĐƯA VÀO QUYẾT TOÁN</v>
          </cell>
        </row>
      </sheetData>
      <sheetData sheetId="7893">
        <row r="4">
          <cell r="A4" t="str">
            <v>BẢNG TÍNH TOÁN, ĐO BÓC KHỐI LƯỢNG HOÀN THÀNH ĐƯA VÀO QUYẾT TOÁN</v>
          </cell>
        </row>
      </sheetData>
      <sheetData sheetId="7894">
        <row r="4">
          <cell r="A4" t="str">
            <v>BẢNG TÍNH TOÁN, ĐO BÓC KHỐI LƯỢNG HOÀN THÀNH ĐƯA VÀO QUYẾT TOÁN</v>
          </cell>
        </row>
      </sheetData>
      <sheetData sheetId="7895">
        <row r="4">
          <cell r="A4" t="str">
            <v>BẢNG TÍNH TOÁN, ĐO BÓC KHỐI LƯỢNG HOÀN THÀNH ĐƯA VÀO QUYẾT TOÁN</v>
          </cell>
        </row>
      </sheetData>
      <sheetData sheetId="7896">
        <row r="4">
          <cell r="A4" t="str">
            <v>BẢNG TÍNH TOÁN, ĐO BÓC KHỐI LƯỢNG HOÀN THÀNH ĐƯA VÀO QUYẾT TOÁN</v>
          </cell>
        </row>
      </sheetData>
      <sheetData sheetId="7897">
        <row r="4">
          <cell r="A4" t="str">
            <v>BẢNG TÍNH TOÁN, ĐO BÓC KHỐI LƯỢNG HOÀN THÀNH ĐƯA VÀO QUYẾT TOÁN</v>
          </cell>
        </row>
      </sheetData>
      <sheetData sheetId="7898">
        <row r="4">
          <cell r="A4" t="str">
            <v>BẢNG TÍNH TOÁN, ĐO BÓC KHỐI LƯỢNG HOÀN THÀNH ĐƯA VÀO QUYẾT TOÁN</v>
          </cell>
        </row>
      </sheetData>
      <sheetData sheetId="7899">
        <row r="4">
          <cell r="A4" t="str">
            <v>BẢNG TÍNH TOÁN, ĐO BÓC KHỐI LƯỢNG HOÀN THÀNH ĐƯA VÀO QUYẾT TOÁN</v>
          </cell>
        </row>
      </sheetData>
      <sheetData sheetId="7900">
        <row r="4">
          <cell r="A4" t="str">
            <v>BẢNG TÍNH TOÁN, ĐO BÓC KHỐI LƯỢNG HOÀN THÀNH ĐƯA VÀO QUYẾT TOÁN</v>
          </cell>
        </row>
      </sheetData>
      <sheetData sheetId="7901">
        <row r="4">
          <cell r="A4" t="str">
            <v>BẢNG TÍNH TOÁN, ĐO BÓC KHỐI LƯỢNG HOÀN THÀNH ĐƯA VÀO QUYẾT TOÁN</v>
          </cell>
        </row>
      </sheetData>
      <sheetData sheetId="7902">
        <row r="4">
          <cell r="A4" t="str">
            <v>BẢNG TÍNH TOÁN, ĐO BÓC KHỐI LƯỢNG HOÀN THÀNH ĐƯA VÀO QUYẾT TOÁN</v>
          </cell>
        </row>
      </sheetData>
      <sheetData sheetId="7903">
        <row r="4">
          <cell r="A4" t="str">
            <v>BẢNG TÍNH TOÁN, ĐO BÓC KHỐI LƯỢNG HOÀN THÀNH ĐƯA VÀO QUYẾT TOÁN</v>
          </cell>
        </row>
      </sheetData>
      <sheetData sheetId="7904">
        <row r="4">
          <cell r="A4" t="str">
            <v>BẢNG TÍNH TOÁN, ĐO BÓC KHỐI LƯỢNG HOÀN THÀNH ĐƯA VÀO QUYẾT TOÁN</v>
          </cell>
        </row>
      </sheetData>
      <sheetData sheetId="7905">
        <row r="4">
          <cell r="A4" t="str">
            <v>BẢNG TÍNH TOÁN, ĐO BÓC KHỐI LƯỢNG HOÀN THÀNH ĐƯA VÀO QUYẾT TOÁN</v>
          </cell>
        </row>
      </sheetData>
      <sheetData sheetId="7906">
        <row r="4">
          <cell r="A4" t="str">
            <v>BẢNG TÍNH TOÁN, ĐO BÓC KHỐI LƯỢNG HOÀN THÀNH ĐƯA VÀO QUYẾT TOÁN</v>
          </cell>
        </row>
      </sheetData>
      <sheetData sheetId="7907">
        <row r="4">
          <cell r="A4" t="str">
            <v>BẢNG TÍNH TOÁN, ĐO BÓC KHỐI LƯỢNG HOÀN THÀNH ĐƯA VÀO QUYẾT TOÁN</v>
          </cell>
        </row>
      </sheetData>
      <sheetData sheetId="7908">
        <row r="4">
          <cell r="A4" t="str">
            <v>BẢNG TÍNH TOÁN, ĐO BÓC KHỐI LƯỢNG HOÀN THÀNH ĐƯA VÀO QUYẾT TOÁN</v>
          </cell>
        </row>
      </sheetData>
      <sheetData sheetId="7909">
        <row r="4">
          <cell r="A4" t="str">
            <v>BẢNG TÍNH TOÁN, ĐO BÓC KHỐI LƯỢNG HOÀN THÀNH ĐƯA VÀO QUYẾT TOÁN</v>
          </cell>
        </row>
      </sheetData>
      <sheetData sheetId="7910">
        <row r="4">
          <cell r="A4" t="str">
            <v>BẢNG TÍNH TOÁN, ĐO BÓC KHỐI LƯỢNG HOÀN THÀNH ĐƯA VÀO QUYẾT TOÁN</v>
          </cell>
        </row>
      </sheetData>
      <sheetData sheetId="7911">
        <row r="4">
          <cell r="A4" t="str">
            <v>BẢNG TÍNH TOÁN, ĐO BÓC KHỐI LƯỢNG HOÀN THÀNH ĐƯA VÀO QUYẾT TOÁN</v>
          </cell>
        </row>
      </sheetData>
      <sheetData sheetId="7912">
        <row r="4">
          <cell r="A4" t="str">
            <v>BẢNG TÍNH TOÁN, ĐO BÓC KHỐI LƯỢNG HOÀN THÀNH ĐƯA VÀO QUYẾT TOÁN</v>
          </cell>
        </row>
      </sheetData>
      <sheetData sheetId="7913">
        <row r="4">
          <cell r="A4" t="str">
            <v>BẢNG TÍNH TOÁN, ĐO BÓC KHỐI LƯỢNG HOÀN THÀNH ĐƯA VÀO QUYẾT TOÁN</v>
          </cell>
        </row>
      </sheetData>
      <sheetData sheetId="7914">
        <row r="4">
          <cell r="A4" t="str">
            <v>BẢNG TÍNH TOÁN, ĐO BÓC KHỐI LƯỢNG HOÀN THÀNH ĐƯA VÀO QUYẾT TOÁN</v>
          </cell>
        </row>
      </sheetData>
      <sheetData sheetId="7915">
        <row r="4">
          <cell r="A4" t="str">
            <v>BẢNG TÍNH TOÁN, ĐO BÓC KHỐI LƯỢNG HOÀN THÀNH ĐƯA VÀO QUYẾT TOÁN</v>
          </cell>
        </row>
      </sheetData>
      <sheetData sheetId="7916">
        <row r="4">
          <cell r="A4" t="str">
            <v>BẢNG TÍNH TOÁN, ĐO BÓC KHỐI LƯỢNG HOÀN THÀNH ĐƯA VÀO QUYẾT TOÁN</v>
          </cell>
        </row>
      </sheetData>
      <sheetData sheetId="7917">
        <row r="4">
          <cell r="A4" t="str">
            <v>BẢNG TÍNH TOÁN, ĐO BÓC KHỐI LƯỢNG HOÀN THÀNH ĐƯA VÀO QUYẾT TOÁN</v>
          </cell>
        </row>
      </sheetData>
      <sheetData sheetId="7918">
        <row r="4">
          <cell r="A4" t="str">
            <v>BẢNG TÍNH TOÁN, ĐO BÓC KHỐI LƯỢNG HOÀN THÀNH ĐƯA VÀO QUYẾT TOÁN</v>
          </cell>
        </row>
      </sheetData>
      <sheetData sheetId="7919">
        <row r="4">
          <cell r="A4" t="str">
            <v>BẢNG TÍNH TOÁN, ĐO BÓC KHỐI LƯỢNG HOÀN THÀNH ĐƯA VÀO QUYẾT TOÁN</v>
          </cell>
        </row>
      </sheetData>
      <sheetData sheetId="7920">
        <row r="4">
          <cell r="A4" t="str">
            <v>BẢNG TÍNH TOÁN, ĐO BÓC KHỐI LƯỢNG HOÀN THÀNH ĐƯA VÀO QUYẾT TOÁN</v>
          </cell>
        </row>
      </sheetData>
      <sheetData sheetId="7921">
        <row r="4">
          <cell r="A4" t="str">
            <v>BẢNG TÍNH TOÁN, ĐO BÓC KHỐI LƯỢNG HOÀN THÀNH ĐƯA VÀO QUYẾT TOÁN</v>
          </cell>
        </row>
      </sheetData>
      <sheetData sheetId="7922">
        <row r="4">
          <cell r="A4" t="str">
            <v>BẢNG TÍNH TOÁN, ĐO BÓC KHỐI LƯỢNG HOÀN THÀNH ĐƯA VÀO QUYẾT TOÁN</v>
          </cell>
        </row>
      </sheetData>
      <sheetData sheetId="7923">
        <row r="4">
          <cell r="A4" t="str">
            <v>BẢNG TÍNH TOÁN, ĐO BÓC KHỐI LƯỢNG HOÀN THÀNH ĐƯA VÀO QUYẾT TOÁN</v>
          </cell>
        </row>
      </sheetData>
      <sheetData sheetId="7924">
        <row r="4">
          <cell r="A4" t="str">
            <v>BẢNG TÍNH TOÁN, ĐO BÓC KHỐI LƯỢNG HOÀN THÀNH ĐƯA VÀO QUYẾT TOÁN</v>
          </cell>
        </row>
      </sheetData>
      <sheetData sheetId="7925">
        <row r="4">
          <cell r="A4" t="str">
            <v>BẢNG TÍNH TOÁN, ĐO BÓC KHỐI LƯỢNG HOÀN THÀNH ĐƯA VÀO QUYẾT TOÁN</v>
          </cell>
        </row>
      </sheetData>
      <sheetData sheetId="7926">
        <row r="4">
          <cell r="A4" t="str">
            <v>BẢNG TÍNH TOÁN, ĐO BÓC KHỐI LƯỢNG HOÀN THÀNH ĐƯA VÀO QUYẾT TOÁN</v>
          </cell>
        </row>
      </sheetData>
      <sheetData sheetId="7927">
        <row r="4">
          <cell r="A4" t="str">
            <v>BẢNG TÍNH TOÁN, ĐO BÓC KHỐI LƯỢNG HOÀN THÀNH ĐƯA VÀO QUYẾT TOÁN</v>
          </cell>
        </row>
      </sheetData>
      <sheetData sheetId="7928">
        <row r="4">
          <cell r="A4" t="str">
            <v>BẢNG TÍNH TOÁN, ĐO BÓC KHỐI LƯỢNG HOÀN THÀNH ĐƯA VÀO QUYẾT TOÁN</v>
          </cell>
        </row>
      </sheetData>
      <sheetData sheetId="7929">
        <row r="4">
          <cell r="A4" t="str">
            <v>BẢNG TÍNH TOÁN, ĐO BÓC KHỐI LƯỢNG HOÀN THÀNH ĐƯA VÀO QUYẾT TOÁN</v>
          </cell>
        </row>
      </sheetData>
      <sheetData sheetId="7930">
        <row r="4">
          <cell r="A4" t="str">
            <v>BẢNG TÍNH TOÁN, ĐO BÓC KHỐI LƯỢNG HOÀN THÀNH ĐƯA VÀO QUYẾT TOÁN</v>
          </cell>
        </row>
      </sheetData>
      <sheetData sheetId="7931">
        <row r="4">
          <cell r="A4" t="str">
            <v>BẢNG TÍNH TOÁN, ĐO BÓC KHỐI LƯỢNG HOÀN THÀNH ĐƯA VÀO QUYẾT TOÁN</v>
          </cell>
        </row>
      </sheetData>
      <sheetData sheetId="7932">
        <row r="4">
          <cell r="A4" t="str">
            <v>BẢNG TÍNH TOÁN, ĐO BÓC KHỐI LƯỢNG HOÀN THÀNH ĐƯA VÀO QUYẾT TOÁN</v>
          </cell>
        </row>
      </sheetData>
      <sheetData sheetId="7933">
        <row r="4">
          <cell r="A4" t="str">
            <v>BẢNG TÍNH TOÁN, ĐO BÓC KHỐI LƯỢNG HOÀN THÀNH ĐƯA VÀO QUYẾT TOÁN</v>
          </cell>
        </row>
      </sheetData>
      <sheetData sheetId="7934">
        <row r="4">
          <cell r="A4" t="str">
            <v>BẢNG TÍNH TOÁN, ĐO BÓC KHỐI LƯỢNG HOÀN THÀNH ĐƯA VÀO QUYẾT TOÁN</v>
          </cell>
        </row>
      </sheetData>
      <sheetData sheetId="7935">
        <row r="4">
          <cell r="A4" t="str">
            <v>BẢNG TÍNH TOÁN, ĐO BÓC KHỐI LƯỢNG HOÀN THÀNH ĐƯA VÀO QUYẾT TOÁN</v>
          </cell>
        </row>
      </sheetData>
      <sheetData sheetId="7936">
        <row r="4">
          <cell r="A4" t="str">
            <v>BẢNG TÍNH TOÁN, ĐO BÓC KHỐI LƯỢNG HOÀN THÀNH ĐƯA VÀO QUYẾT TOÁN</v>
          </cell>
        </row>
      </sheetData>
      <sheetData sheetId="7937">
        <row r="4">
          <cell r="A4" t="str">
            <v>BẢNG TÍNH TOÁN, ĐO BÓC KHỐI LƯỢNG HOÀN THÀNH ĐƯA VÀO QUYẾT TOÁN</v>
          </cell>
        </row>
      </sheetData>
      <sheetData sheetId="7938">
        <row r="4">
          <cell r="A4" t="str">
            <v>BẢNG TÍNH TOÁN, ĐO BÓC KHỐI LƯỢNG HOÀN THÀNH ĐƯA VÀO QUYẾT TOÁN</v>
          </cell>
        </row>
      </sheetData>
      <sheetData sheetId="7939">
        <row r="4">
          <cell r="A4" t="str">
            <v>BẢNG TÍNH TOÁN, ĐO BÓC KHỐI LƯỢNG HOÀN THÀNH ĐƯA VÀO QUYẾT TOÁN</v>
          </cell>
        </row>
      </sheetData>
      <sheetData sheetId="7940">
        <row r="4">
          <cell r="A4" t="str">
            <v>BẢNG TÍNH TOÁN, ĐO BÓC KHỐI LƯỢNG HOÀN THÀNH ĐƯA VÀO QUYẾT TOÁN</v>
          </cell>
        </row>
      </sheetData>
      <sheetData sheetId="7941">
        <row r="4">
          <cell r="A4" t="str">
            <v>BẢNG TÍNH TOÁN, ĐO BÓC KHỐI LƯỢNG HOÀN THÀNH ĐƯA VÀO QUYẾT TOÁN</v>
          </cell>
        </row>
      </sheetData>
      <sheetData sheetId="7942">
        <row r="4">
          <cell r="A4" t="str">
            <v>BẢNG TÍNH TOÁN, ĐO BÓC KHỐI LƯỢNG HOÀN THÀNH ĐƯA VÀO QUYẾT TOÁN</v>
          </cell>
        </row>
      </sheetData>
      <sheetData sheetId="7943">
        <row r="4">
          <cell r="A4" t="str">
            <v>BẢNG TÍNH TOÁN, ĐO BÓC KHỐI LƯỢNG HOÀN THÀNH ĐƯA VÀO QUYẾT TOÁN</v>
          </cell>
        </row>
      </sheetData>
      <sheetData sheetId="7944">
        <row r="4">
          <cell r="A4" t="str">
            <v>BẢNG TÍNH TOÁN, ĐO BÓC KHỐI LƯỢNG HOÀN THÀNH ĐƯA VÀO QUYẾT TOÁN</v>
          </cell>
        </row>
      </sheetData>
      <sheetData sheetId="7945">
        <row r="4">
          <cell r="A4" t="str">
            <v>BẢNG TÍNH TOÁN, ĐO BÓC KHỐI LƯỢNG HOÀN THÀNH ĐƯA VÀO QUYẾT TOÁN</v>
          </cell>
        </row>
      </sheetData>
      <sheetData sheetId="7946">
        <row r="4">
          <cell r="A4" t="str">
            <v>BẢNG TÍNH TOÁN, ĐO BÓC KHỐI LƯỢNG HOÀN THÀNH ĐƯA VÀO QUYẾT TOÁN</v>
          </cell>
        </row>
      </sheetData>
      <sheetData sheetId="7947">
        <row r="4">
          <cell r="A4" t="str">
            <v>BẢNG TÍNH TOÁN, ĐO BÓC KHỐI LƯỢNG HOÀN THÀNH ĐƯA VÀO QUYẾT TOÁN</v>
          </cell>
        </row>
      </sheetData>
      <sheetData sheetId="7948">
        <row r="4">
          <cell r="A4" t="str">
            <v>BẢNG TÍNH TOÁN, ĐO BÓC KHỐI LƯỢNG HOÀN THÀNH ĐƯA VÀO QUYẾT TOÁN</v>
          </cell>
        </row>
      </sheetData>
      <sheetData sheetId="7949">
        <row r="4">
          <cell r="A4" t="str">
            <v>BẢNG TÍNH TOÁN, ĐO BÓC KHỐI LƯỢNG HOÀN THÀNH ĐƯA VÀO QUYẾT TOÁN</v>
          </cell>
        </row>
      </sheetData>
      <sheetData sheetId="7950">
        <row r="4">
          <cell r="A4" t="str">
            <v>BẢNG TÍNH TOÁN, ĐO BÓC KHỐI LƯỢNG HOÀN THÀNH ĐƯA VÀO QUYẾT TOÁN</v>
          </cell>
        </row>
      </sheetData>
      <sheetData sheetId="7951">
        <row r="4">
          <cell r="A4" t="str">
            <v>BẢNG TÍNH TOÁN, ĐO BÓC KHỐI LƯỢNG HOÀN THÀNH ĐƯA VÀO QUYẾT TOÁN</v>
          </cell>
        </row>
      </sheetData>
      <sheetData sheetId="7952">
        <row r="4">
          <cell r="A4" t="str">
            <v>BẢNG TÍNH TOÁN, ĐO BÓC KHỐI LƯỢNG HOÀN THÀNH ĐƯA VÀO QUYẾT TOÁN</v>
          </cell>
        </row>
      </sheetData>
      <sheetData sheetId="7953">
        <row r="4">
          <cell r="A4" t="str">
            <v>BẢNG TÍNH TOÁN, ĐO BÓC KHỐI LƯỢNG HOÀN THÀNH ĐƯA VÀO QUYẾT TOÁN</v>
          </cell>
        </row>
      </sheetData>
      <sheetData sheetId="7954">
        <row r="4">
          <cell r="A4" t="str">
            <v>BẢNG TÍNH TOÁN, ĐO BÓC KHỐI LƯỢNG HOÀN THÀNH ĐƯA VÀO QUYẾT TOÁN</v>
          </cell>
        </row>
      </sheetData>
      <sheetData sheetId="7955">
        <row r="4">
          <cell r="A4" t="str">
            <v>BẢNG TÍNH TOÁN, ĐO BÓC KHỐI LƯỢNG HOÀN THÀNH ĐƯA VÀO QUYẾT TOÁN</v>
          </cell>
        </row>
      </sheetData>
      <sheetData sheetId="7956">
        <row r="4">
          <cell r="A4" t="str">
            <v>BẢNG TÍNH TOÁN, ĐO BÓC KHỐI LƯỢNG HOÀN THÀNH ĐƯA VÀO QUYẾT TOÁN</v>
          </cell>
        </row>
      </sheetData>
      <sheetData sheetId="7957">
        <row r="4">
          <cell r="A4" t="str">
            <v>BẢNG TÍNH TOÁN, ĐO BÓC KHỐI LƯỢNG HOÀN THÀNH ĐƯA VÀO QUYẾT TOÁN</v>
          </cell>
        </row>
      </sheetData>
      <sheetData sheetId="7958">
        <row r="4">
          <cell r="A4" t="str">
            <v>BẢNG TÍNH TOÁN, ĐO BÓC KHỐI LƯỢNG HOÀN THÀNH ĐƯA VÀO QUYẾT TOÁN</v>
          </cell>
        </row>
      </sheetData>
      <sheetData sheetId="7959">
        <row r="4">
          <cell r="A4" t="str">
            <v>BẢNG TÍNH TOÁN, ĐO BÓC KHỐI LƯỢNG HOÀN THÀNH ĐƯA VÀO QUYẾT TOÁN</v>
          </cell>
        </row>
      </sheetData>
      <sheetData sheetId="7960">
        <row r="4">
          <cell r="A4" t="str">
            <v>BẢNG TÍNH TOÁN, ĐO BÓC KHỐI LƯỢNG HOÀN THÀNH ĐƯA VÀO QUYẾT TOÁN</v>
          </cell>
        </row>
      </sheetData>
      <sheetData sheetId="7961">
        <row r="4">
          <cell r="A4" t="str">
            <v>BẢNG TÍNH TOÁN, ĐO BÓC KHỐI LƯỢNG HOÀN THÀNH ĐƯA VÀO QUYẾT TOÁN</v>
          </cell>
        </row>
      </sheetData>
      <sheetData sheetId="7962">
        <row r="4">
          <cell r="A4" t="str">
            <v>BẢNG TÍNH TOÁN, ĐO BÓC KHỐI LƯỢNG HOÀN THÀNH ĐƯA VÀO QUYẾT TOÁN</v>
          </cell>
        </row>
      </sheetData>
      <sheetData sheetId="7963">
        <row r="4">
          <cell r="A4" t="str">
            <v>BẢNG TÍNH TOÁN, ĐO BÓC KHỐI LƯỢNG HOÀN THÀNH ĐƯA VÀO QUYẾT TOÁN</v>
          </cell>
        </row>
      </sheetData>
      <sheetData sheetId="7964">
        <row r="4">
          <cell r="A4" t="str">
            <v>BẢNG TÍNH TOÁN, ĐO BÓC KHỐI LƯỢNG HOÀN THÀNH ĐƯA VÀO QUYẾT TOÁN</v>
          </cell>
        </row>
      </sheetData>
      <sheetData sheetId="7965">
        <row r="4">
          <cell r="A4" t="str">
            <v>BẢNG TÍNH TOÁN, ĐO BÓC KHỐI LƯỢNG HOÀN THÀNH ĐƯA VÀO QUYẾT TOÁN</v>
          </cell>
        </row>
      </sheetData>
      <sheetData sheetId="7966">
        <row r="4">
          <cell r="A4" t="str">
            <v>BẢNG TÍNH TOÁN, ĐO BÓC KHỐI LƯỢNG HOÀN THÀNH ĐƯA VÀO QUYẾT TOÁN</v>
          </cell>
        </row>
      </sheetData>
      <sheetData sheetId="7967">
        <row r="4">
          <cell r="A4" t="str">
            <v>BẢNG TÍNH TOÁN, ĐO BÓC KHỐI LƯỢNG HOÀN THÀNH ĐƯA VÀO QUYẾT TOÁN</v>
          </cell>
        </row>
      </sheetData>
      <sheetData sheetId="7968">
        <row r="4">
          <cell r="A4" t="str">
            <v>BẢNG TÍNH TOÁN, ĐO BÓC KHỐI LƯỢNG HOÀN THÀNH ĐƯA VÀO QUYẾT TOÁN</v>
          </cell>
        </row>
      </sheetData>
      <sheetData sheetId="7969">
        <row r="4">
          <cell r="A4" t="str">
            <v>BẢNG TÍNH TOÁN, ĐO BÓC KHỐI LƯỢNG HOÀN THÀNH ĐƯA VÀO QUYẾT TOÁN</v>
          </cell>
        </row>
      </sheetData>
      <sheetData sheetId="7970">
        <row r="4">
          <cell r="A4" t="str">
            <v>BẢNG TÍNH TOÁN, ĐO BÓC KHỐI LƯỢNG HOÀN THÀNH ĐƯA VÀO QUYẾT TOÁN</v>
          </cell>
        </row>
      </sheetData>
      <sheetData sheetId="7971">
        <row r="4">
          <cell r="A4" t="str">
            <v>BẢNG TÍNH TOÁN, ĐO BÓC KHỐI LƯỢNG HOÀN THÀNH ĐƯA VÀO QUYẾT TOÁN</v>
          </cell>
        </row>
      </sheetData>
      <sheetData sheetId="7972">
        <row r="4">
          <cell r="A4" t="str">
            <v>BẢNG TÍNH TOÁN, ĐO BÓC KHỐI LƯỢNG HOÀN THÀNH ĐƯA VÀO QUYẾT TOÁN</v>
          </cell>
        </row>
      </sheetData>
      <sheetData sheetId="7973">
        <row r="4">
          <cell r="A4" t="str">
            <v>BẢNG TÍNH TOÁN, ĐO BÓC KHỐI LƯỢNG HOÀN THÀNH ĐƯA VÀO QUYẾT TOÁN</v>
          </cell>
        </row>
      </sheetData>
      <sheetData sheetId="7974">
        <row r="4">
          <cell r="A4" t="str">
            <v>BẢNG TÍNH TOÁN, ĐO BÓC KHỐI LƯỢNG HOÀN THÀNH ĐƯA VÀO QUYẾT TOÁN</v>
          </cell>
        </row>
      </sheetData>
      <sheetData sheetId="7975">
        <row r="4">
          <cell r="A4" t="str">
            <v>BẢNG TÍNH TOÁN, ĐO BÓC KHỐI LƯỢNG HOÀN THÀNH ĐƯA VÀO QUYẾT TOÁN</v>
          </cell>
        </row>
      </sheetData>
      <sheetData sheetId="7976">
        <row r="4">
          <cell r="A4" t="str">
            <v>BẢNG TÍNH TOÁN, ĐO BÓC KHỐI LƯỢNG HOÀN THÀNH ĐƯA VÀO QUYẾT TOÁN</v>
          </cell>
        </row>
      </sheetData>
      <sheetData sheetId="7977">
        <row r="4">
          <cell r="A4" t="str">
            <v>BẢNG TÍNH TOÁN, ĐO BÓC KHỐI LƯỢNG HOÀN THÀNH ĐƯA VÀO QUYẾT TOÁN</v>
          </cell>
        </row>
      </sheetData>
      <sheetData sheetId="7978">
        <row r="4">
          <cell r="A4" t="str">
            <v>BẢNG TÍNH TOÁN, ĐO BÓC KHỐI LƯỢNG HOÀN THÀNH ĐƯA VÀO QUYẾT TOÁN</v>
          </cell>
        </row>
      </sheetData>
      <sheetData sheetId="7979">
        <row r="4">
          <cell r="A4" t="str">
            <v>BẢNG TÍNH TOÁN, ĐO BÓC KHỐI LƯỢNG HOÀN THÀNH ĐƯA VÀO QUYẾT TOÁN</v>
          </cell>
        </row>
      </sheetData>
      <sheetData sheetId="7980">
        <row r="4">
          <cell r="A4" t="str">
            <v>BẢNG TÍNH TOÁN, ĐO BÓC KHỐI LƯỢNG HOÀN THÀNH ĐƯA VÀO QUYẾT TOÁN</v>
          </cell>
        </row>
      </sheetData>
      <sheetData sheetId="7981">
        <row r="4">
          <cell r="A4" t="str">
            <v>BẢNG TÍNH TOÁN, ĐO BÓC KHỐI LƯỢNG HOÀN THÀNH ĐƯA VÀO QUYẾT TOÁN</v>
          </cell>
        </row>
      </sheetData>
      <sheetData sheetId="7982">
        <row r="4">
          <cell r="A4" t="str">
            <v>BẢNG TÍNH TOÁN, ĐO BÓC KHỐI LƯỢNG HOÀN THÀNH ĐƯA VÀO QUYẾT TOÁN</v>
          </cell>
        </row>
      </sheetData>
      <sheetData sheetId="7983">
        <row r="4">
          <cell r="A4" t="str">
            <v>BẢNG TÍNH TOÁN, ĐO BÓC KHỐI LƯỢNG HOÀN THÀNH ĐƯA VÀO QUYẾT TOÁN</v>
          </cell>
        </row>
      </sheetData>
      <sheetData sheetId="7984">
        <row r="4">
          <cell r="A4" t="str">
            <v>BẢNG TÍNH TOÁN, ĐO BÓC KHỐI LƯỢNG HOÀN THÀNH ĐƯA VÀO QUYẾT TOÁN</v>
          </cell>
        </row>
      </sheetData>
      <sheetData sheetId="7985">
        <row r="4">
          <cell r="A4" t="str">
            <v>BẢNG TÍNH TOÁN, ĐO BÓC KHỐI LƯỢNG HOÀN THÀNH ĐƯA VÀO QUYẾT TOÁN</v>
          </cell>
        </row>
      </sheetData>
      <sheetData sheetId="7986">
        <row r="4">
          <cell r="A4" t="str">
            <v>BẢNG TÍNH TOÁN, ĐO BÓC KHỐI LƯỢNG HOÀN THÀNH ĐƯA VÀO QUYẾT TOÁN</v>
          </cell>
        </row>
      </sheetData>
      <sheetData sheetId="7987">
        <row r="4">
          <cell r="A4" t="str">
            <v>BẢNG TÍNH TOÁN, ĐO BÓC KHỐI LƯỢNG HOÀN THÀNH ĐƯA VÀO QUYẾT TOÁN</v>
          </cell>
        </row>
      </sheetData>
      <sheetData sheetId="7988">
        <row r="4">
          <cell r="A4" t="str">
            <v>BẢNG TÍNH TOÁN, ĐO BÓC KHỐI LƯỢNG HOÀN THÀNH ĐƯA VÀO QUYẾT TOÁN</v>
          </cell>
        </row>
      </sheetData>
      <sheetData sheetId="7989">
        <row r="4">
          <cell r="A4" t="str">
            <v>BẢNG TÍNH TOÁN, ĐO BÓC KHỐI LƯỢNG HOÀN THÀNH ĐƯA VÀO QUYẾT TOÁN</v>
          </cell>
        </row>
      </sheetData>
      <sheetData sheetId="7990">
        <row r="4">
          <cell r="A4" t="str">
            <v>BẢNG TÍNH TOÁN, ĐO BÓC KHỐI LƯỢNG HOÀN THÀNH ĐƯA VÀO QUYẾT TOÁN</v>
          </cell>
        </row>
      </sheetData>
      <sheetData sheetId="7991">
        <row r="4">
          <cell r="A4" t="str">
            <v>BẢNG TÍNH TOÁN, ĐO BÓC KHỐI LƯỢNG HOÀN THÀNH ĐƯA VÀO QUYẾT TOÁN</v>
          </cell>
        </row>
      </sheetData>
      <sheetData sheetId="7992">
        <row r="4">
          <cell r="A4" t="str">
            <v>BẢNG TÍNH TOÁN, ĐO BÓC KHỐI LƯỢNG HOÀN THÀNH ĐƯA VÀO QUYẾT TOÁN</v>
          </cell>
        </row>
      </sheetData>
      <sheetData sheetId="7993">
        <row r="4">
          <cell r="A4" t="str">
            <v>BẢNG TÍNH TOÁN, ĐO BÓC KHỐI LƯỢNG HOÀN THÀNH ĐƯA VÀO QUYẾT TOÁN</v>
          </cell>
        </row>
      </sheetData>
      <sheetData sheetId="7994">
        <row r="4">
          <cell r="A4" t="str">
            <v>BẢNG TÍNH TOÁN, ĐO BÓC KHỐI LƯỢNG HOÀN THÀNH ĐƯA VÀO QUYẾT TOÁN</v>
          </cell>
        </row>
      </sheetData>
      <sheetData sheetId="7995">
        <row r="4">
          <cell r="A4" t="str">
            <v>BẢNG TÍNH TOÁN, ĐO BÓC KHỐI LƯỢNG HOÀN THÀNH ĐƯA VÀO QUYẾT TOÁN</v>
          </cell>
        </row>
      </sheetData>
      <sheetData sheetId="7996">
        <row r="4">
          <cell r="A4" t="str">
            <v>BẢNG TÍNH TOÁN, ĐO BÓC KHỐI LƯỢNG HOÀN THÀNH ĐƯA VÀO QUYẾT TOÁN</v>
          </cell>
        </row>
      </sheetData>
      <sheetData sheetId="7997">
        <row r="4">
          <cell r="A4" t="str">
            <v>BẢNG TÍNH TOÁN, ĐO BÓC KHỐI LƯỢNG HOÀN THÀNH ĐƯA VÀO QUYẾT TOÁN</v>
          </cell>
        </row>
      </sheetData>
      <sheetData sheetId="7998">
        <row r="4">
          <cell r="A4" t="str">
            <v>BẢNG TÍNH TOÁN, ĐO BÓC KHỐI LƯỢNG HOÀN THÀNH ĐƯA VÀO QUYẾT TOÁN</v>
          </cell>
        </row>
      </sheetData>
      <sheetData sheetId="7999">
        <row r="4">
          <cell r="A4" t="str">
            <v>BẢNG TÍNH TOÁN, ĐO BÓC KHỐI LƯỢNG HOÀN THÀNH ĐƯA VÀO QUYẾT TOÁN</v>
          </cell>
        </row>
      </sheetData>
      <sheetData sheetId="8000">
        <row r="4">
          <cell r="A4" t="str">
            <v>BẢNG TÍNH TOÁN, ĐO BÓC KHỐI LƯỢNG HOÀN THÀNH ĐƯA VÀO QUYẾT TOÁN</v>
          </cell>
        </row>
      </sheetData>
      <sheetData sheetId="8001">
        <row r="4">
          <cell r="A4" t="str">
            <v>BẢNG TÍNH TOÁN, ĐO BÓC KHỐI LƯỢNG HOÀN THÀNH ĐƯA VÀO QUYẾT TOÁN</v>
          </cell>
        </row>
      </sheetData>
      <sheetData sheetId="8002">
        <row r="4">
          <cell r="A4" t="str">
            <v>BẢNG TÍNH TOÁN, ĐO BÓC KHỐI LƯỢNG HOÀN THÀNH ĐƯA VÀO QUYẾT TOÁN</v>
          </cell>
        </row>
      </sheetData>
      <sheetData sheetId="8003">
        <row r="4">
          <cell r="A4" t="str">
            <v>BẢNG TÍNH TOÁN, ĐO BÓC KHỐI LƯỢNG HOÀN THÀNH ĐƯA VÀO QUYẾT TOÁN</v>
          </cell>
        </row>
      </sheetData>
      <sheetData sheetId="8004">
        <row r="4">
          <cell r="A4" t="str">
            <v>BẢNG TÍNH TOÁN, ĐO BÓC KHỐI LƯỢNG HOÀN THÀNH ĐƯA VÀO QUYẾT TOÁN</v>
          </cell>
        </row>
      </sheetData>
      <sheetData sheetId="8005">
        <row r="4">
          <cell r="A4" t="str">
            <v>BẢNG TÍNH TOÁN, ĐO BÓC KHỐI LƯỢNG HOÀN THÀNH ĐƯA VÀO QUYẾT TOÁN</v>
          </cell>
        </row>
      </sheetData>
      <sheetData sheetId="8006">
        <row r="4">
          <cell r="A4" t="str">
            <v>BẢNG TÍNH TOÁN, ĐO BÓC KHỐI LƯỢNG HOÀN THÀNH ĐƯA VÀO QUYẾT TOÁN</v>
          </cell>
        </row>
      </sheetData>
      <sheetData sheetId="8007">
        <row r="4">
          <cell r="A4" t="str">
            <v>BẢNG TÍNH TOÁN, ĐO BÓC KHỐI LƯỢNG HOÀN THÀNH ĐƯA VÀO QUYẾT TOÁN</v>
          </cell>
        </row>
      </sheetData>
      <sheetData sheetId="8008">
        <row r="4">
          <cell r="A4" t="str">
            <v>BẢNG TÍNH TOÁN, ĐO BÓC KHỐI LƯỢNG HOÀN THÀNH ĐƯA VÀO QUYẾT TOÁN</v>
          </cell>
        </row>
      </sheetData>
      <sheetData sheetId="8009">
        <row r="4">
          <cell r="A4" t="str">
            <v>BẢNG TÍNH TOÁN, ĐO BÓC KHỐI LƯỢNG HOÀN THÀNH ĐƯA VÀO QUYẾT TOÁN</v>
          </cell>
        </row>
      </sheetData>
      <sheetData sheetId="8010">
        <row r="4">
          <cell r="A4" t="str">
            <v>BẢNG TÍNH TOÁN, ĐO BÓC KHỐI LƯỢNG HOÀN THÀNH ĐƯA VÀO QUYẾT TOÁN</v>
          </cell>
        </row>
      </sheetData>
      <sheetData sheetId="8011">
        <row r="4">
          <cell r="A4" t="str">
            <v>BẢNG TÍNH TOÁN, ĐO BÓC KHỐI LƯỢNG HOÀN THÀNH ĐƯA VÀO QUYẾT TOÁN</v>
          </cell>
        </row>
      </sheetData>
      <sheetData sheetId="8012">
        <row r="4">
          <cell r="A4" t="str">
            <v>BẢNG TÍNH TOÁN, ĐO BÓC KHỐI LƯỢNG HOÀN THÀNH ĐƯA VÀO QUYẾT TOÁN</v>
          </cell>
        </row>
      </sheetData>
      <sheetData sheetId="8013">
        <row r="4">
          <cell r="A4" t="str">
            <v>BẢNG TÍNH TOÁN, ĐO BÓC KHỐI LƯỢNG HOÀN THÀNH ĐƯA VÀO QUYẾT TOÁN</v>
          </cell>
        </row>
      </sheetData>
      <sheetData sheetId="8014">
        <row r="4">
          <cell r="A4" t="str">
            <v>BẢNG TÍNH TOÁN, ĐO BÓC KHỐI LƯỢNG HOÀN THÀNH ĐƯA VÀO QUYẾT TOÁN</v>
          </cell>
        </row>
      </sheetData>
      <sheetData sheetId="8015">
        <row r="4">
          <cell r="A4" t="str">
            <v>BẢNG TÍNH TOÁN, ĐO BÓC KHỐI LƯỢNG HOÀN THÀNH ĐƯA VÀO QUYẾT TOÁN</v>
          </cell>
        </row>
      </sheetData>
      <sheetData sheetId="8016">
        <row r="4">
          <cell r="A4" t="str">
            <v>BẢNG TÍNH TOÁN, ĐO BÓC KHỐI LƯỢNG HOÀN THÀNH ĐƯA VÀO QUYẾT TOÁN</v>
          </cell>
        </row>
      </sheetData>
      <sheetData sheetId="8017">
        <row r="4">
          <cell r="A4" t="str">
            <v>BẢNG TÍNH TOÁN, ĐO BÓC KHỐI LƯỢNG HOÀN THÀNH ĐƯA VÀO QUYẾT TOÁN</v>
          </cell>
        </row>
      </sheetData>
      <sheetData sheetId="8018">
        <row r="4">
          <cell r="A4" t="str">
            <v>BẢNG TÍNH TOÁN, ĐO BÓC KHỐI LƯỢNG HOÀN THÀNH ĐƯA VÀO QUYẾT TOÁN</v>
          </cell>
        </row>
      </sheetData>
      <sheetData sheetId="8019">
        <row r="4">
          <cell r="A4" t="str">
            <v>BẢNG TÍNH TOÁN, ĐO BÓC KHỐI LƯỢNG HOÀN THÀNH ĐƯA VÀO QUYẾT TOÁN</v>
          </cell>
        </row>
      </sheetData>
      <sheetData sheetId="8020">
        <row r="4">
          <cell r="A4" t="str">
            <v>BẢNG TÍNH TOÁN, ĐO BÓC KHỐI LƯỢNG HOÀN THÀNH ĐƯA VÀO QUYẾT TOÁN</v>
          </cell>
        </row>
      </sheetData>
      <sheetData sheetId="8021">
        <row r="4">
          <cell r="A4" t="str">
            <v>BẢNG TÍNH TOÁN, ĐO BÓC KHỐI LƯỢNG HOÀN THÀNH ĐƯA VÀO QUYẾT TOÁN</v>
          </cell>
        </row>
      </sheetData>
      <sheetData sheetId="8022">
        <row r="4">
          <cell r="A4" t="str">
            <v>BẢNG TÍNH TOÁN, ĐO BÓC KHỐI LƯỢNG HOÀN THÀNH ĐƯA VÀO QUYẾT TOÁN</v>
          </cell>
        </row>
      </sheetData>
      <sheetData sheetId="8023">
        <row r="4">
          <cell r="A4" t="str">
            <v>BẢNG TÍNH TOÁN, ĐO BÓC KHỐI LƯỢNG HOÀN THÀNH ĐƯA VÀO QUYẾT TOÁN</v>
          </cell>
        </row>
      </sheetData>
      <sheetData sheetId="8024">
        <row r="4">
          <cell r="A4" t="str">
            <v>BẢNG TÍNH TOÁN, ĐO BÓC KHỐI LƯỢNG HOÀN THÀNH ĐƯA VÀO QUYẾT TOÁN</v>
          </cell>
        </row>
      </sheetData>
      <sheetData sheetId="8025">
        <row r="4">
          <cell r="A4" t="str">
            <v>BẢNG TÍNH TOÁN, ĐO BÓC KHỐI LƯỢNG HOÀN THÀNH ĐƯA VÀO QUYẾT TOÁN</v>
          </cell>
        </row>
      </sheetData>
      <sheetData sheetId="8026">
        <row r="4">
          <cell r="A4" t="str">
            <v>BẢNG TÍNH TOÁN, ĐO BÓC KHỐI LƯỢNG HOÀN THÀNH ĐƯA VÀO QUYẾT TOÁN</v>
          </cell>
        </row>
      </sheetData>
      <sheetData sheetId="8027">
        <row r="4">
          <cell r="A4" t="str">
            <v>BẢNG TÍNH TOÁN, ĐO BÓC KHỐI LƯỢNG HOÀN THÀNH ĐƯA VÀO QUYẾT TOÁN</v>
          </cell>
        </row>
      </sheetData>
      <sheetData sheetId="8028">
        <row r="4">
          <cell r="A4" t="str">
            <v>BẢNG TÍNH TOÁN, ĐO BÓC KHỐI LƯỢNG HOÀN THÀNH ĐƯA VÀO QUYẾT TOÁN</v>
          </cell>
        </row>
      </sheetData>
      <sheetData sheetId="8029">
        <row r="4">
          <cell r="A4" t="str">
            <v>BẢNG TÍNH TOÁN, ĐO BÓC KHỐI LƯỢNG HOÀN THÀNH ĐƯA VÀO QUYẾT TOÁN</v>
          </cell>
        </row>
      </sheetData>
      <sheetData sheetId="8030">
        <row r="4">
          <cell r="A4" t="str">
            <v>BẢNG TÍNH TOÁN, ĐO BÓC KHỐI LƯỢNG HOÀN THÀNH ĐƯA VÀO QUYẾT TOÁN</v>
          </cell>
        </row>
      </sheetData>
      <sheetData sheetId="8031">
        <row r="4">
          <cell r="A4" t="str">
            <v>BẢNG TÍNH TOÁN, ĐO BÓC KHỐI LƯỢNG HOÀN THÀNH ĐƯA VÀO QUYẾT TOÁN</v>
          </cell>
        </row>
      </sheetData>
      <sheetData sheetId="8032">
        <row r="4">
          <cell r="A4" t="str">
            <v>BẢNG TÍNH TOÁN, ĐO BÓC KHỐI LƯỢNG HOÀN THÀNH ĐƯA VÀO QUYẾT TOÁN</v>
          </cell>
        </row>
      </sheetData>
      <sheetData sheetId="8033">
        <row r="4">
          <cell r="A4" t="str">
            <v>BẢNG TÍNH TOÁN, ĐO BÓC KHỐI LƯỢNG HOÀN THÀNH ĐƯA VÀO QUYẾT TOÁN</v>
          </cell>
        </row>
      </sheetData>
      <sheetData sheetId="8034">
        <row r="4">
          <cell r="A4" t="str">
            <v>BẢNG TÍNH TOÁN, ĐO BÓC KHỐI LƯỢNG HOÀN THÀNH ĐƯA VÀO QUYẾT TOÁN</v>
          </cell>
        </row>
      </sheetData>
      <sheetData sheetId="8035">
        <row r="4">
          <cell r="A4" t="str">
            <v>BẢNG TÍNH TOÁN, ĐO BÓC KHỐI LƯỢNG HOÀN THÀNH ĐƯA VÀO QUYẾT TOÁN</v>
          </cell>
        </row>
      </sheetData>
      <sheetData sheetId="8036">
        <row r="4">
          <cell r="A4" t="str">
            <v>BẢNG TÍNH TOÁN, ĐO BÓC KHỐI LƯỢNG HOÀN THÀNH ĐƯA VÀO QUYẾT TOÁN</v>
          </cell>
        </row>
      </sheetData>
      <sheetData sheetId="8037">
        <row r="4">
          <cell r="A4" t="str">
            <v>BẢNG TÍNH TOÁN, ĐO BÓC KHỐI LƯỢNG HOÀN THÀNH ĐƯA VÀO QUYẾT TOÁN</v>
          </cell>
        </row>
      </sheetData>
      <sheetData sheetId="8038">
        <row r="4">
          <cell r="A4" t="str">
            <v>BẢNG TÍNH TOÁN, ĐO BÓC KHỐI LƯỢNG HOÀN THÀNH ĐƯA VÀO QUYẾT TOÁN</v>
          </cell>
        </row>
      </sheetData>
      <sheetData sheetId="8039">
        <row r="4">
          <cell r="A4" t="str">
            <v>BẢNG TÍNH TOÁN, ĐO BÓC KHỐI LƯỢNG HOÀN THÀNH ĐƯA VÀO QUYẾT TOÁN</v>
          </cell>
        </row>
      </sheetData>
      <sheetData sheetId="8040">
        <row r="4">
          <cell r="A4" t="str">
            <v>BẢNG TÍNH TOÁN, ĐO BÓC KHỐI LƯỢNG HOÀN THÀNH ĐƯA VÀO QUYẾT TOÁN</v>
          </cell>
        </row>
      </sheetData>
      <sheetData sheetId="8041">
        <row r="4">
          <cell r="A4" t="str">
            <v>BẢNG TÍNH TOÁN, ĐO BÓC KHỐI LƯỢNG HOÀN THÀNH ĐƯA VÀO QUYẾT TOÁN</v>
          </cell>
        </row>
      </sheetData>
      <sheetData sheetId="8042">
        <row r="4">
          <cell r="A4" t="str">
            <v>BẢNG TÍNH TOÁN, ĐO BÓC KHỐI LƯỢNG HOÀN THÀNH ĐƯA VÀO QUYẾT TOÁN</v>
          </cell>
        </row>
      </sheetData>
      <sheetData sheetId="8043">
        <row r="4">
          <cell r="A4" t="str">
            <v>BẢNG TÍNH TOÁN, ĐO BÓC KHỐI LƯỢNG HOÀN THÀNH ĐƯA VÀO QUYẾT TOÁN</v>
          </cell>
        </row>
      </sheetData>
      <sheetData sheetId="8044">
        <row r="4">
          <cell r="A4" t="str">
            <v>BẢNG TÍNH TOÁN, ĐO BÓC KHỐI LƯỢNG HOÀN THÀNH ĐƯA VÀO QUYẾT TOÁN</v>
          </cell>
        </row>
      </sheetData>
      <sheetData sheetId="8045">
        <row r="4">
          <cell r="A4" t="str">
            <v>BẢNG TÍNH TOÁN, ĐO BÓC KHỐI LƯỢNG HOÀN THÀNH ĐƯA VÀO QUYẾT TOÁN</v>
          </cell>
        </row>
      </sheetData>
      <sheetData sheetId="8046">
        <row r="4">
          <cell r="A4" t="str">
            <v>BẢNG TÍNH TOÁN, ĐO BÓC KHỐI LƯỢNG HOÀN THÀNH ĐƯA VÀO QUYẾT TOÁN</v>
          </cell>
        </row>
      </sheetData>
      <sheetData sheetId="8047">
        <row r="4">
          <cell r="A4" t="str">
            <v>BẢNG TÍNH TOÁN, ĐO BÓC KHỐI LƯỢNG HOÀN THÀNH ĐƯA VÀO QUYẾT TOÁN</v>
          </cell>
        </row>
      </sheetData>
      <sheetData sheetId="8048">
        <row r="4">
          <cell r="A4" t="str">
            <v>BẢNG TÍNH TOÁN, ĐO BÓC KHỐI LƯỢNG HOÀN THÀNH ĐƯA VÀO QUYẾT TOÁN</v>
          </cell>
        </row>
      </sheetData>
      <sheetData sheetId="8049">
        <row r="4">
          <cell r="A4" t="str">
            <v>BẢNG TÍNH TOÁN, ĐO BÓC KHỐI LƯỢNG HOÀN THÀNH ĐƯA VÀO QUYẾT TOÁN</v>
          </cell>
        </row>
      </sheetData>
      <sheetData sheetId="8050">
        <row r="4">
          <cell r="A4" t="str">
            <v>BẢNG TÍNH TOÁN, ĐO BÓC KHỐI LƯỢNG HOÀN THÀNH ĐƯA VÀO QUYẾT TOÁN</v>
          </cell>
        </row>
      </sheetData>
      <sheetData sheetId="8051">
        <row r="4">
          <cell r="A4" t="str">
            <v>BẢNG TÍNH TOÁN, ĐO BÓC KHỐI LƯỢNG HOÀN THÀNH ĐƯA VÀO QUYẾT TOÁN</v>
          </cell>
        </row>
      </sheetData>
      <sheetData sheetId="8052">
        <row r="4">
          <cell r="A4" t="str">
            <v>BẢNG TÍNH TOÁN, ĐO BÓC KHỐI LƯỢNG HOÀN THÀNH ĐƯA VÀO QUYẾT TOÁN</v>
          </cell>
        </row>
      </sheetData>
      <sheetData sheetId="8053">
        <row r="4">
          <cell r="A4" t="str">
            <v>BẢNG TÍNH TOÁN, ĐO BÓC KHỐI LƯỢNG HOÀN THÀNH ĐƯA VÀO QUYẾT TOÁN</v>
          </cell>
        </row>
      </sheetData>
      <sheetData sheetId="8054">
        <row r="4">
          <cell r="A4" t="str">
            <v>BẢNG TÍNH TOÁN, ĐO BÓC KHỐI LƯỢNG HOÀN THÀNH ĐƯA VÀO QUYẾT TOÁN</v>
          </cell>
        </row>
      </sheetData>
      <sheetData sheetId="8055">
        <row r="4">
          <cell r="A4" t="str">
            <v>BẢNG TÍNH TOÁN, ĐO BÓC KHỐI LƯỢNG HOÀN THÀNH ĐƯA VÀO QUYẾT TOÁN</v>
          </cell>
        </row>
      </sheetData>
      <sheetData sheetId="8056">
        <row r="4">
          <cell r="A4" t="str">
            <v>BẢNG TÍNH TOÁN, ĐO BÓC KHỐI LƯỢNG HOÀN THÀNH ĐƯA VÀO QUYẾT TOÁN</v>
          </cell>
        </row>
      </sheetData>
      <sheetData sheetId="8057">
        <row r="4">
          <cell r="A4" t="str">
            <v>BẢNG TÍNH TOÁN, ĐO BÓC KHỐI LƯỢNG HOÀN THÀNH ĐƯA VÀO QUYẾT TOÁN</v>
          </cell>
        </row>
      </sheetData>
      <sheetData sheetId="8058">
        <row r="4">
          <cell r="A4" t="str">
            <v>BẢNG TÍNH TOÁN, ĐO BÓC KHỐI LƯỢNG HOÀN THÀNH ĐƯA VÀO QUYẾT TOÁN</v>
          </cell>
        </row>
      </sheetData>
      <sheetData sheetId="8059">
        <row r="4">
          <cell r="A4" t="str">
            <v>BẢNG TÍNH TOÁN, ĐO BÓC KHỐI LƯỢNG HOÀN THÀNH ĐƯA VÀO QUYẾT TOÁN</v>
          </cell>
        </row>
      </sheetData>
      <sheetData sheetId="8060">
        <row r="4">
          <cell r="A4" t="str">
            <v>BẢNG TÍNH TOÁN, ĐO BÓC KHỐI LƯỢNG HOÀN THÀNH ĐƯA VÀO QUYẾT TOÁN</v>
          </cell>
        </row>
      </sheetData>
      <sheetData sheetId="8061">
        <row r="4">
          <cell r="A4" t="str">
            <v>BẢNG TÍNH TOÁN, ĐO BÓC KHỐI LƯỢNG HOÀN THÀNH ĐƯA VÀO QUYẾT TOÁN</v>
          </cell>
        </row>
      </sheetData>
      <sheetData sheetId="8062">
        <row r="4">
          <cell r="A4" t="str">
            <v>BẢNG TÍNH TOÁN, ĐO BÓC KHỐI LƯỢNG HOÀN THÀNH ĐƯA VÀO QUYẾT TOÁN</v>
          </cell>
        </row>
      </sheetData>
      <sheetData sheetId="8063">
        <row r="4">
          <cell r="A4" t="str">
            <v>BẢNG TÍNH TOÁN, ĐO BÓC KHỐI LƯỢNG HOÀN THÀNH ĐƯA VÀO QUYẾT TOÁN</v>
          </cell>
        </row>
      </sheetData>
      <sheetData sheetId="8064">
        <row r="4">
          <cell r="A4" t="str">
            <v>BẢNG TÍNH TOÁN, ĐO BÓC KHỐI LƯỢNG HOÀN THÀNH ĐƯA VÀO QUYẾT TOÁN</v>
          </cell>
        </row>
      </sheetData>
      <sheetData sheetId="8065">
        <row r="4">
          <cell r="A4" t="str">
            <v>BẢNG TÍNH TOÁN, ĐO BÓC KHỐI LƯỢNG HOÀN THÀNH ĐƯA VÀO QUYẾT TOÁN</v>
          </cell>
        </row>
      </sheetData>
      <sheetData sheetId="8066">
        <row r="4">
          <cell r="A4" t="str">
            <v>BẢNG TÍNH TOÁN, ĐO BÓC KHỐI LƯỢNG HOÀN THÀNH ĐƯA VÀO QUYẾT TOÁN</v>
          </cell>
        </row>
      </sheetData>
      <sheetData sheetId="8067">
        <row r="4">
          <cell r="A4" t="str">
            <v>BẢNG TÍNH TOÁN, ĐO BÓC KHỐI LƯỢNG HOÀN THÀNH ĐƯA VÀO QUYẾT TOÁN</v>
          </cell>
        </row>
      </sheetData>
      <sheetData sheetId="8068">
        <row r="4">
          <cell r="A4" t="str">
            <v>BẢNG TÍNH TOÁN, ĐO BÓC KHỐI LƯỢNG HOÀN THÀNH ĐƯA VÀO QUYẾT TOÁN</v>
          </cell>
        </row>
      </sheetData>
      <sheetData sheetId="8069">
        <row r="4">
          <cell r="A4" t="str">
            <v>BẢNG TÍNH TOÁN, ĐO BÓC KHỐI LƯỢNG HOÀN THÀNH ĐƯA VÀO QUYẾT TOÁN</v>
          </cell>
        </row>
      </sheetData>
      <sheetData sheetId="8070">
        <row r="4">
          <cell r="A4" t="str">
            <v>BẢNG TÍNH TOÁN, ĐO BÓC KHỐI LƯỢNG HOÀN THÀNH ĐƯA VÀO QUYẾT TOÁN</v>
          </cell>
        </row>
      </sheetData>
      <sheetData sheetId="8071">
        <row r="4">
          <cell r="A4" t="str">
            <v>BẢNG TÍNH TOÁN, ĐO BÓC KHỐI LƯỢNG HOÀN THÀNH ĐƯA VÀO QUYẾT TOÁN</v>
          </cell>
        </row>
      </sheetData>
      <sheetData sheetId="8072">
        <row r="4">
          <cell r="A4" t="str">
            <v>BẢNG TÍNH TOÁN, ĐO BÓC KHỐI LƯỢNG HOÀN THÀNH ĐƯA VÀO QUYẾT TOÁN</v>
          </cell>
        </row>
      </sheetData>
      <sheetData sheetId="8073">
        <row r="4">
          <cell r="A4" t="str">
            <v>BẢNG TÍNH TOÁN, ĐO BÓC KHỐI LƯỢNG HOÀN THÀNH ĐƯA VÀO QUYẾT TOÁN</v>
          </cell>
        </row>
      </sheetData>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ow r="4">
          <cell r="A4" t="str">
            <v>BẢNG TÍNH TOÁN, ĐO BÓC KHỐI LƯỢNG HOÀN THÀNH ĐƯA VÀO QUYẾT TOÁN</v>
          </cell>
        </row>
      </sheetData>
      <sheetData sheetId="8106">
        <row r="4">
          <cell r="A4" t="str">
            <v>BẢNG TÍNH TOÁN, ĐO BÓC KHỐI LƯỢNG HOÀN THÀNH ĐƯA VÀO QUYẾT TOÁN</v>
          </cell>
        </row>
      </sheetData>
      <sheetData sheetId="8107">
        <row r="4">
          <cell r="A4" t="str">
            <v>BẢNG TÍNH TOÁN, ĐO BÓC KHỐI LƯỢNG HOÀN THÀNH ĐƯA VÀO QUYẾT TOÁN</v>
          </cell>
        </row>
      </sheetData>
      <sheetData sheetId="8108">
        <row r="4">
          <cell r="A4" t="str">
            <v>BẢNG TÍNH TOÁN, ĐO BÓC KHỐI LƯỢNG HOÀN THÀNH ĐƯA VÀO QUYẾT TOÁN</v>
          </cell>
        </row>
      </sheetData>
      <sheetData sheetId="8109">
        <row r="4">
          <cell r="A4" t="str">
            <v>BẢNG TÍNH TOÁN, ĐO BÓC KHỐI LƯỢNG HOÀN THÀNH ĐƯA VÀO QUYẾT TOÁN</v>
          </cell>
        </row>
      </sheetData>
      <sheetData sheetId="8110">
        <row r="4">
          <cell r="A4" t="str">
            <v>BẢNG TÍNH TOÁN, ĐO BÓC KHỐI LƯỢNG HOÀN THÀNH ĐƯA VÀO QUYẾT TOÁN</v>
          </cell>
        </row>
      </sheetData>
      <sheetData sheetId="8111">
        <row r="4">
          <cell r="A4" t="str">
            <v>BẢNG TÍNH TOÁN, ĐO BÓC KHỐI LƯỢNG HOÀN THÀNH ĐƯA VÀO QUYẾT TOÁN</v>
          </cell>
        </row>
      </sheetData>
      <sheetData sheetId="8112">
        <row r="4">
          <cell r="A4" t="str">
            <v>BẢNG TÍNH TOÁN, ĐO BÓC KHỐI LƯỢNG HOÀN THÀNH ĐƯA VÀO QUYẾT TOÁN</v>
          </cell>
        </row>
      </sheetData>
      <sheetData sheetId="8113">
        <row r="4">
          <cell r="A4" t="str">
            <v>BẢNG TÍNH TOÁN, ĐO BÓC KHỐI LƯỢNG HOÀN THÀNH ĐƯA VÀO QUYẾT TOÁN</v>
          </cell>
        </row>
      </sheetData>
      <sheetData sheetId="8114">
        <row r="4">
          <cell r="A4" t="str">
            <v>BẢNG TÍNH TOÁN, ĐO BÓC KHỐI LƯỢNG HOÀN THÀNH ĐƯA VÀO QUYẾT TOÁN</v>
          </cell>
        </row>
      </sheetData>
      <sheetData sheetId="8115">
        <row r="4">
          <cell r="A4" t="str">
            <v>BẢNG TÍNH TOÁN, ĐO BÓC KHỐI LƯỢNG HOÀN THÀNH ĐƯA VÀO QUYẾT TOÁN</v>
          </cell>
        </row>
      </sheetData>
      <sheetData sheetId="8116">
        <row r="4">
          <cell r="A4" t="str">
            <v>BẢNG TÍNH TOÁN, ĐO BÓC KHỐI LƯỢNG HOÀN THÀNH ĐƯA VÀO QUYẾT TOÁN</v>
          </cell>
        </row>
      </sheetData>
      <sheetData sheetId="8117">
        <row r="4">
          <cell r="A4" t="str">
            <v>BẢNG TÍNH TOÁN, ĐO BÓC KHỐI LƯỢNG HOÀN THÀNH ĐƯA VÀO QUYẾT TOÁN</v>
          </cell>
        </row>
      </sheetData>
      <sheetData sheetId="8118">
        <row r="4">
          <cell r="A4" t="str">
            <v>BẢNG TÍNH TOÁN, ĐO BÓC KHỐI LƯỢNG HOÀN THÀNH ĐƯA VÀO QUYẾT TOÁN</v>
          </cell>
        </row>
      </sheetData>
      <sheetData sheetId="8119">
        <row r="4">
          <cell r="A4" t="str">
            <v>BẢNG TÍNH TOÁN, ĐO BÓC KHỐI LƯỢNG HOÀN THÀNH ĐƯA VÀO QUYẾT TOÁN</v>
          </cell>
        </row>
      </sheetData>
      <sheetData sheetId="8120">
        <row r="4">
          <cell r="A4" t="str">
            <v>BẢNG TÍNH TOÁN, ĐO BÓC KHỐI LƯỢNG HOÀN THÀNH ĐƯA VÀO QUYẾT TOÁN</v>
          </cell>
        </row>
      </sheetData>
      <sheetData sheetId="8121">
        <row r="4">
          <cell r="A4" t="str">
            <v>BẢNG TÍNH TOÁN, ĐO BÓC KHỐI LƯỢNG HOÀN THÀNH ĐƯA VÀO QUYẾT TOÁN</v>
          </cell>
        </row>
      </sheetData>
      <sheetData sheetId="8122">
        <row r="4">
          <cell r="A4" t="str">
            <v>BẢNG TÍNH TOÁN, ĐO BÓC KHỐI LƯỢNG HOÀN THÀNH ĐƯA VÀO QUYẾT TOÁN</v>
          </cell>
        </row>
      </sheetData>
      <sheetData sheetId="8123">
        <row r="4">
          <cell r="A4" t="str">
            <v>BẢNG TÍNH TOÁN, ĐO BÓC KHỐI LƯỢNG HOÀN THÀNH ĐƯA VÀO QUYẾT TOÁN</v>
          </cell>
        </row>
      </sheetData>
      <sheetData sheetId="8124">
        <row r="4">
          <cell r="A4" t="str">
            <v>BẢNG TÍNH TOÁN, ĐO BÓC KHỐI LƯỢNG HOÀN THÀNH ĐƯA VÀO QUYẾT TOÁN</v>
          </cell>
        </row>
      </sheetData>
      <sheetData sheetId="8125">
        <row r="4">
          <cell r="A4" t="str">
            <v>BẢNG TÍNH TOÁN, ĐO BÓC KHỐI LƯỢNG HOÀN THÀNH ĐƯA VÀO QUYẾT TOÁN</v>
          </cell>
        </row>
      </sheetData>
      <sheetData sheetId="8126">
        <row r="4">
          <cell r="A4" t="str">
            <v>BẢNG TÍNH TOÁN, ĐO BÓC KHỐI LƯỢNG HOÀN THÀNH ĐƯA VÀO QUYẾT TOÁN</v>
          </cell>
        </row>
      </sheetData>
      <sheetData sheetId="8127">
        <row r="4">
          <cell r="A4" t="str">
            <v>BẢNG TÍNH TOÁN, ĐO BÓC KHỐI LƯỢNG HOÀN THÀNH ĐƯA VÀO QUYẾT TOÁN</v>
          </cell>
        </row>
      </sheetData>
      <sheetData sheetId="8128">
        <row r="4">
          <cell r="A4" t="str">
            <v>BẢNG TÍNH TOÁN, ĐO BÓC KHỐI LƯỢNG HOÀN THÀNH ĐƯA VÀO QUYẾT TOÁN</v>
          </cell>
        </row>
      </sheetData>
      <sheetData sheetId="8129">
        <row r="4">
          <cell r="A4" t="str">
            <v>BẢNG TÍNH TOÁN, ĐO BÓC KHỐI LƯỢNG HOÀN THÀNH ĐƯA VÀO QUYẾT TOÁN</v>
          </cell>
        </row>
      </sheetData>
      <sheetData sheetId="8130">
        <row r="4">
          <cell r="A4" t="str">
            <v>BẢNG TÍNH TOÁN, ĐO BÓC KHỐI LƯỢNG HOÀN THÀNH ĐƯA VÀO QUYẾT TOÁN</v>
          </cell>
        </row>
      </sheetData>
      <sheetData sheetId="8131">
        <row r="4">
          <cell r="A4" t="str">
            <v>BẢNG TÍNH TOÁN, ĐO BÓC KHỐI LƯỢNG HOÀN THÀNH ĐƯA VÀO QUYẾT TOÁN</v>
          </cell>
        </row>
      </sheetData>
      <sheetData sheetId="8132">
        <row r="4">
          <cell r="A4" t="str">
            <v>BẢNG TÍNH TOÁN, ĐO BÓC KHỐI LƯỢNG HOÀN THÀNH ĐƯA VÀO QUYẾT TOÁN</v>
          </cell>
        </row>
      </sheetData>
      <sheetData sheetId="8133">
        <row r="4">
          <cell r="A4" t="str">
            <v>BẢNG TÍNH TOÁN, ĐO BÓC KHỐI LƯỢNG HOÀN THÀNH ĐƯA VÀO QUYẾT TOÁN</v>
          </cell>
        </row>
      </sheetData>
      <sheetData sheetId="8134">
        <row r="4">
          <cell r="A4" t="str">
            <v>BẢNG TÍNH TOÁN, ĐO BÓC KHỐI LƯỢNG HOÀN THÀNH ĐƯA VÀO QUYẾT TOÁN</v>
          </cell>
        </row>
      </sheetData>
      <sheetData sheetId="8135">
        <row r="4">
          <cell r="A4" t="str">
            <v>BẢNG TÍNH TOÁN, ĐO BÓC KHỐI LƯỢNG HOÀN THÀNH ĐƯA VÀO QUYẾT TOÁN</v>
          </cell>
        </row>
      </sheetData>
      <sheetData sheetId="8136">
        <row r="4">
          <cell r="A4" t="str">
            <v>BẢNG TÍNH TOÁN, ĐO BÓC KHỐI LƯỢNG HOÀN THÀNH ĐƯA VÀO QUYẾT TOÁN</v>
          </cell>
        </row>
      </sheetData>
      <sheetData sheetId="8137">
        <row r="4">
          <cell r="A4" t="str">
            <v>BẢNG TÍNH TOÁN, ĐO BÓC KHỐI LƯỢNG HOÀN THÀNH ĐƯA VÀO QUYẾT TOÁN</v>
          </cell>
        </row>
      </sheetData>
      <sheetData sheetId="8138">
        <row r="4">
          <cell r="A4" t="str">
            <v>BẢNG TÍNH TOÁN, ĐO BÓC KHỐI LƯỢNG HOÀN THÀNH ĐƯA VÀO QUYẾT TOÁN</v>
          </cell>
        </row>
      </sheetData>
      <sheetData sheetId="8139">
        <row r="4">
          <cell r="A4" t="str">
            <v>BẢNG TÍNH TOÁN, ĐO BÓC KHỐI LƯỢNG HOÀN THÀNH ĐƯA VÀO QUYẾT TOÁN</v>
          </cell>
        </row>
      </sheetData>
      <sheetData sheetId="8140">
        <row r="4">
          <cell r="A4" t="str">
            <v>BẢNG TÍNH TOÁN, ĐO BÓC KHỐI LƯỢNG HOÀN THÀNH ĐƯA VÀO QUYẾT TOÁN</v>
          </cell>
        </row>
      </sheetData>
      <sheetData sheetId="8141">
        <row r="4">
          <cell r="A4" t="str">
            <v>BẢNG TÍNH TOÁN, ĐO BÓC KHỐI LƯỢNG HOÀN THÀNH ĐƯA VÀO QUYẾT TOÁN</v>
          </cell>
        </row>
      </sheetData>
      <sheetData sheetId="8142">
        <row r="4">
          <cell r="A4" t="str">
            <v>BẢNG TÍNH TOÁN, ĐO BÓC KHỐI LƯỢNG HOÀN THÀNH ĐƯA VÀO QUYẾT TOÁN</v>
          </cell>
        </row>
      </sheetData>
      <sheetData sheetId="8143">
        <row r="4">
          <cell r="A4" t="str">
            <v>BẢNG TÍNH TOÁN, ĐO BÓC KHỐI LƯỢNG HOÀN THÀNH ĐƯA VÀO QUYẾT TOÁN</v>
          </cell>
        </row>
      </sheetData>
      <sheetData sheetId="8144">
        <row r="4">
          <cell r="A4" t="str">
            <v>BẢNG TÍNH TOÁN, ĐO BÓC KHỐI LƯỢNG HOÀN THÀNH ĐƯA VÀO QUYẾT TOÁN</v>
          </cell>
        </row>
      </sheetData>
      <sheetData sheetId="8145">
        <row r="4">
          <cell r="A4" t="str">
            <v>BẢNG TÍNH TOÁN, ĐO BÓC KHỐI LƯỢNG HOÀN THÀNH ĐƯA VÀO QUYẾT TOÁN</v>
          </cell>
        </row>
      </sheetData>
      <sheetData sheetId="8146">
        <row r="4">
          <cell r="A4" t="str">
            <v>BẢNG TÍNH TOÁN, ĐO BÓC KHỐI LƯỢNG HOÀN THÀNH ĐƯA VÀO QUYẾT TOÁN</v>
          </cell>
        </row>
      </sheetData>
      <sheetData sheetId="8147">
        <row r="4">
          <cell r="A4" t="str">
            <v>BẢNG TÍNH TOÁN, ĐO BÓC KHỐI LƯỢNG HOÀN THÀNH ĐƯA VÀO QUYẾT TOÁN</v>
          </cell>
        </row>
      </sheetData>
      <sheetData sheetId="8148">
        <row r="4">
          <cell r="A4" t="str">
            <v>BẢNG TÍNH TOÁN, ĐO BÓC KHỐI LƯỢNG HOÀN THÀNH ĐƯA VÀO QUYẾT TOÁN</v>
          </cell>
        </row>
      </sheetData>
      <sheetData sheetId="8149">
        <row r="4">
          <cell r="A4" t="str">
            <v>BẢNG TÍNH TOÁN, ĐO BÓC KHỐI LƯỢNG HOÀN THÀNH ĐƯA VÀO QUYẾT TOÁN</v>
          </cell>
        </row>
      </sheetData>
      <sheetData sheetId="8150">
        <row r="4">
          <cell r="A4" t="str">
            <v>BẢNG TÍNH TOÁN, ĐO BÓC KHỐI LƯỢNG HOÀN THÀNH ĐƯA VÀO QUYẾT TOÁN</v>
          </cell>
        </row>
      </sheetData>
      <sheetData sheetId="8151">
        <row r="4">
          <cell r="A4" t="str">
            <v>BẢNG TÍNH TOÁN, ĐO BÓC KHỐI LƯỢNG HOÀN THÀNH ĐƯA VÀO QUYẾT TOÁN</v>
          </cell>
        </row>
      </sheetData>
      <sheetData sheetId="8152">
        <row r="4">
          <cell r="A4" t="str">
            <v>BẢNG TÍNH TOÁN, ĐO BÓC KHỐI LƯỢNG HOÀN THÀNH ĐƯA VÀO QUYẾT TOÁN</v>
          </cell>
        </row>
      </sheetData>
      <sheetData sheetId="8153">
        <row r="4">
          <cell r="A4" t="str">
            <v>BẢNG TÍNH TOÁN, ĐO BÓC KHỐI LƯỢNG HOÀN THÀNH ĐƯA VÀO QUYẾT TOÁN</v>
          </cell>
        </row>
      </sheetData>
      <sheetData sheetId="8154">
        <row r="4">
          <cell r="A4" t="str">
            <v>BẢNG TÍNH TOÁN, ĐO BÓC KHỐI LƯỢNG HOÀN THÀNH ĐƯA VÀO QUYẾT TOÁN</v>
          </cell>
        </row>
      </sheetData>
      <sheetData sheetId="8155">
        <row r="4">
          <cell r="A4" t="str">
            <v>BẢNG TÍNH TOÁN, ĐO BÓC KHỐI LƯỢNG HOÀN THÀNH ĐƯA VÀO QUYẾT TOÁN</v>
          </cell>
        </row>
      </sheetData>
      <sheetData sheetId="8156">
        <row r="4">
          <cell r="A4" t="str">
            <v>BẢNG TÍNH TOÁN, ĐO BÓC KHỐI LƯỢNG HOÀN THÀNH ĐƯA VÀO QUYẾT TOÁN</v>
          </cell>
        </row>
      </sheetData>
      <sheetData sheetId="8157">
        <row r="4">
          <cell r="A4" t="str">
            <v>BẢNG TÍNH TOÁN, ĐO BÓC KHỐI LƯỢNG HOÀN THÀNH ĐƯA VÀO QUYẾT TOÁN</v>
          </cell>
        </row>
      </sheetData>
      <sheetData sheetId="8158">
        <row r="4">
          <cell r="A4" t="str">
            <v>BẢNG TÍNH TOÁN, ĐO BÓC KHỐI LƯỢNG HOÀN THÀNH ĐƯA VÀO QUYẾT TOÁN</v>
          </cell>
        </row>
      </sheetData>
      <sheetData sheetId="8159">
        <row r="4">
          <cell r="A4" t="str">
            <v>BẢNG TÍNH TOÁN, ĐO BÓC KHỐI LƯỢNG HOÀN THÀNH ĐƯA VÀO QUYẾT TOÁN</v>
          </cell>
        </row>
      </sheetData>
      <sheetData sheetId="8160">
        <row r="4">
          <cell r="A4" t="str">
            <v>BẢNG TÍNH TOÁN, ĐO BÓC KHỐI LƯỢNG HOÀN THÀNH ĐƯA VÀO QUYẾT TOÁN</v>
          </cell>
        </row>
      </sheetData>
      <sheetData sheetId="8161">
        <row r="4">
          <cell r="A4" t="str">
            <v>BẢNG TÍNH TOÁN, ĐO BÓC KHỐI LƯỢNG HOÀN THÀNH ĐƯA VÀO QUYẾT TOÁN</v>
          </cell>
        </row>
      </sheetData>
      <sheetData sheetId="8162">
        <row r="4">
          <cell r="A4" t="str">
            <v>BẢNG TÍNH TOÁN, ĐO BÓC KHỐI LƯỢNG HOÀN THÀNH ĐƯA VÀO QUYẾT TOÁN</v>
          </cell>
        </row>
      </sheetData>
      <sheetData sheetId="8163">
        <row r="4">
          <cell r="A4" t="str">
            <v>BẢNG TÍNH TOÁN, ĐO BÓC KHỐI LƯỢNG HOÀN THÀNH ĐƯA VÀO QUYẾT TOÁN</v>
          </cell>
        </row>
      </sheetData>
      <sheetData sheetId="8164">
        <row r="4">
          <cell r="A4" t="str">
            <v>BẢNG TÍNH TOÁN, ĐO BÓC KHỐI LƯỢNG HOÀN THÀNH ĐƯA VÀO QUYẾT TOÁN</v>
          </cell>
        </row>
      </sheetData>
      <sheetData sheetId="8165">
        <row r="4">
          <cell r="A4" t="str">
            <v>BẢNG TÍNH TOÁN, ĐO BÓC KHỐI LƯỢNG HOÀN THÀNH ĐƯA VÀO QUYẾT TOÁN</v>
          </cell>
        </row>
      </sheetData>
      <sheetData sheetId="8166">
        <row r="4">
          <cell r="A4" t="str">
            <v>BẢNG TÍNH TOÁN, ĐO BÓC KHỐI LƯỢNG HOÀN THÀNH ĐƯA VÀO QUYẾT TOÁN</v>
          </cell>
        </row>
      </sheetData>
      <sheetData sheetId="8167">
        <row r="4">
          <cell r="A4" t="str">
            <v>BẢNG TÍNH TOÁN, ĐO BÓC KHỐI LƯỢNG HOÀN THÀNH ĐƯA VÀO QUYẾT TOÁN</v>
          </cell>
        </row>
      </sheetData>
      <sheetData sheetId="8168">
        <row r="4">
          <cell r="A4" t="str">
            <v>BẢNG TÍNH TOÁN, ĐO BÓC KHỐI LƯỢNG HOÀN THÀNH ĐƯA VÀO QUYẾT TOÁN</v>
          </cell>
        </row>
      </sheetData>
      <sheetData sheetId="8169">
        <row r="4">
          <cell r="A4" t="str">
            <v>BẢNG TÍNH TOÁN, ĐO BÓC KHỐI LƯỢNG HOÀN THÀNH ĐƯA VÀO QUYẾT TOÁN</v>
          </cell>
        </row>
      </sheetData>
      <sheetData sheetId="8170">
        <row r="4">
          <cell r="A4" t="str">
            <v>BẢNG TÍNH TOÁN, ĐO BÓC KHỐI LƯỢNG HOÀN THÀNH ĐƯA VÀO QUYẾT TOÁN</v>
          </cell>
        </row>
      </sheetData>
      <sheetData sheetId="8171">
        <row r="4">
          <cell r="A4" t="str">
            <v>BẢNG TÍNH TOÁN, ĐO BÓC KHỐI LƯỢNG HOÀN THÀNH ĐƯA VÀO QUYẾT TOÁN</v>
          </cell>
        </row>
      </sheetData>
      <sheetData sheetId="8172">
        <row r="4">
          <cell r="A4" t="str">
            <v>BẢNG TÍNH TOÁN, ĐO BÓC KHỐI LƯỢNG HOÀN THÀNH ĐƯA VÀO QUYẾT TOÁN</v>
          </cell>
        </row>
      </sheetData>
      <sheetData sheetId="8173">
        <row r="4">
          <cell r="A4" t="str">
            <v>BẢNG TÍNH TOÁN, ĐO BÓC KHỐI LƯỢNG HOÀN THÀNH ĐƯA VÀO QUYẾT TOÁN</v>
          </cell>
        </row>
      </sheetData>
      <sheetData sheetId="8174">
        <row r="4">
          <cell r="A4" t="str">
            <v>BẢNG TÍNH TOÁN, ĐO BÓC KHỐI LƯỢNG HOÀN THÀNH ĐƯA VÀO QUYẾT TOÁN</v>
          </cell>
        </row>
      </sheetData>
      <sheetData sheetId="8175">
        <row r="4">
          <cell r="A4" t="str">
            <v>BẢNG TÍNH TOÁN, ĐO BÓC KHỐI LƯỢNG HOÀN THÀNH ĐƯA VÀO QUYẾT TOÁN</v>
          </cell>
        </row>
      </sheetData>
      <sheetData sheetId="8176">
        <row r="4">
          <cell r="A4" t="str">
            <v>BẢNG TÍNH TOÁN, ĐO BÓC KHỐI LƯỢNG HOÀN THÀNH ĐƯA VÀO QUYẾT TOÁN</v>
          </cell>
        </row>
      </sheetData>
      <sheetData sheetId="8177">
        <row r="4">
          <cell r="A4" t="str">
            <v>BẢNG TÍNH TOÁN, ĐO BÓC KHỐI LƯỢNG HOÀN THÀNH ĐƯA VÀO QUYẾT TOÁN</v>
          </cell>
        </row>
      </sheetData>
      <sheetData sheetId="8178">
        <row r="4">
          <cell r="A4" t="str">
            <v>BẢNG TÍNH TOÁN, ĐO BÓC KHỐI LƯỢNG HOÀN THÀNH ĐƯA VÀO QUYẾT TOÁN</v>
          </cell>
        </row>
      </sheetData>
      <sheetData sheetId="8179">
        <row r="4">
          <cell r="A4" t="str">
            <v>BẢNG TÍNH TOÁN, ĐO BÓC KHỐI LƯỢNG HOÀN THÀNH ĐƯA VÀO QUYẾT TOÁN</v>
          </cell>
        </row>
      </sheetData>
      <sheetData sheetId="8180">
        <row r="4">
          <cell r="A4" t="str">
            <v>BẢNG TÍNH TOÁN, ĐO BÓC KHỐI LƯỢNG HOÀN THÀNH ĐƯA VÀO QUYẾT TOÁN</v>
          </cell>
        </row>
      </sheetData>
      <sheetData sheetId="8181">
        <row r="4">
          <cell r="A4" t="str">
            <v>BẢNG TÍNH TOÁN, ĐO BÓC KHỐI LƯỢNG HOÀN THÀNH ĐƯA VÀO QUYẾT TOÁN</v>
          </cell>
        </row>
      </sheetData>
      <sheetData sheetId="8182">
        <row r="4">
          <cell r="A4" t="str">
            <v>BẢNG TÍNH TOÁN, ĐO BÓC KHỐI LƯỢNG HOÀN THÀNH ĐƯA VÀO QUYẾT TOÁN</v>
          </cell>
        </row>
      </sheetData>
      <sheetData sheetId="8183">
        <row r="4">
          <cell r="A4" t="str">
            <v>BẢNG TÍNH TOÁN, ĐO BÓC KHỐI LƯỢNG HOÀN THÀNH ĐƯA VÀO QUYẾT TOÁN</v>
          </cell>
        </row>
      </sheetData>
      <sheetData sheetId="8184">
        <row r="4">
          <cell r="A4" t="str">
            <v>BẢNG TÍNH TOÁN, ĐO BÓC KHỐI LƯỢNG HOÀN THÀNH ĐƯA VÀO QUYẾT TOÁN</v>
          </cell>
        </row>
      </sheetData>
      <sheetData sheetId="8185">
        <row r="4">
          <cell r="A4" t="str">
            <v>BẢNG TÍNH TOÁN, ĐO BÓC KHỐI LƯỢNG HOÀN THÀNH ĐƯA VÀO QUYẾT TOÁN</v>
          </cell>
        </row>
      </sheetData>
      <sheetData sheetId="8186">
        <row r="4">
          <cell r="A4" t="str">
            <v>BẢNG TÍNH TOÁN, ĐO BÓC KHỐI LƯỢNG HOÀN THÀNH ĐƯA VÀO QUYẾT TOÁN</v>
          </cell>
        </row>
      </sheetData>
      <sheetData sheetId="8187">
        <row r="4">
          <cell r="A4" t="str">
            <v>BẢNG TÍNH TOÁN, ĐO BÓC KHỐI LƯỢNG HOÀN THÀNH ĐƯA VÀO QUYẾT TOÁN</v>
          </cell>
        </row>
      </sheetData>
      <sheetData sheetId="8188">
        <row r="4">
          <cell r="A4" t="str">
            <v>BẢNG TÍNH TOÁN, ĐO BÓC KHỐI LƯỢNG HOÀN THÀNH ĐƯA VÀO QUYẾT TOÁN</v>
          </cell>
        </row>
      </sheetData>
      <sheetData sheetId="8189">
        <row r="4">
          <cell r="A4" t="str">
            <v>BẢNG TÍNH TOÁN, ĐO BÓC KHỐI LƯỢNG HOÀN THÀNH ĐƯA VÀO QUYẾT TOÁN</v>
          </cell>
        </row>
      </sheetData>
      <sheetData sheetId="8190">
        <row r="4">
          <cell r="A4" t="str">
            <v>BẢNG TÍNH TOÁN, ĐO BÓC KHỐI LƯỢNG HOÀN THÀNH ĐƯA VÀO QUYẾT TOÁN</v>
          </cell>
        </row>
      </sheetData>
      <sheetData sheetId="8191">
        <row r="4">
          <cell r="A4" t="str">
            <v>BẢNG TÍNH TOÁN, ĐO BÓC KHỐI LƯỢNG HOÀN THÀNH ĐƯA VÀO QUYẾT TOÁN</v>
          </cell>
        </row>
      </sheetData>
      <sheetData sheetId="8192">
        <row r="4">
          <cell r="A4" t="str">
            <v>BẢNG TÍNH TOÁN, ĐO BÓC KHỐI LƯỢNG HOÀN THÀNH ĐƯA VÀO QUYẾT TOÁN</v>
          </cell>
        </row>
      </sheetData>
      <sheetData sheetId="8193">
        <row r="4">
          <cell r="A4" t="str">
            <v>BẢNG TÍNH TOÁN, ĐO BÓC KHỐI LƯỢNG HOÀN THÀNH ĐƯA VÀO QUYẾT TOÁN</v>
          </cell>
        </row>
      </sheetData>
      <sheetData sheetId="8194">
        <row r="4">
          <cell r="A4" t="str">
            <v>BẢNG TÍNH TOÁN, ĐO BÓC KHỐI LƯỢNG HOÀN THÀNH ĐƯA VÀO QUYẾT TOÁN</v>
          </cell>
        </row>
      </sheetData>
      <sheetData sheetId="8195">
        <row r="4">
          <cell r="A4" t="str">
            <v>BẢNG TÍNH TOÁN, ĐO BÓC KHỐI LƯỢNG HOÀN THÀNH ĐƯA VÀO QUYẾT TOÁN</v>
          </cell>
        </row>
      </sheetData>
      <sheetData sheetId="8196">
        <row r="4">
          <cell r="A4" t="str">
            <v>BẢNG TÍNH TOÁN, ĐO BÓC KHỐI LƯỢNG HOÀN THÀNH ĐƯA VÀO QUYẾT TOÁN</v>
          </cell>
        </row>
      </sheetData>
      <sheetData sheetId="8197">
        <row r="4">
          <cell r="A4" t="str">
            <v>BẢNG TÍNH TOÁN, ĐO BÓC KHỐI LƯỢNG HOÀN THÀNH ĐƯA VÀO QUYẾT TOÁN</v>
          </cell>
        </row>
      </sheetData>
      <sheetData sheetId="8198">
        <row r="4">
          <cell r="A4" t="str">
            <v>BẢNG TÍNH TOÁN, ĐO BÓC KHỐI LƯỢNG HOÀN THÀNH ĐƯA VÀO QUYẾT TOÁN</v>
          </cell>
        </row>
      </sheetData>
      <sheetData sheetId="8199">
        <row r="4">
          <cell r="A4" t="str">
            <v>BẢNG TÍNH TOÁN, ĐO BÓC KHỐI LƯỢNG HOÀN THÀNH ĐƯA VÀO QUYẾT TOÁN</v>
          </cell>
        </row>
      </sheetData>
      <sheetData sheetId="8200">
        <row r="4">
          <cell r="A4" t="str">
            <v>BẢNG TÍNH TOÁN, ĐO BÓC KHỐI LƯỢNG HOÀN THÀNH ĐƯA VÀO QUYẾT TOÁN</v>
          </cell>
        </row>
      </sheetData>
      <sheetData sheetId="8201">
        <row r="4">
          <cell r="A4" t="str">
            <v>BẢNG TÍNH TOÁN, ĐO BÓC KHỐI LƯỢNG HOÀN THÀNH ĐƯA VÀO QUYẾT TOÁN</v>
          </cell>
        </row>
      </sheetData>
      <sheetData sheetId="8202">
        <row r="4">
          <cell r="A4" t="str">
            <v>BẢNG TÍNH TOÁN, ĐO BÓC KHỐI LƯỢNG HOÀN THÀNH ĐƯA VÀO QUYẾT TOÁN</v>
          </cell>
        </row>
      </sheetData>
      <sheetData sheetId="8203">
        <row r="4">
          <cell r="A4" t="str">
            <v>BẢNG TÍNH TOÁN, ĐO BÓC KHỐI LƯỢNG HOÀN THÀNH ĐƯA VÀO QUYẾT TOÁN</v>
          </cell>
        </row>
      </sheetData>
      <sheetData sheetId="8204">
        <row r="4">
          <cell r="A4" t="str">
            <v>BẢNG TÍNH TOÁN, ĐO BÓC KHỐI LƯỢNG HOÀN THÀNH ĐƯA VÀO QUYẾT TOÁN</v>
          </cell>
        </row>
      </sheetData>
      <sheetData sheetId="8205">
        <row r="4">
          <cell r="A4" t="str">
            <v>BẢNG TÍNH TOÁN, ĐO BÓC KHỐI LƯỢNG HOÀN THÀNH ĐƯA VÀO QUYẾT TOÁN</v>
          </cell>
        </row>
      </sheetData>
      <sheetData sheetId="8206">
        <row r="4">
          <cell r="A4" t="str">
            <v>BẢNG TÍNH TOÁN, ĐO BÓC KHỐI LƯỢNG HOÀN THÀNH ĐƯA VÀO QUYẾT TOÁN</v>
          </cell>
        </row>
      </sheetData>
      <sheetData sheetId="8207">
        <row r="4">
          <cell r="A4" t="str">
            <v>BẢNG TÍNH TOÁN, ĐO BÓC KHỐI LƯỢNG HOÀN THÀNH ĐƯA VÀO QUYẾT TOÁN</v>
          </cell>
        </row>
      </sheetData>
      <sheetData sheetId="8208">
        <row r="4">
          <cell r="A4" t="str">
            <v>BẢNG TÍNH TOÁN, ĐO BÓC KHỐI LƯỢNG HOÀN THÀNH ĐƯA VÀO QUYẾT TOÁN</v>
          </cell>
        </row>
      </sheetData>
      <sheetData sheetId="8209">
        <row r="4">
          <cell r="A4" t="str">
            <v>BẢNG TÍNH TOÁN, ĐO BÓC KHỐI LƯỢNG HOÀN THÀNH ĐƯA VÀO QUYẾT TOÁN</v>
          </cell>
        </row>
      </sheetData>
      <sheetData sheetId="8210">
        <row r="4">
          <cell r="A4" t="str">
            <v>BẢNG TÍNH TOÁN, ĐO BÓC KHỐI LƯỢNG HOÀN THÀNH ĐƯA VÀO QUYẾT TOÁN</v>
          </cell>
        </row>
      </sheetData>
      <sheetData sheetId="8211">
        <row r="4">
          <cell r="A4" t="str">
            <v>BẢNG TÍNH TOÁN, ĐO BÓC KHỐI LƯỢNG HOÀN THÀNH ĐƯA VÀO QUYẾT TOÁN</v>
          </cell>
        </row>
      </sheetData>
      <sheetData sheetId="8212">
        <row r="4">
          <cell r="A4" t="str">
            <v>BẢNG TÍNH TOÁN, ĐO BÓC KHỐI LƯỢNG HOÀN THÀNH ĐƯA VÀO QUYẾT TOÁN</v>
          </cell>
        </row>
      </sheetData>
      <sheetData sheetId="8213">
        <row r="4">
          <cell r="A4" t="str">
            <v>BẢNG TÍNH TOÁN, ĐO BÓC KHỐI LƯỢNG HOÀN THÀNH ĐƯA VÀO QUYẾT TOÁN</v>
          </cell>
        </row>
      </sheetData>
      <sheetData sheetId="8214">
        <row r="4">
          <cell r="A4" t="str">
            <v>BẢNG TÍNH TOÁN, ĐO BÓC KHỐI LƯỢNG HOÀN THÀNH ĐƯA VÀO QUYẾT TOÁN</v>
          </cell>
        </row>
      </sheetData>
      <sheetData sheetId="8215">
        <row r="4">
          <cell r="A4" t="str">
            <v>BẢNG TÍNH TOÁN, ĐO BÓC KHỐI LƯỢNG HOÀN THÀNH ĐƯA VÀO QUYẾT TOÁN</v>
          </cell>
        </row>
      </sheetData>
      <sheetData sheetId="8216">
        <row r="4">
          <cell r="A4" t="str">
            <v>BẢNG TÍNH TOÁN, ĐO BÓC KHỐI LƯỢNG HOÀN THÀNH ĐƯA VÀO QUYẾT TOÁN</v>
          </cell>
        </row>
      </sheetData>
      <sheetData sheetId="8217">
        <row r="4">
          <cell r="A4" t="str">
            <v>BẢNG TÍNH TOÁN, ĐO BÓC KHỐI LƯỢNG HOÀN THÀNH ĐƯA VÀO QUYẾT TOÁN</v>
          </cell>
        </row>
      </sheetData>
      <sheetData sheetId="8218">
        <row r="4">
          <cell r="A4" t="str">
            <v>BẢNG TÍNH TOÁN, ĐO BÓC KHỐI LƯỢNG HOÀN THÀNH ĐƯA VÀO QUYẾT TOÁN</v>
          </cell>
        </row>
      </sheetData>
      <sheetData sheetId="8219">
        <row r="4">
          <cell r="A4" t="str">
            <v>BẢNG TÍNH TOÁN, ĐO BÓC KHỐI LƯỢNG HOÀN THÀNH ĐƯA VÀO QUYẾT TOÁN</v>
          </cell>
        </row>
      </sheetData>
      <sheetData sheetId="8220">
        <row r="4">
          <cell r="A4" t="str">
            <v>BẢNG TÍNH TOÁN, ĐO BÓC KHỐI LƯỢNG HOÀN THÀNH ĐƯA VÀO QUYẾT TOÁN</v>
          </cell>
        </row>
      </sheetData>
      <sheetData sheetId="8221">
        <row r="4">
          <cell r="A4" t="str">
            <v>BẢNG TÍNH TOÁN, ĐO BÓC KHỐI LƯỢNG HOÀN THÀNH ĐƯA VÀO QUYẾT TOÁN</v>
          </cell>
        </row>
      </sheetData>
      <sheetData sheetId="8222">
        <row r="4">
          <cell r="A4" t="str">
            <v>BẢNG TÍNH TOÁN, ĐO BÓC KHỐI LƯỢNG HOÀN THÀNH ĐƯA VÀO QUYẾT TOÁN</v>
          </cell>
        </row>
      </sheetData>
      <sheetData sheetId="8223">
        <row r="4">
          <cell r="A4" t="str">
            <v>BẢNG TÍNH TOÁN, ĐO BÓC KHỐI LƯỢNG HOÀN THÀNH ĐƯA VÀO QUYẾT TOÁN</v>
          </cell>
        </row>
      </sheetData>
      <sheetData sheetId="8224">
        <row r="4">
          <cell r="A4" t="str">
            <v>BẢNG TÍNH TOÁN, ĐO BÓC KHỐI LƯỢNG HOÀN THÀNH ĐƯA VÀO QUYẾT TOÁN</v>
          </cell>
        </row>
      </sheetData>
      <sheetData sheetId="8225">
        <row r="4">
          <cell r="A4" t="str">
            <v>BẢNG TÍNH TOÁN, ĐO BÓC KHỐI LƯỢNG HOÀN THÀNH ĐƯA VÀO QUYẾT TOÁN</v>
          </cell>
        </row>
      </sheetData>
      <sheetData sheetId="8226">
        <row r="4">
          <cell r="A4" t="str">
            <v>BẢNG TÍNH TOÁN, ĐO BÓC KHỐI LƯỢNG HOÀN THÀNH ĐƯA VÀO QUYẾT TOÁN</v>
          </cell>
        </row>
      </sheetData>
      <sheetData sheetId="8227">
        <row r="4">
          <cell r="A4" t="str">
            <v>BẢNG TÍNH TOÁN, ĐO BÓC KHỐI LƯỢNG HOÀN THÀNH ĐƯA VÀO QUYẾT TOÁN</v>
          </cell>
        </row>
      </sheetData>
      <sheetData sheetId="8228">
        <row r="4">
          <cell r="A4" t="str">
            <v>BẢNG TÍNH TOÁN, ĐO BÓC KHỐI LƯỢNG HOÀN THÀNH ĐƯA VÀO QUYẾT TOÁN</v>
          </cell>
        </row>
      </sheetData>
      <sheetData sheetId="8229">
        <row r="4">
          <cell r="A4" t="str">
            <v>BẢNG TÍNH TOÁN, ĐO BÓC KHỐI LƯỢNG HOÀN THÀNH ĐƯA VÀO QUYẾT TOÁN</v>
          </cell>
        </row>
      </sheetData>
      <sheetData sheetId="8230">
        <row r="4">
          <cell r="A4" t="str">
            <v>BẢNG TÍNH TOÁN, ĐO BÓC KHỐI LƯỢNG HOÀN THÀNH ĐƯA VÀO QUYẾT TOÁN</v>
          </cell>
        </row>
      </sheetData>
      <sheetData sheetId="8231">
        <row r="4">
          <cell r="A4" t="str">
            <v>BẢNG TÍNH TOÁN, ĐO BÓC KHỐI LƯỢNG HOÀN THÀNH ĐƯA VÀO QUYẾT TOÁN</v>
          </cell>
        </row>
      </sheetData>
      <sheetData sheetId="8232">
        <row r="4">
          <cell r="A4" t="str">
            <v>BẢNG TÍNH TOÁN, ĐO BÓC KHỐI LƯỢNG HOÀN THÀNH ĐƯA VÀO QUYẾT TOÁN</v>
          </cell>
        </row>
      </sheetData>
      <sheetData sheetId="8233">
        <row r="4">
          <cell r="A4" t="str">
            <v>BẢNG TÍNH TOÁN, ĐO BÓC KHỐI LƯỢNG HOÀN THÀNH ĐƯA VÀO QUYẾT TOÁN</v>
          </cell>
        </row>
      </sheetData>
      <sheetData sheetId="8234">
        <row r="4">
          <cell r="A4" t="str">
            <v>BẢNG TÍNH TOÁN, ĐO BÓC KHỐI LƯỢNG HOÀN THÀNH ĐƯA VÀO QUYẾT TOÁN</v>
          </cell>
        </row>
      </sheetData>
      <sheetData sheetId="8235">
        <row r="4">
          <cell r="A4" t="str">
            <v>BẢNG TÍNH TOÁN, ĐO BÓC KHỐI LƯỢNG HOÀN THÀNH ĐƯA VÀO QUYẾT TOÁN</v>
          </cell>
        </row>
      </sheetData>
      <sheetData sheetId="8236">
        <row r="4">
          <cell r="A4" t="str">
            <v>BẢNG TÍNH TOÁN, ĐO BÓC KHỐI LƯỢNG HOÀN THÀNH ĐƯA VÀO QUYẾT TOÁN</v>
          </cell>
        </row>
      </sheetData>
      <sheetData sheetId="8237">
        <row r="4">
          <cell r="A4" t="str">
            <v>BẢNG TÍNH TOÁN, ĐO BÓC KHỐI LƯỢNG HOÀN THÀNH ĐƯA VÀO QUYẾT TOÁN</v>
          </cell>
        </row>
      </sheetData>
      <sheetData sheetId="8238">
        <row r="4">
          <cell r="A4" t="str">
            <v>BẢNG TÍNH TOÁN, ĐO BÓC KHỐI LƯỢNG HOÀN THÀNH ĐƯA VÀO QUYẾT TOÁN</v>
          </cell>
        </row>
      </sheetData>
      <sheetData sheetId="8239">
        <row r="4">
          <cell r="A4" t="str">
            <v>BẢNG TÍNH TOÁN, ĐO BÓC KHỐI LƯỢNG HOÀN THÀNH ĐƯA VÀO QUYẾT TOÁN</v>
          </cell>
        </row>
      </sheetData>
      <sheetData sheetId="8240">
        <row r="4">
          <cell r="A4" t="str">
            <v>BẢNG TÍNH TOÁN, ĐO BÓC KHỐI LƯỢNG HOÀN THÀNH ĐƯA VÀO QUYẾT TOÁN</v>
          </cell>
        </row>
      </sheetData>
      <sheetData sheetId="8241">
        <row r="4">
          <cell r="A4" t="str">
            <v>BẢNG TÍNH TOÁN, ĐO BÓC KHỐI LƯỢNG HOÀN THÀNH ĐƯA VÀO QUYẾT TOÁN</v>
          </cell>
        </row>
      </sheetData>
      <sheetData sheetId="8242">
        <row r="4">
          <cell r="A4" t="str">
            <v>BẢNG TÍNH TOÁN, ĐO BÓC KHỐI LƯỢNG HOÀN THÀNH ĐƯA VÀO QUYẾT TOÁN</v>
          </cell>
        </row>
      </sheetData>
      <sheetData sheetId="8243">
        <row r="4">
          <cell r="A4" t="str">
            <v>BẢNG TÍNH TOÁN, ĐO BÓC KHỐI LƯỢNG HOÀN THÀNH ĐƯA VÀO QUYẾT TOÁN</v>
          </cell>
        </row>
      </sheetData>
      <sheetData sheetId="8244">
        <row r="4">
          <cell r="A4" t="str">
            <v>BẢNG TÍNH TOÁN, ĐO BÓC KHỐI LƯỢNG HOÀN THÀNH ĐƯA VÀO QUYẾT TOÁN</v>
          </cell>
        </row>
      </sheetData>
      <sheetData sheetId="8245">
        <row r="4">
          <cell r="A4" t="str">
            <v>BẢNG TÍNH TOÁN, ĐO BÓC KHỐI LƯỢNG HOÀN THÀNH ĐƯA VÀO QUYẾT TOÁN</v>
          </cell>
        </row>
      </sheetData>
      <sheetData sheetId="8246">
        <row r="4">
          <cell r="A4" t="str">
            <v>BẢNG TÍNH TOÁN, ĐO BÓC KHỐI LƯỢNG HOÀN THÀNH ĐƯA VÀO QUYẾT TOÁN</v>
          </cell>
        </row>
      </sheetData>
      <sheetData sheetId="8247">
        <row r="4">
          <cell r="A4" t="str">
            <v>BẢNG TÍNH TOÁN, ĐO BÓC KHỐI LƯỢNG HOÀN THÀNH ĐƯA VÀO QUYẾT TOÁN</v>
          </cell>
        </row>
      </sheetData>
      <sheetData sheetId="8248">
        <row r="4">
          <cell r="A4" t="str">
            <v>BẢNG TÍNH TOÁN, ĐO BÓC KHỐI LƯỢNG HOÀN THÀNH ĐƯA VÀO QUYẾT TOÁN</v>
          </cell>
        </row>
      </sheetData>
      <sheetData sheetId="8249">
        <row r="4">
          <cell r="A4" t="str">
            <v>BẢNG TÍNH TOÁN, ĐO BÓC KHỐI LƯỢNG HOÀN THÀNH ĐƯA VÀO QUYẾT TOÁN</v>
          </cell>
        </row>
      </sheetData>
      <sheetData sheetId="8250">
        <row r="4">
          <cell r="A4" t="str">
            <v>BẢNG TÍNH TOÁN, ĐO BÓC KHỐI LƯỢNG HOÀN THÀNH ĐƯA VÀO QUYẾT TOÁN</v>
          </cell>
        </row>
      </sheetData>
      <sheetData sheetId="8251">
        <row r="4">
          <cell r="A4" t="str">
            <v>BẢNG TÍNH TOÁN, ĐO BÓC KHỐI LƯỢNG HOÀN THÀNH ĐƯA VÀO QUYẾT TOÁN</v>
          </cell>
        </row>
      </sheetData>
      <sheetData sheetId="8252">
        <row r="4">
          <cell r="A4" t="str">
            <v>BẢNG TÍNH TOÁN, ĐO BÓC KHỐI LƯỢNG HOÀN THÀNH ĐƯA VÀO QUYẾT TOÁN</v>
          </cell>
        </row>
      </sheetData>
      <sheetData sheetId="8253">
        <row r="4">
          <cell r="A4" t="str">
            <v>BẢNG TÍNH TOÁN, ĐO BÓC KHỐI LƯỢNG HOÀN THÀNH ĐƯA VÀO QUYẾT TOÁN</v>
          </cell>
        </row>
      </sheetData>
      <sheetData sheetId="8254">
        <row r="4">
          <cell r="A4" t="str">
            <v>BẢNG TÍNH TOÁN, ĐO BÓC KHỐI LƯỢNG HOÀN THÀNH ĐƯA VÀO QUYẾT TOÁN</v>
          </cell>
        </row>
      </sheetData>
      <sheetData sheetId="8255">
        <row r="4">
          <cell r="A4" t="str">
            <v>BẢNG TÍNH TOÁN, ĐO BÓC KHỐI LƯỢNG HOÀN THÀNH ĐƯA VÀO QUYẾT TOÁN</v>
          </cell>
        </row>
      </sheetData>
      <sheetData sheetId="8256">
        <row r="4">
          <cell r="A4" t="str">
            <v>BẢNG TÍNH TOÁN, ĐO BÓC KHỐI LƯỢNG HOÀN THÀNH ĐƯA VÀO QUYẾT TOÁN</v>
          </cell>
        </row>
      </sheetData>
      <sheetData sheetId="8257">
        <row r="4">
          <cell r="A4" t="str">
            <v>BẢNG TÍNH TOÁN, ĐO BÓC KHỐI LƯỢNG HOÀN THÀNH ĐƯA VÀO QUYẾT TOÁN</v>
          </cell>
        </row>
      </sheetData>
      <sheetData sheetId="8258">
        <row r="4">
          <cell r="A4" t="str">
            <v>BẢNG TÍNH TOÁN, ĐO BÓC KHỐI LƯỢNG HOÀN THÀNH ĐƯA VÀO QUYẾT TOÁN</v>
          </cell>
        </row>
      </sheetData>
      <sheetData sheetId="8259">
        <row r="4">
          <cell r="A4" t="str">
            <v>BẢNG TÍNH TOÁN, ĐO BÓC KHỐI LƯỢNG HOÀN THÀNH ĐƯA VÀO QUYẾT TOÁN</v>
          </cell>
        </row>
      </sheetData>
      <sheetData sheetId="8260">
        <row r="4">
          <cell r="A4" t="str">
            <v>BẢNG TÍNH TOÁN, ĐO BÓC KHỐI LƯỢNG HOÀN THÀNH ĐƯA VÀO QUYẾT TOÁN</v>
          </cell>
        </row>
      </sheetData>
      <sheetData sheetId="8261">
        <row r="4">
          <cell r="A4" t="str">
            <v>BẢNG TÍNH TOÁN, ĐO BÓC KHỐI LƯỢNG HOÀN THÀNH ĐƯA VÀO QUYẾT TOÁN</v>
          </cell>
        </row>
      </sheetData>
      <sheetData sheetId="8262">
        <row r="4">
          <cell r="A4" t="str">
            <v>BẢNG TÍNH TOÁN, ĐO BÓC KHỐI LƯỢNG HOÀN THÀNH ĐƯA VÀO QUYẾT TOÁN</v>
          </cell>
        </row>
      </sheetData>
      <sheetData sheetId="8263">
        <row r="4">
          <cell r="A4" t="str">
            <v>BẢNG TÍNH TOÁN, ĐO BÓC KHỐI LƯỢNG HOÀN THÀNH ĐƯA VÀO QUYẾT TOÁN</v>
          </cell>
        </row>
      </sheetData>
      <sheetData sheetId="8264">
        <row r="4">
          <cell r="A4" t="str">
            <v>BẢNG TÍNH TOÁN, ĐO BÓC KHỐI LƯỢNG HOÀN THÀNH ĐƯA VÀO QUYẾT TOÁN</v>
          </cell>
        </row>
      </sheetData>
      <sheetData sheetId="8265">
        <row r="4">
          <cell r="A4" t="str">
            <v>BẢNG TÍNH TOÁN, ĐO BÓC KHỐI LƯỢNG HOÀN THÀNH ĐƯA VÀO QUYẾT TOÁN</v>
          </cell>
        </row>
      </sheetData>
      <sheetData sheetId="8266">
        <row r="4">
          <cell r="A4" t="str">
            <v>BẢNG TÍNH TOÁN, ĐO BÓC KHỐI LƯỢNG HOÀN THÀNH ĐƯA VÀO QUYẾT TOÁN</v>
          </cell>
        </row>
      </sheetData>
      <sheetData sheetId="8267">
        <row r="4">
          <cell r="A4" t="str">
            <v>BẢNG TÍNH TOÁN, ĐO BÓC KHỐI LƯỢNG HOÀN THÀNH ĐƯA VÀO QUYẾT TOÁN</v>
          </cell>
        </row>
      </sheetData>
      <sheetData sheetId="8268">
        <row r="4">
          <cell r="A4" t="str">
            <v>BẢNG TÍNH TOÁN, ĐO BÓC KHỐI LƯỢNG HOÀN THÀNH ĐƯA VÀO QUYẾT TOÁN</v>
          </cell>
        </row>
      </sheetData>
      <sheetData sheetId="8269">
        <row r="4">
          <cell r="A4" t="str">
            <v>BẢNG TÍNH TOÁN, ĐO BÓC KHỐI LƯỢNG HOÀN THÀNH ĐƯA VÀO QUYẾT TOÁN</v>
          </cell>
        </row>
      </sheetData>
      <sheetData sheetId="8270">
        <row r="4">
          <cell r="A4" t="str">
            <v>BẢNG TÍNH TOÁN, ĐO BÓC KHỐI LƯỢNG HOÀN THÀNH ĐƯA VÀO QUYẾT TOÁN</v>
          </cell>
        </row>
      </sheetData>
      <sheetData sheetId="8271">
        <row r="4">
          <cell r="A4" t="str">
            <v>BẢNG TÍNH TOÁN, ĐO BÓC KHỐI LƯỢNG HOÀN THÀNH ĐƯA VÀO QUYẾT TOÁN</v>
          </cell>
        </row>
      </sheetData>
      <sheetData sheetId="8272">
        <row r="4">
          <cell r="A4" t="str">
            <v>BẢNG TÍNH TOÁN, ĐO BÓC KHỐI LƯỢNG HOÀN THÀNH ĐƯA VÀO QUYẾT TOÁN</v>
          </cell>
        </row>
      </sheetData>
      <sheetData sheetId="8273">
        <row r="4">
          <cell r="A4" t="str">
            <v>BẢNG TÍNH TOÁN, ĐO BÓC KHỐI LƯỢNG HOÀN THÀNH ĐƯA VÀO QUYẾT TOÁN</v>
          </cell>
        </row>
      </sheetData>
      <sheetData sheetId="8274">
        <row r="4">
          <cell r="A4" t="str">
            <v>BẢNG TÍNH TOÁN, ĐO BÓC KHỐI LƯỢNG HOÀN THÀNH ĐƯA VÀO QUYẾT TOÁN</v>
          </cell>
        </row>
      </sheetData>
      <sheetData sheetId="8275">
        <row r="4">
          <cell r="A4" t="str">
            <v>BẢNG TÍNH TOÁN, ĐO BÓC KHỐI LƯỢNG HOÀN THÀNH ĐƯA VÀO QUYẾT TOÁN</v>
          </cell>
        </row>
      </sheetData>
      <sheetData sheetId="8276">
        <row r="4">
          <cell r="A4" t="str">
            <v>BẢNG TÍNH TOÁN, ĐO BÓC KHỐI LƯỢNG HOÀN THÀNH ĐƯA VÀO QUYẾT TOÁN</v>
          </cell>
        </row>
      </sheetData>
      <sheetData sheetId="8277">
        <row r="4">
          <cell r="A4" t="str">
            <v>BẢNG TÍNH TOÁN, ĐO BÓC KHỐI LƯỢNG HOÀN THÀNH ĐƯA VÀO QUYẾT TOÁN</v>
          </cell>
        </row>
      </sheetData>
      <sheetData sheetId="8278">
        <row r="4">
          <cell r="A4" t="str">
            <v>BẢNG TÍNH TOÁN, ĐO BÓC KHỐI LƯỢNG HOÀN THÀNH ĐƯA VÀO QUYẾT TOÁN</v>
          </cell>
        </row>
      </sheetData>
      <sheetData sheetId="8279">
        <row r="4">
          <cell r="A4" t="str">
            <v>BẢNG TÍNH TOÁN, ĐO BÓC KHỐI LƯỢNG HOÀN THÀNH ĐƯA VÀO QUYẾT TOÁN</v>
          </cell>
        </row>
      </sheetData>
      <sheetData sheetId="8280">
        <row r="4">
          <cell r="A4" t="str">
            <v>BẢNG TÍNH TOÁN, ĐO BÓC KHỐI LƯỢNG HOÀN THÀNH ĐƯA VÀO QUYẾT TOÁN</v>
          </cell>
        </row>
      </sheetData>
      <sheetData sheetId="8281">
        <row r="4">
          <cell r="A4" t="str">
            <v>BẢNG TÍNH TOÁN, ĐO BÓC KHỐI LƯỢNG HOÀN THÀNH ĐƯA VÀO QUYẾT TOÁN</v>
          </cell>
        </row>
      </sheetData>
      <sheetData sheetId="8282">
        <row r="4">
          <cell r="A4" t="str">
            <v>BẢNG TÍNH TOÁN, ĐO BÓC KHỐI LƯỢNG HOÀN THÀNH ĐƯA VÀO QUYẾT TOÁN</v>
          </cell>
        </row>
      </sheetData>
      <sheetData sheetId="8283">
        <row r="4">
          <cell r="A4" t="str">
            <v>BẢNG TÍNH TOÁN, ĐO BÓC KHỐI LƯỢNG HOÀN THÀNH ĐƯA VÀO QUYẾT TOÁN</v>
          </cell>
        </row>
      </sheetData>
      <sheetData sheetId="8284">
        <row r="4">
          <cell r="A4" t="str">
            <v>BẢNG TÍNH TOÁN, ĐO BÓC KHỐI LƯỢNG HOÀN THÀNH ĐƯA VÀO QUYẾT TOÁN</v>
          </cell>
        </row>
      </sheetData>
      <sheetData sheetId="8285">
        <row r="4">
          <cell r="A4" t="str">
            <v>BẢNG TÍNH TOÁN, ĐO BÓC KHỐI LƯỢNG HOÀN THÀNH ĐƯA VÀO QUYẾT TOÁN</v>
          </cell>
        </row>
      </sheetData>
      <sheetData sheetId="8286">
        <row r="4">
          <cell r="A4" t="str">
            <v>BẢNG TÍNH TOÁN, ĐO BÓC KHỐI LƯỢNG HOÀN THÀNH ĐƯA VÀO QUYẾT TOÁN</v>
          </cell>
        </row>
      </sheetData>
      <sheetData sheetId="8287">
        <row r="4">
          <cell r="A4" t="str">
            <v>BẢNG TÍNH TOÁN, ĐO BÓC KHỐI LƯỢNG HOÀN THÀNH ĐƯA VÀO QUYẾT TOÁN</v>
          </cell>
        </row>
      </sheetData>
      <sheetData sheetId="8288">
        <row r="4">
          <cell r="A4" t="str">
            <v>BẢNG TÍNH TOÁN, ĐO BÓC KHỐI LƯỢNG HOÀN THÀNH ĐƯA VÀO QUYẾT TOÁN</v>
          </cell>
        </row>
      </sheetData>
      <sheetData sheetId="8289">
        <row r="4">
          <cell r="A4" t="str">
            <v>BẢNG TÍNH TOÁN, ĐO BÓC KHỐI LƯỢNG HOÀN THÀNH ĐƯA VÀO QUYẾT TOÁN</v>
          </cell>
        </row>
      </sheetData>
      <sheetData sheetId="8290">
        <row r="4">
          <cell r="A4" t="str">
            <v>BẢNG TÍNH TOÁN, ĐO BÓC KHỐI LƯỢNG HOÀN THÀNH ĐƯA VÀO QUYẾT TOÁN</v>
          </cell>
        </row>
      </sheetData>
      <sheetData sheetId="8291">
        <row r="4">
          <cell r="A4" t="str">
            <v>BẢNG TÍNH TOÁN, ĐO BÓC KHỐI LƯỢNG HOÀN THÀNH ĐƯA VÀO QUYẾT TOÁN</v>
          </cell>
        </row>
      </sheetData>
      <sheetData sheetId="8292">
        <row r="4">
          <cell r="A4" t="str">
            <v>BẢNG TÍNH TOÁN, ĐO BÓC KHỐI LƯỢNG HOÀN THÀNH ĐƯA VÀO QUYẾT TOÁN</v>
          </cell>
        </row>
      </sheetData>
      <sheetData sheetId="8293">
        <row r="4">
          <cell r="A4" t="str">
            <v>BẢNG TÍNH TOÁN, ĐO BÓC KHỐI LƯỢNG HOÀN THÀNH ĐƯA VÀO QUYẾT TOÁN</v>
          </cell>
        </row>
      </sheetData>
      <sheetData sheetId="8294">
        <row r="4">
          <cell r="A4" t="str">
            <v>BẢNG TÍNH TOÁN, ĐO BÓC KHỐI LƯỢNG HOÀN THÀNH ĐƯA VÀO QUYẾT TOÁN</v>
          </cell>
        </row>
      </sheetData>
      <sheetData sheetId="8295">
        <row r="4">
          <cell r="A4" t="str">
            <v>BẢNG TÍNH TOÁN, ĐO BÓC KHỐI LƯỢNG HOÀN THÀNH ĐƯA VÀO QUYẾT TOÁN</v>
          </cell>
        </row>
      </sheetData>
      <sheetData sheetId="8296">
        <row r="4">
          <cell r="A4" t="str">
            <v>BẢNG TÍNH TOÁN, ĐO BÓC KHỐI LƯỢNG HOÀN THÀNH ĐƯA VÀO QUYẾT TOÁN</v>
          </cell>
        </row>
      </sheetData>
      <sheetData sheetId="8297">
        <row r="4">
          <cell r="A4" t="str">
            <v>BẢNG TÍNH TOÁN, ĐO BÓC KHỐI LƯỢNG HOÀN THÀNH ĐƯA VÀO QUYẾT TOÁN</v>
          </cell>
        </row>
      </sheetData>
      <sheetData sheetId="8298">
        <row r="4">
          <cell r="A4" t="str">
            <v>BẢNG TÍNH TOÁN, ĐO BÓC KHỐI LƯỢNG HOÀN THÀNH ĐƯA VÀO QUYẾT TOÁN</v>
          </cell>
        </row>
      </sheetData>
      <sheetData sheetId="8299">
        <row r="4">
          <cell r="A4" t="str">
            <v>BẢNG TÍNH TOÁN, ĐO BÓC KHỐI LƯỢNG HOÀN THÀNH ĐƯA VÀO QUYẾT TOÁN</v>
          </cell>
        </row>
      </sheetData>
      <sheetData sheetId="8300">
        <row r="4">
          <cell r="A4" t="str">
            <v>BẢNG TÍNH TOÁN, ĐO BÓC KHỐI LƯỢNG HOÀN THÀNH ĐƯA VÀO QUYẾT TOÁN</v>
          </cell>
        </row>
      </sheetData>
      <sheetData sheetId="8301">
        <row r="4">
          <cell r="A4" t="str">
            <v>BẢNG TÍNH TOÁN, ĐO BÓC KHỐI LƯỢNG HOÀN THÀNH ĐƯA VÀO QUYẾT TOÁN</v>
          </cell>
        </row>
      </sheetData>
      <sheetData sheetId="8302">
        <row r="4">
          <cell r="A4" t="str">
            <v>BẢNG TÍNH TOÁN, ĐO BÓC KHỐI LƯỢNG HOÀN THÀNH ĐƯA VÀO QUYẾT TOÁN</v>
          </cell>
        </row>
      </sheetData>
      <sheetData sheetId="8303">
        <row r="4">
          <cell r="A4" t="str">
            <v>BẢNG TÍNH TOÁN, ĐO BÓC KHỐI LƯỢNG HOÀN THÀNH ĐƯA VÀO QUYẾT TOÁN</v>
          </cell>
        </row>
      </sheetData>
      <sheetData sheetId="8304">
        <row r="4">
          <cell r="A4" t="str">
            <v>BẢNG TÍNH TOÁN, ĐO BÓC KHỐI LƯỢNG HOÀN THÀNH ĐƯA VÀO QUYẾT TOÁN</v>
          </cell>
        </row>
      </sheetData>
      <sheetData sheetId="8305">
        <row r="4">
          <cell r="A4" t="str">
            <v>BẢNG TÍNH TOÁN, ĐO BÓC KHỐI LƯỢNG HOÀN THÀNH ĐƯA VÀO QUYẾT TOÁN</v>
          </cell>
        </row>
      </sheetData>
      <sheetData sheetId="8306">
        <row r="4">
          <cell r="A4" t="str">
            <v>BẢNG TÍNH TOÁN, ĐO BÓC KHỐI LƯỢNG HOÀN THÀNH ĐƯA VÀO QUYẾT TOÁN</v>
          </cell>
        </row>
      </sheetData>
      <sheetData sheetId="8307">
        <row r="4">
          <cell r="A4" t="str">
            <v>BẢNG TÍNH TOÁN, ĐO BÓC KHỐI LƯỢNG HOÀN THÀNH ĐƯA VÀO QUYẾT TOÁN</v>
          </cell>
        </row>
      </sheetData>
      <sheetData sheetId="8308">
        <row r="4">
          <cell r="A4" t="str">
            <v>BẢNG TÍNH TOÁN, ĐO BÓC KHỐI LƯỢNG HOÀN THÀNH ĐƯA VÀO QUYẾT TOÁN</v>
          </cell>
        </row>
      </sheetData>
      <sheetData sheetId="8309">
        <row r="4">
          <cell r="A4" t="str">
            <v>BẢNG TÍNH TOÁN, ĐO BÓC KHỐI LƯỢNG HOÀN THÀNH ĐƯA VÀO QUYẾT TOÁN</v>
          </cell>
        </row>
      </sheetData>
      <sheetData sheetId="8310">
        <row r="4">
          <cell r="A4" t="str">
            <v>BẢNG TÍNH TOÁN, ĐO BÓC KHỐI LƯỢNG HOÀN THÀNH ĐƯA VÀO QUYẾT TOÁN</v>
          </cell>
        </row>
      </sheetData>
      <sheetData sheetId="8311">
        <row r="4">
          <cell r="A4" t="str">
            <v>BẢNG TÍNH TOÁN, ĐO BÓC KHỐI LƯỢNG HOÀN THÀNH ĐƯA VÀO QUYẾT TOÁN</v>
          </cell>
        </row>
      </sheetData>
      <sheetData sheetId="8312">
        <row r="4">
          <cell r="A4" t="str">
            <v>BẢNG TÍNH TOÁN, ĐO BÓC KHỐI LƯỢNG HOÀN THÀNH ĐƯA VÀO QUYẾT TOÁN</v>
          </cell>
        </row>
      </sheetData>
      <sheetData sheetId="8313">
        <row r="4">
          <cell r="A4" t="str">
            <v>BẢNG TÍNH TOÁN, ĐO BÓC KHỐI LƯỢNG HOÀN THÀNH ĐƯA VÀO QUYẾT TOÁN</v>
          </cell>
        </row>
      </sheetData>
      <sheetData sheetId="8314">
        <row r="4">
          <cell r="A4" t="str">
            <v>BẢNG TÍNH TOÁN, ĐO BÓC KHỐI LƯỢNG HOÀN THÀNH ĐƯA VÀO QUYẾT TOÁN</v>
          </cell>
        </row>
      </sheetData>
      <sheetData sheetId="8315">
        <row r="4">
          <cell r="A4" t="str">
            <v>BẢNG TÍNH TOÁN, ĐO BÓC KHỐI LƯỢNG HOÀN THÀNH ĐƯA VÀO QUYẾT TOÁN</v>
          </cell>
        </row>
      </sheetData>
      <sheetData sheetId="8316">
        <row r="4">
          <cell r="A4" t="str">
            <v>BẢNG TÍNH TOÁN, ĐO BÓC KHỐI LƯỢNG HOÀN THÀNH ĐƯA VÀO QUYẾT TOÁN</v>
          </cell>
        </row>
      </sheetData>
      <sheetData sheetId="8317">
        <row r="4">
          <cell r="A4" t="str">
            <v>BẢNG TÍNH TOÁN, ĐO BÓC KHỐI LƯỢNG HOÀN THÀNH ĐƯA VÀO QUYẾT TOÁN</v>
          </cell>
        </row>
      </sheetData>
      <sheetData sheetId="8318">
        <row r="4">
          <cell r="A4" t="str">
            <v>BẢNG TÍNH TOÁN, ĐO BÓC KHỐI LƯỢNG HOÀN THÀNH ĐƯA VÀO QUYẾT TOÁN</v>
          </cell>
        </row>
      </sheetData>
      <sheetData sheetId="8319">
        <row r="4">
          <cell r="A4" t="str">
            <v>BẢNG TÍNH TOÁN, ĐO BÓC KHỐI LƯỢNG HOÀN THÀNH ĐƯA VÀO QUYẾT TOÁN</v>
          </cell>
        </row>
      </sheetData>
      <sheetData sheetId="8320">
        <row r="4">
          <cell r="A4" t="str">
            <v>BẢNG TÍNH TOÁN, ĐO BÓC KHỐI LƯỢNG HOÀN THÀNH ĐƯA VÀO QUYẾT TOÁN</v>
          </cell>
        </row>
      </sheetData>
      <sheetData sheetId="8321">
        <row r="4">
          <cell r="A4" t="str">
            <v>BẢNG TÍNH TOÁN, ĐO BÓC KHỐI LƯỢNG HOÀN THÀNH ĐƯA VÀO QUYẾT TOÁN</v>
          </cell>
        </row>
      </sheetData>
      <sheetData sheetId="8322">
        <row r="4">
          <cell r="A4" t="str">
            <v>BẢNG TÍNH TOÁN, ĐO BÓC KHỐI LƯỢNG HOÀN THÀNH ĐƯA VÀO QUYẾT TOÁN</v>
          </cell>
        </row>
      </sheetData>
      <sheetData sheetId="8323">
        <row r="4">
          <cell r="A4" t="str">
            <v>BẢNG TÍNH TOÁN, ĐO BÓC KHỐI LƯỢNG HOÀN THÀNH ĐƯA VÀO QUYẾT TOÁN</v>
          </cell>
        </row>
      </sheetData>
      <sheetData sheetId="8324">
        <row r="4">
          <cell r="A4" t="str">
            <v>BẢNG TÍNH TOÁN, ĐO BÓC KHỐI LƯỢNG HOÀN THÀNH ĐƯA VÀO QUYẾT TOÁN</v>
          </cell>
        </row>
      </sheetData>
      <sheetData sheetId="8325">
        <row r="4">
          <cell r="A4" t="str">
            <v>BẢNG TÍNH TOÁN, ĐO BÓC KHỐI LƯỢNG HOÀN THÀNH ĐƯA VÀO QUYẾT TOÁN</v>
          </cell>
        </row>
      </sheetData>
      <sheetData sheetId="8326">
        <row r="4">
          <cell r="A4" t="str">
            <v>BẢNG TÍNH TOÁN, ĐO BÓC KHỐI LƯỢNG HOÀN THÀNH ĐƯA VÀO QUYẾT TOÁN</v>
          </cell>
        </row>
      </sheetData>
      <sheetData sheetId="8327">
        <row r="4">
          <cell r="A4" t="str">
            <v>BẢNG TÍNH TOÁN, ĐO BÓC KHỐI LƯỢNG HOÀN THÀNH ĐƯA VÀO QUYẾT TOÁN</v>
          </cell>
        </row>
      </sheetData>
      <sheetData sheetId="8328">
        <row r="4">
          <cell r="A4" t="str">
            <v>BẢNG TÍNH TOÁN, ĐO BÓC KHỐI LƯỢNG HOÀN THÀNH ĐƯA VÀO QUYẾT TOÁN</v>
          </cell>
        </row>
      </sheetData>
      <sheetData sheetId="8329">
        <row r="4">
          <cell r="A4" t="str">
            <v>BẢNG TÍNH TOÁN, ĐO BÓC KHỐI LƯỢNG HOÀN THÀNH ĐƯA VÀO QUYẾT TOÁN</v>
          </cell>
        </row>
      </sheetData>
      <sheetData sheetId="8330">
        <row r="4">
          <cell r="A4" t="str">
            <v>BẢNG TÍNH TOÁN, ĐO BÓC KHỐI LƯỢNG HOÀN THÀNH ĐƯA VÀO QUYẾT TOÁN</v>
          </cell>
        </row>
      </sheetData>
      <sheetData sheetId="8331">
        <row r="4">
          <cell r="A4" t="str">
            <v>BẢNG TÍNH TOÁN, ĐO BÓC KHỐI LƯỢNG HOÀN THÀNH ĐƯA VÀO QUYẾT TOÁN</v>
          </cell>
        </row>
      </sheetData>
      <sheetData sheetId="8332">
        <row r="4">
          <cell r="A4" t="str">
            <v>BẢNG TÍNH TOÁN, ĐO BÓC KHỐI LƯỢNG HOÀN THÀNH ĐƯA VÀO QUYẾT TOÁN</v>
          </cell>
        </row>
      </sheetData>
      <sheetData sheetId="8333">
        <row r="4">
          <cell r="A4" t="str">
            <v>BẢNG TÍNH TOÁN, ĐO BÓC KHỐI LƯỢNG HOÀN THÀNH ĐƯA VÀO QUYẾT TOÁN</v>
          </cell>
        </row>
      </sheetData>
      <sheetData sheetId="8334">
        <row r="4">
          <cell r="A4" t="str">
            <v>BẢNG TÍNH TOÁN, ĐO BÓC KHỐI LƯỢNG HOÀN THÀNH ĐƯA VÀO QUYẾT TOÁN</v>
          </cell>
        </row>
      </sheetData>
      <sheetData sheetId="8335">
        <row r="4">
          <cell r="A4" t="str">
            <v>BẢNG TÍNH TOÁN, ĐO BÓC KHỐI LƯỢNG HOÀN THÀNH ĐƯA VÀO QUYẾT TOÁN</v>
          </cell>
        </row>
      </sheetData>
      <sheetData sheetId="8336">
        <row r="4">
          <cell r="A4" t="str">
            <v>BẢNG TÍNH TOÁN, ĐO BÓC KHỐI LƯỢNG HOÀN THÀNH ĐƯA VÀO QUYẾT TOÁN</v>
          </cell>
        </row>
      </sheetData>
      <sheetData sheetId="8337">
        <row r="4">
          <cell r="A4" t="str">
            <v>BẢNG TÍNH TOÁN, ĐO BÓC KHỐI LƯỢNG HOÀN THÀNH ĐƯA VÀO QUYẾT TOÁN</v>
          </cell>
        </row>
      </sheetData>
      <sheetData sheetId="8338">
        <row r="4">
          <cell r="A4" t="str">
            <v>BẢNG TÍNH TOÁN, ĐO BÓC KHỐI LƯỢNG HOÀN THÀNH ĐƯA VÀO QUYẾT TOÁN</v>
          </cell>
        </row>
      </sheetData>
      <sheetData sheetId="8339">
        <row r="4">
          <cell r="A4" t="str">
            <v>BẢNG TÍNH TOÁN, ĐO BÓC KHỐI LƯỢNG HOÀN THÀNH ĐƯA VÀO QUYẾT TOÁN</v>
          </cell>
        </row>
      </sheetData>
      <sheetData sheetId="8340">
        <row r="4">
          <cell r="A4" t="str">
            <v>BẢNG TÍNH TOÁN, ĐO BÓC KHỐI LƯỢNG HOÀN THÀNH ĐƯA VÀO QUYẾT TOÁN</v>
          </cell>
        </row>
      </sheetData>
      <sheetData sheetId="8341">
        <row r="4">
          <cell r="A4" t="str">
            <v>BẢNG TÍNH TOÁN, ĐO BÓC KHỐI LƯỢNG HOÀN THÀNH ĐƯA VÀO QUYẾT TOÁN</v>
          </cell>
        </row>
      </sheetData>
      <sheetData sheetId="8342">
        <row r="4">
          <cell r="A4" t="str">
            <v>BẢNG TÍNH TOÁN, ĐO BÓC KHỐI LƯỢNG HOÀN THÀNH ĐƯA VÀO QUYẾT TOÁN</v>
          </cell>
        </row>
      </sheetData>
      <sheetData sheetId="8343">
        <row r="4">
          <cell r="A4" t="str">
            <v>BẢNG TÍNH TOÁN, ĐO BÓC KHỐI LƯỢNG HOÀN THÀNH ĐƯA VÀO QUYẾT TOÁN</v>
          </cell>
        </row>
      </sheetData>
      <sheetData sheetId="8344">
        <row r="4">
          <cell r="A4" t="str">
            <v>BẢNG TÍNH TOÁN, ĐO BÓC KHỐI LƯỢNG HOÀN THÀNH ĐƯA VÀO QUYẾT TOÁN</v>
          </cell>
        </row>
      </sheetData>
      <sheetData sheetId="8345">
        <row r="4">
          <cell r="A4" t="str">
            <v>BẢNG TÍNH TOÁN, ĐO BÓC KHỐI LƯỢNG HOÀN THÀNH ĐƯA VÀO QUYẾT TOÁN</v>
          </cell>
        </row>
      </sheetData>
      <sheetData sheetId="8346">
        <row r="4">
          <cell r="A4" t="str">
            <v>BẢNG TÍNH TOÁN, ĐO BÓC KHỐI LƯỢNG HOÀN THÀNH ĐƯA VÀO QUYẾT TOÁN</v>
          </cell>
        </row>
      </sheetData>
      <sheetData sheetId="8347">
        <row r="4">
          <cell r="A4" t="str">
            <v>BẢNG TÍNH TOÁN, ĐO BÓC KHỐI LƯỢNG HOÀN THÀNH ĐƯA VÀO QUYẾT TOÁN</v>
          </cell>
        </row>
      </sheetData>
      <sheetData sheetId="8348">
        <row r="4">
          <cell r="A4" t="str">
            <v>BẢNG TÍNH TOÁN, ĐO BÓC KHỐI LƯỢNG HOÀN THÀNH ĐƯA VÀO QUYẾT TOÁN</v>
          </cell>
        </row>
      </sheetData>
      <sheetData sheetId="8349">
        <row r="4">
          <cell r="A4" t="str">
            <v>BẢNG TÍNH TOÁN, ĐO BÓC KHỐI LƯỢNG HOÀN THÀNH ĐƯA VÀO QUYẾT TOÁN</v>
          </cell>
        </row>
      </sheetData>
      <sheetData sheetId="8350">
        <row r="4">
          <cell r="A4" t="str">
            <v>BẢNG TÍNH TOÁN, ĐO BÓC KHỐI LƯỢNG HOÀN THÀNH ĐƯA VÀO QUYẾT TOÁN</v>
          </cell>
        </row>
      </sheetData>
      <sheetData sheetId="8351">
        <row r="4">
          <cell r="A4" t="str">
            <v>BẢNG TÍNH TOÁN, ĐO BÓC KHỐI LƯỢNG HOÀN THÀNH ĐƯA VÀO QUYẾT TOÁN</v>
          </cell>
        </row>
      </sheetData>
      <sheetData sheetId="8352">
        <row r="4">
          <cell r="A4" t="str">
            <v>BẢNG TÍNH TOÁN, ĐO BÓC KHỐI LƯỢNG HOÀN THÀNH ĐƯA VÀO QUYẾT TOÁN</v>
          </cell>
        </row>
      </sheetData>
      <sheetData sheetId="8353">
        <row r="4">
          <cell r="A4" t="str">
            <v>BẢNG TÍNH TOÁN, ĐO BÓC KHỐI LƯỢNG HOÀN THÀNH ĐƯA VÀO QUYẾT TOÁN</v>
          </cell>
        </row>
      </sheetData>
      <sheetData sheetId="8354">
        <row r="4">
          <cell r="A4" t="str">
            <v>BẢNG TÍNH TOÁN, ĐO BÓC KHỐI LƯỢNG HOÀN THÀNH ĐƯA VÀO QUYẾT TOÁN</v>
          </cell>
        </row>
      </sheetData>
      <sheetData sheetId="8355">
        <row r="4">
          <cell r="A4" t="str">
            <v>BẢNG TÍNH TOÁN, ĐO BÓC KHỐI LƯỢNG HOÀN THÀNH ĐƯA VÀO QUYẾT TOÁN</v>
          </cell>
        </row>
      </sheetData>
      <sheetData sheetId="8356">
        <row r="4">
          <cell r="A4" t="str">
            <v>BẢNG TÍNH TOÁN, ĐO BÓC KHỐI LƯỢNG HOÀN THÀNH ĐƯA VÀO QUYẾT TOÁN</v>
          </cell>
        </row>
      </sheetData>
      <sheetData sheetId="8357">
        <row r="4">
          <cell r="A4" t="str">
            <v>BẢNG TÍNH TOÁN, ĐO BÓC KHỐI LƯỢNG HOÀN THÀNH ĐƯA VÀO QUYẾT TOÁN</v>
          </cell>
        </row>
      </sheetData>
      <sheetData sheetId="8358">
        <row r="4">
          <cell r="A4" t="str">
            <v>BẢNG TÍNH TOÁN, ĐO BÓC KHỐI LƯỢNG HOÀN THÀNH ĐƯA VÀO QUYẾT TOÁN</v>
          </cell>
        </row>
      </sheetData>
      <sheetData sheetId="8359">
        <row r="4">
          <cell r="A4" t="str">
            <v>BẢNG TÍNH TOÁN, ĐO BÓC KHỐI LƯỢNG HOÀN THÀNH ĐƯA VÀO QUYẾT TOÁN</v>
          </cell>
        </row>
      </sheetData>
      <sheetData sheetId="8360">
        <row r="4">
          <cell r="A4" t="str">
            <v>BẢNG TÍNH TOÁN, ĐO BÓC KHỐI LƯỢNG HOÀN THÀNH ĐƯA VÀO QUYẾT TOÁN</v>
          </cell>
        </row>
      </sheetData>
      <sheetData sheetId="8361">
        <row r="4">
          <cell r="A4" t="str">
            <v>BẢNG TÍNH TOÁN, ĐO BÓC KHỐI LƯỢNG HOÀN THÀNH ĐƯA VÀO QUYẾT TOÁN</v>
          </cell>
        </row>
      </sheetData>
      <sheetData sheetId="8362">
        <row r="4">
          <cell r="A4" t="str">
            <v>BẢNG TÍNH TOÁN, ĐO BÓC KHỐI LƯỢNG HOÀN THÀNH ĐƯA VÀO QUYẾT TOÁN</v>
          </cell>
        </row>
      </sheetData>
      <sheetData sheetId="8363">
        <row r="4">
          <cell r="A4" t="str">
            <v>BẢNG TÍNH TOÁN, ĐO BÓC KHỐI LƯỢNG HOÀN THÀNH ĐƯA VÀO QUYẾT TOÁN</v>
          </cell>
        </row>
      </sheetData>
      <sheetData sheetId="8364">
        <row r="4">
          <cell r="A4" t="str">
            <v>BẢNG TÍNH TOÁN, ĐO BÓC KHỐI LƯỢNG HOÀN THÀNH ĐƯA VÀO QUYẾT TOÁN</v>
          </cell>
        </row>
      </sheetData>
      <sheetData sheetId="8365">
        <row r="4">
          <cell r="A4" t="str">
            <v>BẢNG TÍNH TOÁN, ĐO BÓC KHỐI LƯỢNG HOÀN THÀNH ĐƯA VÀO QUYẾT TOÁN</v>
          </cell>
        </row>
      </sheetData>
      <sheetData sheetId="8366">
        <row r="4">
          <cell r="A4" t="str">
            <v>BẢNG TÍNH TOÁN, ĐO BÓC KHỐI LƯỢNG HOÀN THÀNH ĐƯA VÀO QUYẾT TOÁN</v>
          </cell>
        </row>
      </sheetData>
      <sheetData sheetId="8367">
        <row r="4">
          <cell r="A4" t="str">
            <v>BẢNG TÍNH TOÁN, ĐO BÓC KHỐI LƯỢNG HOÀN THÀNH ĐƯA VÀO QUYẾT TOÁN</v>
          </cell>
        </row>
      </sheetData>
      <sheetData sheetId="8368">
        <row r="4">
          <cell r="A4" t="str">
            <v>BẢNG TÍNH TOÁN, ĐO BÓC KHỐI LƯỢNG HOÀN THÀNH ĐƯA VÀO QUYẾT TOÁN</v>
          </cell>
        </row>
      </sheetData>
      <sheetData sheetId="8369">
        <row r="4">
          <cell r="A4" t="str">
            <v>BẢNG TÍNH TOÁN, ĐO BÓC KHỐI LƯỢNG HOÀN THÀNH ĐƯA VÀO QUYẾT TOÁN</v>
          </cell>
        </row>
      </sheetData>
      <sheetData sheetId="8370">
        <row r="4">
          <cell r="A4" t="str">
            <v>BẢNG TÍNH TOÁN, ĐO BÓC KHỐI LƯỢNG HOÀN THÀNH ĐƯA VÀO QUYẾT TOÁN</v>
          </cell>
        </row>
      </sheetData>
      <sheetData sheetId="8371">
        <row r="4">
          <cell r="A4" t="str">
            <v>BẢNG TÍNH TOÁN, ĐO BÓC KHỐI LƯỢNG HOÀN THÀNH ĐƯA VÀO QUYẾT TOÁN</v>
          </cell>
        </row>
      </sheetData>
      <sheetData sheetId="8372">
        <row r="4">
          <cell r="A4" t="str">
            <v>BẢNG TÍNH TOÁN, ĐO BÓC KHỐI LƯỢNG HOÀN THÀNH ĐƯA VÀO QUYẾT TOÁN</v>
          </cell>
        </row>
      </sheetData>
      <sheetData sheetId="8373">
        <row r="4">
          <cell r="A4" t="str">
            <v>BẢNG TÍNH TOÁN, ĐO BÓC KHỐI LƯỢNG HOÀN THÀNH ĐƯA VÀO QUYẾT TOÁN</v>
          </cell>
        </row>
      </sheetData>
      <sheetData sheetId="8374">
        <row r="4">
          <cell r="A4" t="str">
            <v>BẢNG TÍNH TOÁN, ĐO BÓC KHỐI LƯỢNG HOÀN THÀNH ĐƯA VÀO QUYẾT TOÁN</v>
          </cell>
        </row>
      </sheetData>
      <sheetData sheetId="8375">
        <row r="4">
          <cell r="A4" t="str">
            <v>BẢNG TÍNH TOÁN, ĐO BÓC KHỐI LƯỢNG HOÀN THÀNH ĐƯA VÀO QUYẾT TOÁN</v>
          </cell>
        </row>
      </sheetData>
      <sheetData sheetId="8376">
        <row r="4">
          <cell r="A4" t="str">
            <v>BẢNG TÍNH TOÁN, ĐO BÓC KHỐI LƯỢNG HOÀN THÀNH ĐƯA VÀO QUYẾT TOÁN</v>
          </cell>
        </row>
      </sheetData>
      <sheetData sheetId="8377">
        <row r="4">
          <cell r="A4" t="str">
            <v>BẢNG TÍNH TOÁN, ĐO BÓC KHỐI LƯỢNG HOÀN THÀNH ĐƯA VÀO QUYẾT TOÁN</v>
          </cell>
        </row>
      </sheetData>
      <sheetData sheetId="8378">
        <row r="4">
          <cell r="A4" t="str">
            <v>BẢNG TÍNH TOÁN, ĐO BÓC KHỐI LƯỢNG HOÀN THÀNH ĐƯA VÀO QUYẾT TOÁN</v>
          </cell>
        </row>
      </sheetData>
      <sheetData sheetId="8379">
        <row r="4">
          <cell r="A4" t="str">
            <v>BẢNG TÍNH TOÁN, ĐO BÓC KHỐI LƯỢNG HOÀN THÀNH ĐƯA VÀO QUYẾT TOÁN</v>
          </cell>
        </row>
      </sheetData>
      <sheetData sheetId="8380">
        <row r="4">
          <cell r="A4" t="str">
            <v>BẢNG TÍNH TOÁN, ĐO BÓC KHỐI LƯỢNG HOÀN THÀNH ĐƯA VÀO QUYẾT TOÁN</v>
          </cell>
        </row>
      </sheetData>
      <sheetData sheetId="8381">
        <row r="4">
          <cell r="A4" t="str">
            <v>BẢNG TÍNH TOÁN, ĐO BÓC KHỐI LƯỢNG HOÀN THÀNH ĐƯA VÀO QUYẾT TOÁN</v>
          </cell>
        </row>
      </sheetData>
      <sheetData sheetId="8382">
        <row r="4">
          <cell r="A4" t="str">
            <v>BẢNG TÍNH TOÁN, ĐO BÓC KHỐI LƯỢNG HOÀN THÀNH ĐƯA VÀO QUYẾT TOÁN</v>
          </cell>
        </row>
      </sheetData>
      <sheetData sheetId="8383">
        <row r="4">
          <cell r="A4" t="str">
            <v>BẢNG TÍNH TOÁN, ĐO BÓC KHỐI LƯỢNG HOÀN THÀNH ĐƯA VÀO QUYẾT TOÁN</v>
          </cell>
        </row>
      </sheetData>
      <sheetData sheetId="8384">
        <row r="4">
          <cell r="A4" t="str">
            <v>BẢNG TÍNH TOÁN, ĐO BÓC KHỐI LƯỢNG HOÀN THÀNH ĐƯA VÀO QUYẾT TOÁN</v>
          </cell>
        </row>
      </sheetData>
      <sheetData sheetId="8385">
        <row r="4">
          <cell r="A4" t="str">
            <v>BẢNG TÍNH TOÁN, ĐO BÓC KHỐI LƯỢNG HOÀN THÀNH ĐƯA VÀO QUYẾT TOÁN</v>
          </cell>
        </row>
      </sheetData>
      <sheetData sheetId="8386">
        <row r="4">
          <cell r="A4" t="str">
            <v>BẢNG TÍNH TOÁN, ĐO BÓC KHỐI LƯỢNG HOÀN THÀNH ĐƯA VÀO QUYẾT TOÁN</v>
          </cell>
        </row>
      </sheetData>
      <sheetData sheetId="8387">
        <row r="4">
          <cell r="A4" t="str">
            <v>BẢNG TÍNH TOÁN, ĐO BÓC KHỐI LƯỢNG HOÀN THÀNH ĐƯA VÀO QUYẾT TOÁN</v>
          </cell>
        </row>
      </sheetData>
      <sheetData sheetId="8388">
        <row r="4">
          <cell r="A4" t="str">
            <v>BẢNG TÍNH TOÁN, ĐO BÓC KHỐI LƯỢNG HOÀN THÀNH ĐƯA VÀO QUYẾT TOÁN</v>
          </cell>
        </row>
      </sheetData>
      <sheetData sheetId="8389">
        <row r="4">
          <cell r="A4" t="str">
            <v>BẢNG TÍNH TOÁN, ĐO BÓC KHỐI LƯỢNG HOÀN THÀNH ĐƯA VÀO QUYẾT TOÁN</v>
          </cell>
        </row>
      </sheetData>
      <sheetData sheetId="8390">
        <row r="4">
          <cell r="A4" t="str">
            <v>BẢNG TÍNH TOÁN, ĐO BÓC KHỐI LƯỢNG HOÀN THÀNH ĐƯA VÀO QUYẾT TOÁN</v>
          </cell>
        </row>
      </sheetData>
      <sheetData sheetId="8391">
        <row r="4">
          <cell r="A4" t="str">
            <v>BẢNG TÍNH TOÁN, ĐO BÓC KHỐI LƯỢNG HOÀN THÀNH ĐƯA VÀO QUYẾT TOÁN</v>
          </cell>
        </row>
      </sheetData>
      <sheetData sheetId="8392">
        <row r="4">
          <cell r="A4" t="str">
            <v>BẢNG TÍNH TOÁN, ĐO BÓC KHỐI LƯỢNG HOÀN THÀNH ĐƯA VÀO QUYẾT TOÁN</v>
          </cell>
        </row>
      </sheetData>
      <sheetData sheetId="8393">
        <row r="4">
          <cell r="A4" t="str">
            <v>BẢNG TÍNH TOÁN, ĐO BÓC KHỐI LƯỢNG HOÀN THÀNH ĐƯA VÀO QUYẾT TOÁN</v>
          </cell>
        </row>
      </sheetData>
      <sheetData sheetId="8394">
        <row r="4">
          <cell r="A4" t="str">
            <v>BẢNG TÍNH TOÁN, ĐO BÓC KHỐI LƯỢNG HOÀN THÀNH ĐƯA VÀO QUYẾT TOÁN</v>
          </cell>
        </row>
      </sheetData>
      <sheetData sheetId="8395">
        <row r="4">
          <cell r="A4" t="str">
            <v>BẢNG TÍNH TOÁN, ĐO BÓC KHỐI LƯỢNG HOÀN THÀNH ĐƯA VÀO QUYẾT TOÁN</v>
          </cell>
        </row>
      </sheetData>
      <sheetData sheetId="8396">
        <row r="4">
          <cell r="A4" t="str">
            <v>BẢNG TÍNH TOÁN, ĐO BÓC KHỐI LƯỢNG HOÀN THÀNH ĐƯA VÀO QUYẾT TOÁN</v>
          </cell>
        </row>
      </sheetData>
      <sheetData sheetId="8397">
        <row r="4">
          <cell r="A4" t="str">
            <v>BẢNG TÍNH TOÁN, ĐO BÓC KHỐI LƯỢNG HOÀN THÀNH ĐƯA VÀO QUYẾT TOÁN</v>
          </cell>
        </row>
      </sheetData>
      <sheetData sheetId="8398">
        <row r="4">
          <cell r="A4" t="str">
            <v>BẢNG TÍNH TOÁN, ĐO BÓC KHỐI LƯỢNG HOÀN THÀNH ĐƯA VÀO QUYẾT TOÁN</v>
          </cell>
        </row>
      </sheetData>
      <sheetData sheetId="8399">
        <row r="4">
          <cell r="A4" t="str">
            <v>BẢNG TÍNH TOÁN, ĐO BÓC KHỐI LƯỢNG HOÀN THÀNH ĐƯA VÀO QUYẾT TOÁN</v>
          </cell>
        </row>
      </sheetData>
      <sheetData sheetId="8400">
        <row r="4">
          <cell r="A4" t="str">
            <v>BẢNG TÍNH TOÁN, ĐO BÓC KHỐI LƯỢNG HOÀN THÀNH ĐƯA VÀO QUYẾT TOÁN</v>
          </cell>
        </row>
      </sheetData>
      <sheetData sheetId="8401">
        <row r="4">
          <cell r="A4" t="str">
            <v>BẢNG TÍNH TOÁN, ĐO BÓC KHỐI LƯỢNG HOÀN THÀNH ĐƯA VÀO QUYẾT TOÁN</v>
          </cell>
        </row>
      </sheetData>
      <sheetData sheetId="8402">
        <row r="4">
          <cell r="A4" t="str">
            <v>BẢNG TÍNH TOÁN, ĐO BÓC KHỐI LƯỢNG HOÀN THÀNH ĐƯA VÀO QUYẾT TOÁN</v>
          </cell>
        </row>
      </sheetData>
      <sheetData sheetId="8403">
        <row r="4">
          <cell r="A4" t="str">
            <v>BẢNG TÍNH TOÁN, ĐO BÓC KHỐI LƯỢNG HOÀN THÀNH ĐƯA VÀO QUYẾT TOÁN</v>
          </cell>
        </row>
      </sheetData>
      <sheetData sheetId="8404">
        <row r="4">
          <cell r="A4" t="str">
            <v>BẢNG TÍNH TOÁN, ĐO BÓC KHỐI LƯỢNG HOÀN THÀNH ĐƯA VÀO QUYẾT TOÁN</v>
          </cell>
        </row>
      </sheetData>
      <sheetData sheetId="8405">
        <row r="4">
          <cell r="A4" t="str">
            <v>BẢNG TÍNH TOÁN, ĐO BÓC KHỐI LƯỢNG HOÀN THÀNH ĐƯA VÀO QUYẾT TOÁN</v>
          </cell>
        </row>
      </sheetData>
      <sheetData sheetId="8406">
        <row r="4">
          <cell r="A4" t="str">
            <v>BẢNG TÍNH TOÁN, ĐO BÓC KHỐI LƯỢNG HOÀN THÀNH ĐƯA VÀO QUYẾT TOÁN</v>
          </cell>
        </row>
      </sheetData>
      <sheetData sheetId="8407">
        <row r="4">
          <cell r="A4" t="str">
            <v>BẢNG TÍNH TOÁN, ĐO BÓC KHỐI LƯỢNG HOÀN THÀNH ĐƯA VÀO QUYẾT TOÁN</v>
          </cell>
        </row>
      </sheetData>
      <sheetData sheetId="8408">
        <row r="4">
          <cell r="A4" t="str">
            <v>BẢNG TÍNH TOÁN, ĐO BÓC KHỐI LƯỢNG HOÀN THÀNH ĐƯA VÀO QUYẾT TOÁN</v>
          </cell>
        </row>
      </sheetData>
      <sheetData sheetId="8409">
        <row r="4">
          <cell r="A4" t="str">
            <v>BẢNG TÍNH TOÁN, ĐO BÓC KHỐI LƯỢNG HOÀN THÀNH ĐƯA VÀO QUYẾT TOÁN</v>
          </cell>
        </row>
      </sheetData>
      <sheetData sheetId="8410">
        <row r="4">
          <cell r="A4" t="str">
            <v>BẢNG TÍNH TOÁN, ĐO BÓC KHỐI LƯỢNG HOÀN THÀNH ĐƯA VÀO QUYẾT TOÁN</v>
          </cell>
        </row>
      </sheetData>
      <sheetData sheetId="8411">
        <row r="4">
          <cell r="A4" t="str">
            <v>BẢNG TÍNH TOÁN, ĐO BÓC KHỐI LƯỢNG HOÀN THÀNH ĐƯA VÀO QUYẾT TOÁN</v>
          </cell>
        </row>
      </sheetData>
      <sheetData sheetId="8412">
        <row r="4">
          <cell r="A4" t="str">
            <v>BẢNG TÍNH TOÁN, ĐO BÓC KHỐI LƯỢNG HOÀN THÀNH ĐƯA VÀO QUYẾT TOÁN</v>
          </cell>
        </row>
      </sheetData>
      <sheetData sheetId="8413">
        <row r="4">
          <cell r="A4" t="str">
            <v>BẢNG TÍNH TOÁN, ĐO BÓC KHỐI LƯỢNG HOÀN THÀNH ĐƯA VÀO QUYẾT TOÁN</v>
          </cell>
        </row>
      </sheetData>
      <sheetData sheetId="8414">
        <row r="4">
          <cell r="A4" t="str">
            <v>BẢNG TÍNH TOÁN, ĐO BÓC KHỐI LƯỢNG HOÀN THÀNH ĐƯA VÀO QUYẾT TOÁN</v>
          </cell>
        </row>
      </sheetData>
      <sheetData sheetId="8415">
        <row r="4">
          <cell r="A4" t="str">
            <v>BẢNG TÍNH TOÁN, ĐO BÓC KHỐI LƯỢNG HOÀN THÀNH ĐƯA VÀO QUYẾT TOÁN</v>
          </cell>
        </row>
      </sheetData>
      <sheetData sheetId="8416">
        <row r="4">
          <cell r="A4" t="str">
            <v>BẢNG TÍNH TOÁN, ĐO BÓC KHỐI LƯỢNG HOÀN THÀNH ĐƯA VÀO QUYẾT TOÁN</v>
          </cell>
        </row>
      </sheetData>
      <sheetData sheetId="8417">
        <row r="4">
          <cell r="A4" t="str">
            <v>BẢNG TÍNH TOÁN, ĐO BÓC KHỐI LƯỢNG HOÀN THÀNH ĐƯA VÀO QUYẾT TOÁN</v>
          </cell>
        </row>
      </sheetData>
      <sheetData sheetId="8418">
        <row r="4">
          <cell r="A4" t="str">
            <v>BẢNG TÍNH TOÁN, ĐO BÓC KHỐI LƯỢNG HOÀN THÀNH ĐƯA VÀO QUYẾT TOÁN</v>
          </cell>
        </row>
      </sheetData>
      <sheetData sheetId="8419">
        <row r="4">
          <cell r="A4" t="str">
            <v>BẢNG TÍNH TOÁN, ĐO BÓC KHỐI LƯỢNG HOÀN THÀNH ĐƯA VÀO QUYẾT TOÁN</v>
          </cell>
        </row>
      </sheetData>
      <sheetData sheetId="8420">
        <row r="4">
          <cell r="A4" t="str">
            <v>BẢNG TÍNH TOÁN, ĐO BÓC KHỐI LƯỢNG HOÀN THÀNH ĐƯA VÀO QUYẾT TOÁN</v>
          </cell>
        </row>
      </sheetData>
      <sheetData sheetId="8421">
        <row r="4">
          <cell r="A4" t="str">
            <v>BẢNG TÍNH TOÁN, ĐO BÓC KHỐI LƯỢNG HOÀN THÀNH ĐƯA VÀO QUYẾT TOÁN</v>
          </cell>
        </row>
      </sheetData>
      <sheetData sheetId="8422">
        <row r="4">
          <cell r="A4" t="str">
            <v>BẢNG TÍNH TOÁN, ĐO BÓC KHỐI LƯỢNG HOÀN THÀNH ĐƯA VÀO QUYẾT TOÁN</v>
          </cell>
        </row>
      </sheetData>
      <sheetData sheetId="8423">
        <row r="4">
          <cell r="A4" t="str">
            <v>BẢNG TÍNH TOÁN, ĐO BÓC KHỐI LƯỢNG HOÀN THÀNH ĐƯA VÀO QUYẾT TOÁN</v>
          </cell>
        </row>
      </sheetData>
      <sheetData sheetId="8424">
        <row r="4">
          <cell r="A4" t="str">
            <v>BẢNG TÍNH TOÁN, ĐO BÓC KHỐI LƯỢNG HOÀN THÀNH ĐƯA VÀO QUYẾT TOÁN</v>
          </cell>
        </row>
      </sheetData>
      <sheetData sheetId="8425">
        <row r="4">
          <cell r="A4" t="str">
            <v>BẢNG TÍNH TOÁN, ĐO BÓC KHỐI LƯỢNG HOÀN THÀNH ĐƯA VÀO QUYẾT TOÁN</v>
          </cell>
        </row>
      </sheetData>
      <sheetData sheetId="8426">
        <row r="4">
          <cell r="A4" t="str">
            <v>BẢNG TÍNH TOÁN, ĐO BÓC KHỐI LƯỢNG HOÀN THÀNH ĐƯA VÀO QUYẾT TOÁN</v>
          </cell>
        </row>
      </sheetData>
      <sheetData sheetId="8427">
        <row r="4">
          <cell r="A4" t="str">
            <v>BẢNG TÍNH TOÁN, ĐO BÓC KHỐI LƯỢNG HOÀN THÀNH ĐƯA VÀO QUYẾT TOÁN</v>
          </cell>
        </row>
      </sheetData>
      <sheetData sheetId="8428">
        <row r="4">
          <cell r="A4" t="str">
            <v>BẢNG TÍNH TOÁN, ĐO BÓC KHỐI LƯỢNG HOÀN THÀNH ĐƯA VÀO QUYẾT TOÁN</v>
          </cell>
        </row>
      </sheetData>
      <sheetData sheetId="8429">
        <row r="4">
          <cell r="A4" t="str">
            <v>BẢNG TÍNH TOÁN, ĐO BÓC KHỐI LƯỢNG HOÀN THÀNH ĐƯA VÀO QUYẾT TOÁN</v>
          </cell>
        </row>
      </sheetData>
      <sheetData sheetId="8430">
        <row r="4">
          <cell r="A4" t="str">
            <v>BẢNG TÍNH TOÁN, ĐO BÓC KHỐI LƯỢNG HOÀN THÀNH ĐƯA VÀO QUYẾT TOÁN</v>
          </cell>
        </row>
      </sheetData>
      <sheetData sheetId="8431">
        <row r="4">
          <cell r="A4" t="str">
            <v>BẢNG TÍNH TOÁN, ĐO BÓC KHỐI LƯỢNG HOÀN THÀNH ĐƯA VÀO QUYẾT TOÁN</v>
          </cell>
        </row>
      </sheetData>
      <sheetData sheetId="8432">
        <row r="4">
          <cell r="A4" t="str">
            <v>BẢNG TÍNH TOÁN, ĐO BÓC KHỐI LƯỢNG HOÀN THÀNH ĐƯA VÀO QUYẾT TOÁN</v>
          </cell>
        </row>
      </sheetData>
      <sheetData sheetId="8433">
        <row r="4">
          <cell r="A4" t="str">
            <v>BẢNG TÍNH TOÁN, ĐO BÓC KHỐI LƯỢNG HOÀN THÀNH ĐƯA VÀO QUYẾT TOÁN</v>
          </cell>
        </row>
      </sheetData>
      <sheetData sheetId="8434">
        <row r="4">
          <cell r="A4" t="str">
            <v>BẢNG TÍNH TOÁN, ĐO BÓC KHỐI LƯỢNG HOÀN THÀNH ĐƯA VÀO QUYẾT TOÁN</v>
          </cell>
        </row>
      </sheetData>
      <sheetData sheetId="8435">
        <row r="4">
          <cell r="A4" t="str">
            <v>BẢNG TÍNH TOÁN, ĐO BÓC KHỐI LƯỢNG HOÀN THÀNH ĐƯA VÀO QUYẾT TOÁN</v>
          </cell>
        </row>
      </sheetData>
      <sheetData sheetId="8436">
        <row r="4">
          <cell r="A4" t="str">
            <v>BẢNG TÍNH TOÁN, ĐO BÓC KHỐI LƯỢNG HOÀN THÀNH ĐƯA VÀO QUYẾT TOÁN</v>
          </cell>
        </row>
      </sheetData>
      <sheetData sheetId="8437">
        <row r="4">
          <cell r="A4" t="str">
            <v>BẢNG TÍNH TOÁN, ĐO BÓC KHỐI LƯỢNG HOÀN THÀNH ĐƯA VÀO QUYẾT TOÁN</v>
          </cell>
        </row>
      </sheetData>
      <sheetData sheetId="8438">
        <row r="4">
          <cell r="A4" t="str">
            <v>BẢNG TÍNH TOÁN, ĐO BÓC KHỐI LƯỢNG HOÀN THÀNH ĐƯA VÀO QUYẾT TOÁN</v>
          </cell>
        </row>
      </sheetData>
      <sheetData sheetId="8439">
        <row r="4">
          <cell r="A4" t="str">
            <v>BẢNG TÍNH TOÁN, ĐO BÓC KHỐI LƯỢNG HOÀN THÀNH ĐƯA VÀO QUYẾT TOÁN</v>
          </cell>
        </row>
      </sheetData>
      <sheetData sheetId="8440">
        <row r="4">
          <cell r="A4" t="str">
            <v>BẢNG TÍNH TOÁN, ĐO BÓC KHỐI LƯỢNG HOÀN THÀNH ĐƯA VÀO QUYẾT TOÁN</v>
          </cell>
        </row>
      </sheetData>
      <sheetData sheetId="8441">
        <row r="4">
          <cell r="A4" t="str">
            <v>BẢNG TÍNH TOÁN, ĐO BÓC KHỐI LƯỢNG HOÀN THÀNH ĐƯA VÀO QUYẾT TOÁN</v>
          </cell>
        </row>
      </sheetData>
      <sheetData sheetId="8442">
        <row r="4">
          <cell r="A4" t="str">
            <v>BẢNG TÍNH TOÁN, ĐO BÓC KHỐI LƯỢNG HOÀN THÀNH ĐƯA VÀO QUYẾT TOÁN</v>
          </cell>
        </row>
      </sheetData>
      <sheetData sheetId="8443">
        <row r="4">
          <cell r="A4" t="str">
            <v>BẢNG TÍNH TOÁN, ĐO BÓC KHỐI LƯỢNG HOÀN THÀNH ĐƯA VÀO QUYẾT TOÁN</v>
          </cell>
        </row>
      </sheetData>
      <sheetData sheetId="8444">
        <row r="4">
          <cell r="A4" t="str">
            <v>BẢNG TÍNH TOÁN, ĐO BÓC KHỐI LƯỢNG HOÀN THÀNH ĐƯA VÀO QUYẾT TOÁN</v>
          </cell>
        </row>
      </sheetData>
      <sheetData sheetId="8445">
        <row r="4">
          <cell r="A4" t="str">
            <v>BẢNG TÍNH TOÁN, ĐO BÓC KHỐI LƯỢNG HOÀN THÀNH ĐƯA VÀO QUYẾT TOÁN</v>
          </cell>
        </row>
      </sheetData>
      <sheetData sheetId="8446">
        <row r="4">
          <cell r="A4" t="str">
            <v>BẢNG TÍNH TOÁN, ĐO BÓC KHỐI LƯỢNG HOÀN THÀNH ĐƯA VÀO QUYẾT TOÁN</v>
          </cell>
        </row>
      </sheetData>
      <sheetData sheetId="8447">
        <row r="4">
          <cell r="A4" t="str">
            <v>BẢNG TÍNH TOÁN, ĐO BÓC KHỐI LƯỢNG HOÀN THÀNH ĐƯA VÀO QUYẾT TOÁN</v>
          </cell>
        </row>
      </sheetData>
      <sheetData sheetId="8448">
        <row r="4">
          <cell r="A4" t="str">
            <v>BẢNG TÍNH TOÁN, ĐO BÓC KHỐI LƯỢNG HOÀN THÀNH ĐƯA VÀO QUYẾT TOÁN</v>
          </cell>
        </row>
      </sheetData>
      <sheetData sheetId="8449">
        <row r="4">
          <cell r="A4" t="str">
            <v>BẢNG TÍNH TOÁN, ĐO BÓC KHỐI LƯỢNG HOÀN THÀNH ĐƯA VÀO QUYẾT TOÁN</v>
          </cell>
        </row>
      </sheetData>
      <sheetData sheetId="8450">
        <row r="4">
          <cell r="A4" t="str">
            <v>BẢNG TÍNH TOÁN, ĐO BÓC KHỐI LƯỢNG HOÀN THÀNH ĐƯA VÀO QUYẾT TOÁN</v>
          </cell>
        </row>
      </sheetData>
      <sheetData sheetId="8451">
        <row r="4">
          <cell r="A4" t="str">
            <v>BẢNG TÍNH TOÁN, ĐO BÓC KHỐI LƯỢNG HOÀN THÀNH ĐƯA VÀO QUYẾT TOÁN</v>
          </cell>
        </row>
      </sheetData>
      <sheetData sheetId="8452">
        <row r="4">
          <cell r="A4" t="str">
            <v>BẢNG TÍNH TOÁN, ĐO BÓC KHỐI LƯỢNG HOÀN THÀNH ĐƯA VÀO QUYẾT TOÁN</v>
          </cell>
        </row>
      </sheetData>
      <sheetData sheetId="8453">
        <row r="4">
          <cell r="A4" t="str">
            <v>BẢNG TÍNH TOÁN, ĐO BÓC KHỐI LƯỢNG HOÀN THÀNH ĐƯA VÀO QUYẾT TOÁN</v>
          </cell>
        </row>
      </sheetData>
      <sheetData sheetId="8454">
        <row r="4">
          <cell r="A4" t="str">
            <v>BẢNG TÍNH TOÁN, ĐO BÓC KHỐI LƯỢNG HOÀN THÀNH ĐƯA VÀO QUYẾT TOÁN</v>
          </cell>
        </row>
      </sheetData>
      <sheetData sheetId="8455">
        <row r="4">
          <cell r="A4" t="str">
            <v>BẢNG TÍNH TOÁN, ĐO BÓC KHỐI LƯỢNG HOÀN THÀNH ĐƯA VÀO QUYẾT TOÁN</v>
          </cell>
        </row>
      </sheetData>
      <sheetData sheetId="8456">
        <row r="4">
          <cell r="A4" t="str">
            <v>BẢNG TÍNH TOÁN, ĐO BÓC KHỐI LƯỢNG HOÀN THÀNH ĐƯA VÀO QUYẾT TOÁN</v>
          </cell>
        </row>
      </sheetData>
      <sheetData sheetId="8457">
        <row r="4">
          <cell r="A4" t="str">
            <v>BẢNG TÍNH TOÁN, ĐO BÓC KHỐI LƯỢNG HOÀN THÀNH ĐƯA VÀO QUYẾT TOÁN</v>
          </cell>
        </row>
      </sheetData>
      <sheetData sheetId="8458">
        <row r="4">
          <cell r="A4" t="str">
            <v>BẢNG TÍNH TOÁN, ĐO BÓC KHỐI LƯỢNG HOÀN THÀNH ĐƯA VÀO QUYẾT TOÁN</v>
          </cell>
        </row>
      </sheetData>
      <sheetData sheetId="8459">
        <row r="4">
          <cell r="A4" t="str">
            <v>BẢNG TÍNH TOÁN, ĐO BÓC KHỐI LƯỢNG HOÀN THÀNH ĐƯA VÀO QUYẾT TOÁN</v>
          </cell>
        </row>
      </sheetData>
      <sheetData sheetId="8460">
        <row r="4">
          <cell r="A4" t="str">
            <v>BẢNG TÍNH TOÁN, ĐO BÓC KHỐI LƯỢNG HOÀN THÀNH ĐƯA VÀO QUYẾT TOÁN</v>
          </cell>
        </row>
      </sheetData>
      <sheetData sheetId="8461">
        <row r="4">
          <cell r="A4" t="str">
            <v>BẢNG TÍNH TOÁN, ĐO BÓC KHỐI LƯỢNG HOÀN THÀNH ĐƯA VÀO QUYẾT TOÁN</v>
          </cell>
        </row>
      </sheetData>
      <sheetData sheetId="8462">
        <row r="4">
          <cell r="A4" t="str">
            <v>BẢNG TÍNH TOÁN, ĐO BÓC KHỐI LƯỢNG HOÀN THÀNH ĐƯA VÀO QUYẾT TOÁN</v>
          </cell>
        </row>
      </sheetData>
      <sheetData sheetId="8463">
        <row r="4">
          <cell r="A4" t="str">
            <v>BẢNG TÍNH TOÁN, ĐO BÓC KHỐI LƯỢNG HOÀN THÀNH ĐƯA VÀO QUYẾT TOÁN</v>
          </cell>
        </row>
      </sheetData>
      <sheetData sheetId="8464">
        <row r="4">
          <cell r="A4" t="str">
            <v>BẢNG TÍNH TOÁN, ĐO BÓC KHỐI LƯỢNG HOÀN THÀNH ĐƯA VÀO QUYẾT TOÁN</v>
          </cell>
        </row>
      </sheetData>
      <sheetData sheetId="8465">
        <row r="4">
          <cell r="A4" t="str">
            <v>BẢNG TÍNH TOÁN, ĐO BÓC KHỐI LƯỢNG HOÀN THÀNH ĐƯA VÀO QUYẾT TOÁN</v>
          </cell>
        </row>
      </sheetData>
      <sheetData sheetId="8466">
        <row r="4">
          <cell r="A4" t="str">
            <v>BẢNG TÍNH TOÁN, ĐO BÓC KHỐI LƯỢNG HOÀN THÀNH ĐƯA VÀO QUYẾT TOÁN</v>
          </cell>
        </row>
      </sheetData>
      <sheetData sheetId="8467">
        <row r="4">
          <cell r="A4" t="str">
            <v>BẢNG TÍNH TOÁN, ĐO BÓC KHỐI LƯỢNG HOÀN THÀNH ĐƯA VÀO QUYẾT TOÁN</v>
          </cell>
        </row>
      </sheetData>
      <sheetData sheetId="8468">
        <row r="4">
          <cell r="A4" t="str">
            <v>BẢNG TÍNH TOÁN, ĐO BÓC KHỐI LƯỢNG HOÀN THÀNH ĐƯA VÀO QUYẾT TOÁN</v>
          </cell>
        </row>
      </sheetData>
      <sheetData sheetId="8469">
        <row r="4">
          <cell r="A4" t="str">
            <v>BẢNG TÍNH TOÁN, ĐO BÓC KHỐI LƯỢNG HOÀN THÀNH ĐƯA VÀO QUYẾT TOÁN</v>
          </cell>
        </row>
      </sheetData>
      <sheetData sheetId="8470">
        <row r="4">
          <cell r="A4" t="str">
            <v>BẢNG TÍNH TOÁN, ĐO BÓC KHỐI LƯỢNG HOÀN THÀNH ĐƯA VÀO QUYẾT TOÁN</v>
          </cell>
        </row>
      </sheetData>
      <sheetData sheetId="8471">
        <row r="4">
          <cell r="A4" t="str">
            <v>BẢNG TÍNH TOÁN, ĐO BÓC KHỐI LƯỢNG HOÀN THÀNH ĐƯA VÀO QUYẾT TOÁN</v>
          </cell>
        </row>
      </sheetData>
      <sheetData sheetId="8472">
        <row r="4">
          <cell r="A4" t="str">
            <v>BẢNG TÍNH TOÁN, ĐO BÓC KHỐI LƯỢNG HOÀN THÀNH ĐƯA VÀO QUYẾT TOÁN</v>
          </cell>
        </row>
      </sheetData>
      <sheetData sheetId="8473">
        <row r="4">
          <cell r="A4" t="str">
            <v>BẢNG TÍNH TOÁN, ĐO BÓC KHỐI LƯỢNG HOÀN THÀNH ĐƯA VÀO QUYẾT TOÁN</v>
          </cell>
        </row>
      </sheetData>
      <sheetData sheetId="8474">
        <row r="4">
          <cell r="A4" t="str">
            <v>BẢNG TÍNH TOÁN, ĐO BÓC KHỐI LƯỢNG HOÀN THÀNH ĐƯA VÀO QUYẾT TOÁN</v>
          </cell>
        </row>
      </sheetData>
      <sheetData sheetId="8475">
        <row r="4">
          <cell r="A4" t="str">
            <v>BẢNG TÍNH TOÁN, ĐO BÓC KHỐI LƯỢNG HOÀN THÀNH ĐƯA VÀO QUYẾT TOÁN</v>
          </cell>
        </row>
      </sheetData>
      <sheetData sheetId="8476">
        <row r="4">
          <cell r="A4" t="str">
            <v>BẢNG TÍNH TOÁN, ĐO BÓC KHỐI LƯỢNG HOÀN THÀNH ĐƯA VÀO QUYẾT TOÁN</v>
          </cell>
        </row>
      </sheetData>
      <sheetData sheetId="8477">
        <row r="4">
          <cell r="A4" t="str">
            <v>BẢNG TÍNH TOÁN, ĐO BÓC KHỐI LƯỢNG HOÀN THÀNH ĐƯA VÀO QUYẾT TOÁN</v>
          </cell>
        </row>
      </sheetData>
      <sheetData sheetId="8478">
        <row r="4">
          <cell r="A4" t="str">
            <v>BẢNG TÍNH TOÁN, ĐO BÓC KHỐI LƯỢNG HOÀN THÀNH ĐƯA VÀO QUYẾT TOÁN</v>
          </cell>
        </row>
      </sheetData>
      <sheetData sheetId="8479">
        <row r="4">
          <cell r="A4" t="str">
            <v>BẢNG TÍNH TOÁN, ĐO BÓC KHỐI LƯỢNG HOÀN THÀNH ĐƯA VÀO QUYẾT TOÁN</v>
          </cell>
        </row>
      </sheetData>
      <sheetData sheetId="8480">
        <row r="4">
          <cell r="A4" t="str">
            <v>BẢNG TÍNH TOÁN, ĐO BÓC KHỐI LƯỢNG HOÀN THÀNH ĐƯA VÀO QUYẾT TOÁN</v>
          </cell>
        </row>
      </sheetData>
      <sheetData sheetId="8481">
        <row r="4">
          <cell r="A4" t="str">
            <v>BẢNG TÍNH TOÁN, ĐO BÓC KHỐI LƯỢNG HOÀN THÀNH ĐƯA VÀO QUYẾT TOÁN</v>
          </cell>
        </row>
      </sheetData>
      <sheetData sheetId="8482">
        <row r="4">
          <cell r="A4" t="str">
            <v>BẢNG TÍNH TOÁN, ĐO BÓC KHỐI LƯỢNG HOÀN THÀNH ĐƯA VÀO QUYẾT TOÁN</v>
          </cell>
        </row>
      </sheetData>
      <sheetData sheetId="8483">
        <row r="4">
          <cell r="A4" t="str">
            <v>BẢNG TÍNH TOÁN, ĐO BÓC KHỐI LƯỢNG HOÀN THÀNH ĐƯA VÀO QUYẾT TOÁN</v>
          </cell>
        </row>
      </sheetData>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efreshError="1"/>
      <sheetData sheetId="8868" refreshError="1"/>
      <sheetData sheetId="8869">
        <row r="4">
          <cell r="A4" t="str">
            <v>BẢNG TÍNH TOÁN, ĐO BÓC KHỐI LƯỢNG HOÀN THÀNH ĐƯA VÀO QUYẾT TOÁN</v>
          </cell>
        </row>
      </sheetData>
      <sheetData sheetId="8870">
        <row r="4">
          <cell r="A4" t="str">
            <v>BẢNG TÍNH TOÁN, ĐO BÓC KHỐI LƯỢNG HOÀN THÀNH ĐƯA VÀO QUYẾT TOÁN</v>
          </cell>
        </row>
      </sheetData>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efreshError="1"/>
      <sheetData sheetId="8926" refreshError="1"/>
      <sheetData sheetId="8927">
        <row r="4">
          <cell r="A4" t="str">
            <v>BẢNG TÍNH TOÁN, ĐO BÓC KHỐI LƯỢNG HOÀN THÀNH ĐƯA VÀO QUYẾT TOÁN</v>
          </cell>
        </row>
      </sheetData>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refreshError="1"/>
      <sheetData sheetId="8947" refreshError="1"/>
      <sheetData sheetId="8948" refreshError="1"/>
      <sheetData sheetId="8949">
        <row r="4">
          <cell r="A4" t="str">
            <v>BẢNG TÍNH TOÁN, ĐO BÓC KHỐI LƯỢNG HOÀN THÀNH ĐƯA VÀO QUYẾT TOÁN</v>
          </cell>
        </row>
      </sheetData>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ow r="4">
          <cell r="A4" t="str">
            <v>BẢNG TÍNH TOÁN, ĐO BÓC KHỐI LƯỢNG HOÀN THÀNH ĐƯA VÀO QUYẾT TOÁN</v>
          </cell>
        </row>
      </sheetData>
      <sheetData sheetId="8971">
        <row r="4">
          <cell r="A4" t="str">
            <v>BẢNG TÍNH TOÁN, ĐO BÓC KHỐI LƯỢNG HOÀN THÀNH ĐƯA VÀO QUYẾT TOÁN</v>
          </cell>
        </row>
      </sheetData>
      <sheetData sheetId="8972">
        <row r="4">
          <cell r="A4" t="str">
            <v>BẢNG TÍNH TOÁN, ĐO BÓC KHỐI LƯỢNG HOÀN THÀNH ĐƯA VÀO QUYẾT TOÁN</v>
          </cell>
        </row>
      </sheetData>
      <sheetData sheetId="8973">
        <row r="4">
          <cell r="A4" t="str">
            <v>BẢNG TÍNH TOÁN, ĐO BÓC KHỐI LƯỢNG HOÀN THÀNH ĐƯA VÀO QUYẾT TOÁN</v>
          </cell>
        </row>
      </sheetData>
      <sheetData sheetId="8974">
        <row r="4">
          <cell r="A4" t="str">
            <v>BẢNG TÍNH TOÁN, ĐO BÓC KHỐI LƯỢNG HOÀN THÀNH ĐƯA VÀO QUYẾT TOÁN</v>
          </cell>
        </row>
      </sheetData>
      <sheetData sheetId="8975">
        <row r="4">
          <cell r="A4" t="str">
            <v>BẢNG TÍNH TOÁN, ĐO BÓC KHỐI LƯỢNG HOÀN THÀNH ĐƯA VÀO QUYẾT TOÁN</v>
          </cell>
        </row>
      </sheetData>
      <sheetData sheetId="8976" refreshError="1"/>
      <sheetData sheetId="8977">
        <row r="4">
          <cell r="A4" t="str">
            <v>BẢNG TÍNH TOÁN, ĐO BÓC KHỐI LƯỢNG HOÀN THÀNH ĐƯA VÀO QUYẾT TOÁN</v>
          </cell>
        </row>
      </sheetData>
      <sheetData sheetId="8978">
        <row r="4">
          <cell r="A4" t="str">
            <v>BẢNG TÍNH TOÁN, ĐO BÓC KHỐI LƯỢNG HOÀN THÀNH ĐƯA VÀO QUYẾT TOÁN</v>
          </cell>
        </row>
      </sheetData>
      <sheetData sheetId="8979" refreshError="1"/>
      <sheetData sheetId="8980" refreshError="1"/>
      <sheetData sheetId="8981" refreshError="1"/>
      <sheetData sheetId="8982">
        <row r="4">
          <cell r="A4" t="str">
            <v>BẢNG TÍNH TOÁN, ĐO BÓC KHỐI LƯỢNG HOÀN THÀNH ĐƯA VÀO QUYẾT TOÁN</v>
          </cell>
        </row>
      </sheetData>
      <sheetData sheetId="8983" refreshError="1"/>
      <sheetData sheetId="8984" refreshError="1"/>
      <sheetData sheetId="8985" refreshError="1"/>
      <sheetData sheetId="8986" refreshError="1"/>
      <sheetData sheetId="8987" refreshError="1"/>
      <sheetData sheetId="8988">
        <row r="4">
          <cell r="A4" t="str">
            <v>BẢNG TÍNH TOÁN, ĐO BÓC KHỐI LƯỢNG HOÀN THÀNH ĐƯA VÀO QUYẾT TOÁN</v>
          </cell>
        </row>
      </sheetData>
      <sheetData sheetId="8989" refreshError="1"/>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refreshError="1"/>
      <sheetData sheetId="9026">
        <row r="4">
          <cell r="A4" t="str">
            <v>BẢNG TÍNH TOÁN, ĐO BÓC KHỐI LƯỢNG HOÀN THÀNH ĐƯA VÀO QUYẾT TOÁN</v>
          </cell>
        </row>
      </sheetData>
      <sheetData sheetId="9027">
        <row r="4">
          <cell r="A4" t="str">
            <v>BẢNG TÍNH TOÁN, ĐO BÓC KHỐI LƯỢNG HOÀN THÀNH ĐƯA VÀO QUYẾT TOÁN</v>
          </cell>
        </row>
      </sheetData>
      <sheetData sheetId="9028">
        <row r="4">
          <cell r="A4" t="str">
            <v>BẢNG TÍNH TOÁN, ĐO BÓC KHỐI LƯỢNG HOÀN THÀNH ĐƯA VÀO QUYẾT TOÁN</v>
          </cell>
        </row>
      </sheetData>
      <sheetData sheetId="9029">
        <row r="4">
          <cell r="A4" t="str">
            <v>BẢNG TÍNH TOÁN, ĐO BÓC KHỐI LƯỢNG HOÀN THÀNH ĐƯA VÀO QUYẾT TOÁN</v>
          </cell>
        </row>
      </sheetData>
      <sheetData sheetId="9030">
        <row r="4">
          <cell r="A4" t="str">
            <v>BẢNG TÍNH TOÁN, ĐO BÓC KHỐI LƯỢNG HOÀN THÀNH ĐƯA VÀO QUYẾT TOÁN</v>
          </cell>
        </row>
      </sheetData>
      <sheetData sheetId="9031">
        <row r="4">
          <cell r="A4" t="str">
            <v>BẢNG TÍNH TOÁN, ĐO BÓC KHỐI LƯỢNG HOÀN THÀNH ĐƯA VÀO QUYẾT TOÁN</v>
          </cell>
        </row>
      </sheetData>
      <sheetData sheetId="9032">
        <row r="4">
          <cell r="A4" t="str">
            <v>BẢNG TÍNH TOÁN, ĐO BÓC KHỐI LƯỢNG HOÀN THÀNH ĐƯA VÀO QUYẾT TOÁN</v>
          </cell>
        </row>
      </sheetData>
      <sheetData sheetId="9033">
        <row r="4">
          <cell r="A4" t="str">
            <v>BẢNG TÍNH TOÁN, ĐO BÓC KHỐI LƯỢNG HOÀN THÀNH ĐƯA VÀO QUYẾT TOÁN</v>
          </cell>
        </row>
      </sheetData>
      <sheetData sheetId="9034">
        <row r="4">
          <cell r="A4" t="str">
            <v>BẢNG TÍNH TOÁN, ĐO BÓC KHỐI LƯỢNG HOÀN THÀNH ĐƯA VÀO QUYẾT TOÁN</v>
          </cell>
        </row>
      </sheetData>
      <sheetData sheetId="9035">
        <row r="9">
          <cell r="A9" t="str">
            <v>A</v>
          </cell>
        </row>
      </sheetData>
      <sheetData sheetId="9036">
        <row r="9">
          <cell r="A9" t="str">
            <v>A</v>
          </cell>
        </row>
      </sheetData>
      <sheetData sheetId="9037">
        <row r="4">
          <cell r="A4" t="str">
            <v>BẢNG TÍNH TOÁN, ĐO BÓC KHỐI LƯỢNG HOÀN THÀNH ĐƯA VÀO QUYẾT TOÁN</v>
          </cell>
        </row>
      </sheetData>
      <sheetData sheetId="9038">
        <row r="4">
          <cell r="A4" t="str">
            <v>BẢNG TÍNH TOÁN, ĐO BÓC KHỐI LƯỢNG HOÀN THÀNH ĐƯA VÀO QUYẾT TOÁN</v>
          </cell>
        </row>
      </sheetData>
      <sheetData sheetId="9039">
        <row r="4">
          <cell r="A4" t="str">
            <v>BẢNG TÍNH TOÁN, ĐO BÓC KHỐI LƯỢNG HOÀN THÀNH ĐƯA VÀO QUYẾT TOÁN</v>
          </cell>
        </row>
      </sheetData>
      <sheetData sheetId="9040">
        <row r="4">
          <cell r="A4" t="str">
            <v>BẢNG TÍNH TOÁN, ĐO BÓC KHỐI LƯỢNG HOÀN THÀNH ĐƯA VÀO QUYẾT TOÁN</v>
          </cell>
        </row>
      </sheetData>
      <sheetData sheetId="9041">
        <row r="4">
          <cell r="A4" t="str">
            <v>BẢNG TÍNH TOÁN, ĐO BÓC KHỐI LƯỢNG HOÀN THÀNH ĐƯA VÀO QUYẾT TOÁN</v>
          </cell>
        </row>
      </sheetData>
      <sheetData sheetId="9042">
        <row r="4">
          <cell r="A4" t="str">
            <v>BẢNG TÍNH TOÁN, ĐO BÓC KHỐI LƯỢNG HOÀN THÀNH ĐƯA VÀO QUYẾT TOÁN</v>
          </cell>
        </row>
      </sheetData>
      <sheetData sheetId="9043">
        <row r="4">
          <cell r="A4" t="str">
            <v>BẢNG TÍNH TOÁN, ĐO BÓC KHỐI LƯỢNG HOÀN THÀNH ĐƯA VÀO QUYẾT TOÁN</v>
          </cell>
        </row>
      </sheetData>
      <sheetData sheetId="9044">
        <row r="4">
          <cell r="A4" t="str">
            <v>BẢNG TÍNH TOÁN, ĐO BÓC KHỐI LƯỢNG HOÀN THÀNH ĐƯA VÀO QUYẾT TOÁN</v>
          </cell>
        </row>
      </sheetData>
      <sheetData sheetId="9045" refreshError="1"/>
      <sheetData sheetId="9046">
        <row r="4">
          <cell r="A4" t="str">
            <v>BẢNG TÍNH TOÁN, ĐO BÓC KHỐI LƯỢNG HOÀN THÀNH ĐƯA VÀO QUYẾT TOÁN</v>
          </cell>
        </row>
      </sheetData>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ow r="4">
          <cell r="A4" t="str">
            <v>BẢNG TÍNH TOÁN, ĐO BÓC KHỐI LƯỢNG HOÀN THÀNH ĐƯA VÀO QUYẾT TOÁN</v>
          </cell>
        </row>
      </sheetData>
      <sheetData sheetId="9074">
        <row r="4">
          <cell r="A4" t="str">
            <v>BẢNG TÍNH TOÁN, ĐO BÓC KHỐI LƯỢNG HOÀN THÀNH ĐƯA VÀO QUYẾT TOÁN</v>
          </cell>
        </row>
      </sheetData>
      <sheetData sheetId="9075">
        <row r="4">
          <cell r="A4" t="str">
            <v>BẢNG TÍNH TOÁN, ĐO BÓC KHỐI LƯỢNG HOÀN THÀNH ĐƯA VÀO QUYẾT TOÁN</v>
          </cell>
        </row>
      </sheetData>
      <sheetData sheetId="9076">
        <row r="4">
          <cell r="A4" t="str">
            <v>BẢNG TÍNH TOÁN, ĐO BÓC KHỐI LƯỢNG HOÀN THÀNH ĐƯA VÀO QUYẾT TOÁN</v>
          </cell>
        </row>
      </sheetData>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refreshError="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 sheetId="9178" refreshError="1"/>
      <sheetData sheetId="9179" refreshError="1"/>
      <sheetData sheetId="9180" refreshError="1"/>
      <sheetData sheetId="9181" refreshError="1"/>
      <sheetData sheetId="9182" refreshError="1"/>
      <sheetData sheetId="9183" refreshError="1"/>
      <sheetData sheetId="9184" refreshError="1"/>
      <sheetData sheetId="9185" refreshError="1"/>
      <sheetData sheetId="9186" refreshError="1"/>
      <sheetData sheetId="9187" refreshError="1"/>
      <sheetData sheetId="9188" refreshError="1"/>
      <sheetData sheetId="9189" refreshError="1"/>
      <sheetData sheetId="9190" refreshError="1"/>
      <sheetData sheetId="9191" refreshError="1"/>
      <sheetData sheetId="9192" refreshError="1"/>
      <sheetData sheetId="9193" refreshError="1"/>
      <sheetData sheetId="9194" refreshError="1"/>
      <sheetData sheetId="9195" refreshError="1"/>
      <sheetData sheetId="9196" refreshError="1"/>
      <sheetData sheetId="9197" refreshError="1"/>
      <sheetData sheetId="9198" refreshError="1"/>
      <sheetData sheetId="9199" refreshError="1"/>
      <sheetData sheetId="9200">
        <row r="4">
          <cell r="A4" t="str">
            <v>BẢNG TÍNH TOÁN, ĐO BÓC KHỐI LƯỢNG HOÀN THÀNH ĐƯA VÀO QUYẾT TOÁN</v>
          </cell>
        </row>
      </sheetData>
      <sheetData sheetId="9201" refreshError="1"/>
      <sheetData sheetId="9202" refreshError="1"/>
      <sheetData sheetId="9203" refreshError="1"/>
      <sheetData sheetId="9204" refreshError="1"/>
      <sheetData sheetId="9205" refreshError="1"/>
      <sheetData sheetId="9206" refreshError="1"/>
      <sheetData sheetId="9207" refreshError="1"/>
      <sheetData sheetId="9208" refreshError="1"/>
      <sheetData sheetId="9209" refreshError="1"/>
      <sheetData sheetId="9210" refreshError="1"/>
      <sheetData sheetId="9211" refreshError="1"/>
      <sheetData sheetId="9212" refreshError="1"/>
      <sheetData sheetId="9213" refreshError="1"/>
      <sheetData sheetId="9214" refreshError="1"/>
      <sheetData sheetId="9215" refreshError="1"/>
      <sheetData sheetId="9216" refreshError="1"/>
      <sheetData sheetId="9217" refreshError="1"/>
      <sheetData sheetId="9218" refreshError="1"/>
      <sheetData sheetId="9219" refreshError="1"/>
      <sheetData sheetId="9220" refreshError="1"/>
      <sheetData sheetId="9221" refreshError="1"/>
      <sheetData sheetId="9222" refreshError="1"/>
      <sheetData sheetId="9223" refreshError="1"/>
      <sheetData sheetId="9224" refreshError="1"/>
      <sheetData sheetId="9225" refreshError="1"/>
      <sheetData sheetId="9226" refreshError="1"/>
      <sheetData sheetId="9227" refreshError="1"/>
      <sheetData sheetId="9228" refreshError="1"/>
      <sheetData sheetId="9229">
        <row r="4">
          <cell r="A4" t="str">
            <v>BẢNG TÍNH TOÁN, ĐO BÓC KHỐI LƯỢNG HOÀN THÀNH ĐƯA VÀO QUYẾT TOÁN</v>
          </cell>
        </row>
      </sheetData>
      <sheetData sheetId="9230" refreshError="1"/>
      <sheetData sheetId="9231" refreshError="1"/>
      <sheetData sheetId="9232" refreshError="1"/>
      <sheetData sheetId="9233" refreshError="1"/>
      <sheetData sheetId="9234" refreshError="1"/>
      <sheetData sheetId="9235" refreshError="1"/>
      <sheetData sheetId="9236" refreshError="1"/>
      <sheetData sheetId="9237" refreshError="1"/>
      <sheetData sheetId="9238" refreshError="1"/>
      <sheetData sheetId="9239" refreshError="1"/>
      <sheetData sheetId="9240" refreshError="1"/>
      <sheetData sheetId="9241" refreshError="1"/>
      <sheetData sheetId="9242" refreshError="1"/>
      <sheetData sheetId="9243" refreshError="1"/>
      <sheetData sheetId="9244" refreshError="1"/>
      <sheetData sheetId="9245" refreshError="1"/>
      <sheetData sheetId="9246" refreshError="1"/>
      <sheetData sheetId="9247" refreshError="1"/>
      <sheetData sheetId="9248" refreshError="1"/>
      <sheetData sheetId="9249" refreshError="1"/>
      <sheetData sheetId="9250" refreshError="1"/>
      <sheetData sheetId="9251" refreshError="1"/>
      <sheetData sheetId="9252" refreshError="1"/>
      <sheetData sheetId="9253" refreshError="1"/>
      <sheetData sheetId="9254" refreshError="1"/>
      <sheetData sheetId="9255" refreshError="1"/>
      <sheetData sheetId="9256" refreshError="1"/>
      <sheetData sheetId="9257">
        <row r="4">
          <cell r="A4" t="str">
            <v>BẢNG TÍNH TOÁN, ĐO BÓC KHỐI LƯỢNG HOÀN THÀNH ĐƯA VÀO QUYẾT TOÁN</v>
          </cell>
        </row>
      </sheetData>
      <sheetData sheetId="9258" refreshError="1"/>
      <sheetData sheetId="9259" refreshError="1"/>
      <sheetData sheetId="9260" refreshError="1"/>
      <sheetData sheetId="9261" refreshError="1"/>
      <sheetData sheetId="9262">
        <row r="4">
          <cell r="A4" t="str">
            <v>BẢNG TÍNH TOÁN, ĐO BÓC KHỐI LƯỢNG HOÀN THÀNH ĐƯA VÀO QUYẾT TOÁN</v>
          </cell>
        </row>
      </sheetData>
      <sheetData sheetId="9263">
        <row r="4">
          <cell r="A4" t="str">
            <v>BẢNG TÍNH TOÁN, ĐO BÓC KHỐI LƯỢNG HOÀN THÀNH ĐƯA VÀO QUYẾT TOÁN</v>
          </cell>
        </row>
      </sheetData>
      <sheetData sheetId="9264">
        <row r="4">
          <cell r="A4" t="str">
            <v>BẢNG TÍNH TOÁN, ĐO BÓC KHỐI LƯỢNG HOÀN THÀNH ĐƯA VÀO QUYẾT TOÁN</v>
          </cell>
        </row>
      </sheetData>
      <sheetData sheetId="9265" refreshError="1"/>
      <sheetData sheetId="9266">
        <row r="4">
          <cell r="A4" t="str">
            <v>BẢNG TÍNH TOÁN, ĐO BÓC KHỐI LƯỢNG HOÀN THÀNH ĐƯA VÀO QUYẾT TOÁN</v>
          </cell>
        </row>
      </sheetData>
      <sheetData sheetId="9267">
        <row r="4">
          <cell r="A4" t="str">
            <v>BẢNG TÍNH TOÁN, ĐO BÓC KHỐI LƯỢNG HOÀN THÀNH ĐƯA VÀO QUYẾT TOÁN</v>
          </cell>
        </row>
      </sheetData>
      <sheetData sheetId="9268">
        <row r="4">
          <cell r="A4" t="str">
            <v>BẢNG TÍNH TOÁN, ĐO BÓC KHỐI LƯỢNG HOÀN THÀNH ĐƯA VÀO QUYẾT TOÁN</v>
          </cell>
        </row>
      </sheetData>
      <sheetData sheetId="9269">
        <row r="4">
          <cell r="A4" t="str">
            <v>BẢNG TÍNH TOÁN, ĐO BÓC KHỐI LƯỢNG HOÀN THÀNH ĐƯA VÀO QUYẾT TOÁN</v>
          </cell>
        </row>
      </sheetData>
      <sheetData sheetId="9270">
        <row r="4">
          <cell r="A4" t="str">
            <v>BẢNG TÍNH TOÁN, ĐO BÓC KHỐI LƯỢNG HOÀN THÀNH ĐƯA VÀO QUYẾT TOÁN</v>
          </cell>
        </row>
      </sheetData>
      <sheetData sheetId="9271">
        <row r="4">
          <cell r="A4" t="str">
            <v>BẢNG TÍNH TOÁN, ĐO BÓC KHỐI LƯỢNG HOÀN THÀNH ĐƯA VÀO QUYẾT TOÁN</v>
          </cell>
        </row>
      </sheetData>
      <sheetData sheetId="9272">
        <row r="4">
          <cell r="A4" t="str">
            <v>BẢNG TÍNH TOÁN, ĐO BÓC KHỐI LƯỢNG HOÀN THÀNH ĐƯA VÀO QUYẾT TOÁN</v>
          </cell>
        </row>
      </sheetData>
      <sheetData sheetId="9273">
        <row r="4">
          <cell r="A4" t="str">
            <v>BẢNG TÍNH TOÁN, ĐO BÓC KHỐI LƯỢNG HOÀN THÀNH ĐƯA VÀO QUYẾT TOÁN</v>
          </cell>
        </row>
      </sheetData>
      <sheetData sheetId="9274">
        <row r="4">
          <cell r="A4" t="str">
            <v>BẢNG TÍNH TOÁN, ĐO BÓC KHỐI LƯỢNG HOÀN THÀNH ĐƯA VÀO QUYẾT TOÁN</v>
          </cell>
        </row>
      </sheetData>
      <sheetData sheetId="9275">
        <row r="4">
          <cell r="A4" t="str">
            <v>BẢNG TÍNH TOÁN, ĐO BÓC KHỐI LƯỢNG HOÀN THÀNH ĐƯA VÀO QUYẾT TOÁN</v>
          </cell>
        </row>
      </sheetData>
      <sheetData sheetId="9276">
        <row r="4">
          <cell r="A4" t="str">
            <v>BẢNG TÍNH TOÁN, ĐO BÓC KHỐI LƯỢNG HOÀN THÀNH ĐƯA VÀO QUYẾT TOÁN</v>
          </cell>
        </row>
      </sheetData>
      <sheetData sheetId="9277">
        <row r="4">
          <cell r="A4" t="str">
            <v>BẢNG TÍNH TOÁN, ĐO BÓC KHỐI LƯỢNG HOÀN THÀNH ĐƯA VÀO QUYẾT TOÁN</v>
          </cell>
        </row>
      </sheetData>
      <sheetData sheetId="9278">
        <row r="4">
          <cell r="A4" t="str">
            <v>BẢNG TÍNH TOÁN, ĐO BÓC KHỐI LƯỢNG HOÀN THÀNH ĐƯA VÀO QUYẾT TOÁN</v>
          </cell>
        </row>
      </sheetData>
      <sheetData sheetId="9279">
        <row r="4">
          <cell r="A4" t="str">
            <v>BẢNG TÍNH TOÁN, ĐO BÓC KHỐI LƯỢNG HOÀN THÀNH ĐƯA VÀO QUYẾT TOÁN</v>
          </cell>
        </row>
      </sheetData>
      <sheetData sheetId="9280">
        <row r="4">
          <cell r="A4" t="str">
            <v>BẢNG TÍNH TOÁN, ĐO BÓC KHỐI LƯỢNG HOÀN THÀNH ĐƯA VÀO QUYẾT TOÁN</v>
          </cell>
        </row>
      </sheetData>
      <sheetData sheetId="9281" refreshError="1"/>
      <sheetData sheetId="9282" refreshError="1"/>
      <sheetData sheetId="9283" refreshError="1"/>
      <sheetData sheetId="9284" refreshError="1"/>
      <sheetData sheetId="9285" refreshError="1"/>
      <sheetData sheetId="9286">
        <row r="4">
          <cell r="A4" t="str">
            <v>BẢNG TÍNH TOÁN, ĐO BÓC KHỐI LƯỢNG HOÀN THÀNH ĐƯA VÀO QUYẾT TOÁN</v>
          </cell>
        </row>
      </sheetData>
      <sheetData sheetId="9287">
        <row r="4">
          <cell r="A4" t="str">
            <v>BẢNG TÍNH TOÁN, ĐO BÓC KHỐI LƯỢNG HOÀN THÀNH ĐƯA VÀO QUYẾT TOÁN</v>
          </cell>
        </row>
      </sheetData>
      <sheetData sheetId="9288">
        <row r="4">
          <cell r="A4" t="str">
            <v>BẢNG TÍNH TOÁN, ĐO BÓC KHỐI LƯỢNG HOÀN THÀNH ĐƯA VÀO QUYẾT TOÁN</v>
          </cell>
        </row>
      </sheetData>
      <sheetData sheetId="9289">
        <row r="4">
          <cell r="A4" t="str">
            <v>BẢNG TÍNH TOÁN, ĐO BÓC KHỐI LƯỢNG HOÀN THÀNH ĐƯA VÀO QUYẾT TOÁN</v>
          </cell>
        </row>
      </sheetData>
      <sheetData sheetId="9290">
        <row r="4">
          <cell r="A4" t="str">
            <v>BẢNG TÍNH TOÁN, ĐO BÓC KHỐI LƯỢNG HOÀN THÀNH ĐƯA VÀO QUYẾT TOÁN</v>
          </cell>
        </row>
      </sheetData>
      <sheetData sheetId="9291">
        <row r="4">
          <cell r="A4" t="str">
            <v>BẢNG TÍNH TOÁN, ĐO BÓC KHỐI LƯỢNG HOÀN THÀNH ĐƯA VÀO QUYẾT TOÁN</v>
          </cell>
        </row>
      </sheetData>
      <sheetData sheetId="9292">
        <row r="4">
          <cell r="A4" t="str">
            <v>BẢNG TÍNH TOÁN, ĐO BÓC KHỐI LƯỢNG HOÀN THÀNH ĐƯA VÀO QUYẾT TOÁN</v>
          </cell>
        </row>
      </sheetData>
      <sheetData sheetId="9293">
        <row r="4">
          <cell r="A4" t="str">
            <v>BẢNG TÍNH TOÁN, ĐO BÓC KHỐI LƯỢNG HOÀN THÀNH ĐƯA VÀO QUYẾT TOÁN</v>
          </cell>
        </row>
      </sheetData>
      <sheetData sheetId="9294">
        <row r="4">
          <cell r="A4" t="str">
            <v>BẢNG TÍNH TOÁN, ĐO BÓC KHỐI LƯỢNG HOÀN THÀNH ĐƯA VÀO QUYẾT TOÁN</v>
          </cell>
        </row>
      </sheetData>
      <sheetData sheetId="9295">
        <row r="4">
          <cell r="A4" t="str">
            <v>BẢNG TÍNH TOÁN, ĐO BÓC KHỐI LƯỢNG HOÀN THÀNH ĐƯA VÀO QUYẾT TOÁN</v>
          </cell>
        </row>
      </sheetData>
      <sheetData sheetId="9296">
        <row r="4">
          <cell r="A4" t="str">
            <v>BẢNG TÍNH TOÁN, ĐO BÓC KHỐI LƯỢNG HOÀN THÀNH ĐƯA VÀO QUYẾT TOÁN</v>
          </cell>
        </row>
      </sheetData>
      <sheetData sheetId="9297">
        <row r="4">
          <cell r="A4" t="str">
            <v>BẢNG TÍNH TOÁN, ĐO BÓC KHỐI LƯỢNG HOÀN THÀNH ĐƯA VÀO QUYẾT TOÁN</v>
          </cell>
        </row>
      </sheetData>
      <sheetData sheetId="9298">
        <row r="4">
          <cell r="A4" t="str">
            <v>BẢNG TÍNH TOÁN, ĐO BÓC KHỐI LƯỢNG HOÀN THÀNH ĐƯA VÀO QUYẾT TOÁN</v>
          </cell>
        </row>
      </sheetData>
      <sheetData sheetId="9299">
        <row r="4">
          <cell r="A4" t="str">
            <v>BẢNG TÍNH TOÁN, ĐO BÓC KHỐI LƯỢNG HOÀN THÀNH ĐƯA VÀO QUYẾT TOÁN</v>
          </cell>
        </row>
      </sheetData>
      <sheetData sheetId="9300">
        <row r="4">
          <cell r="A4" t="str">
            <v>BẢNG TÍNH TOÁN, ĐO BÓC KHỐI LƯỢNG HOÀN THÀNH ĐƯA VÀO QUYẾT TOÁN</v>
          </cell>
        </row>
      </sheetData>
      <sheetData sheetId="9301">
        <row r="4">
          <cell r="A4" t="str">
            <v>BẢNG TÍNH TOÁN, ĐO BÓC KHỐI LƯỢNG HOÀN THÀNH ĐƯA VÀO QUYẾT TOÁN</v>
          </cell>
        </row>
      </sheetData>
      <sheetData sheetId="9302">
        <row r="4">
          <cell r="A4" t="str">
            <v>BẢNG TÍNH TOÁN, ĐO BÓC KHỐI LƯỢNG HOÀN THÀNH ĐƯA VÀO QUYẾT TOÁN</v>
          </cell>
        </row>
      </sheetData>
      <sheetData sheetId="9303">
        <row r="4">
          <cell r="A4" t="str">
            <v>BẢNG TÍNH TOÁN, ĐO BÓC KHỐI LƯỢNG HOÀN THÀNH ĐƯA VÀO QUYẾT TOÁN</v>
          </cell>
        </row>
      </sheetData>
      <sheetData sheetId="9304">
        <row r="4">
          <cell r="A4" t="str">
            <v>BẢNG TÍNH TOÁN, ĐO BÓC KHỐI LƯỢNG HOÀN THÀNH ĐƯA VÀO QUYẾT TOÁN</v>
          </cell>
        </row>
      </sheetData>
      <sheetData sheetId="9305">
        <row r="4">
          <cell r="A4" t="str">
            <v>BẢNG TÍNH TOÁN, ĐO BÓC KHỐI LƯỢNG HOÀN THÀNH ĐƯA VÀO QUYẾT TOÁN</v>
          </cell>
        </row>
      </sheetData>
      <sheetData sheetId="9306">
        <row r="4">
          <cell r="A4" t="str">
            <v>BẢNG TÍNH TOÁN, ĐO BÓC KHỐI LƯỢNG HOÀN THÀNH ĐƯA VÀO QUYẾT TOÁN</v>
          </cell>
        </row>
      </sheetData>
      <sheetData sheetId="9307">
        <row r="4">
          <cell r="A4" t="str">
            <v>BẢNG TÍNH TOÁN, ĐO BÓC KHỐI LƯỢNG HOÀN THÀNH ĐƯA VÀO QUYẾT TOÁN</v>
          </cell>
        </row>
      </sheetData>
      <sheetData sheetId="9308">
        <row r="4">
          <cell r="A4" t="str">
            <v>BẢNG TÍNH TOÁN, ĐO BÓC KHỐI LƯỢNG HOÀN THÀNH ĐƯA VÀO QUYẾT TOÁN</v>
          </cell>
        </row>
      </sheetData>
      <sheetData sheetId="9309">
        <row r="4">
          <cell r="A4" t="str">
            <v>BẢNG TÍNH TOÁN, ĐO BÓC KHỐI LƯỢNG HOÀN THÀNH ĐƯA VÀO QUYẾT TOÁN</v>
          </cell>
        </row>
      </sheetData>
      <sheetData sheetId="9310">
        <row r="4">
          <cell r="A4" t="str">
            <v>BẢNG TÍNH TOÁN, ĐO BÓC KHỐI LƯỢNG HOÀN THÀNH ĐƯA VÀO QUYẾT TOÁN</v>
          </cell>
        </row>
      </sheetData>
      <sheetData sheetId="9311">
        <row r="4">
          <cell r="A4" t="str">
            <v>BẢNG TÍNH TOÁN, ĐO BÓC KHỐI LƯỢNG HOÀN THÀNH ĐƯA VÀO QUYẾT TOÁN</v>
          </cell>
        </row>
      </sheetData>
      <sheetData sheetId="9312">
        <row r="4">
          <cell r="A4" t="str">
            <v>BẢNG TÍNH TOÁN, ĐO BÓC KHỐI LƯỢNG HOÀN THÀNH ĐƯA VÀO QUYẾT TOÁN</v>
          </cell>
        </row>
      </sheetData>
      <sheetData sheetId="9313">
        <row r="4">
          <cell r="A4" t="str">
            <v>BẢNG TÍNH TOÁN, ĐO BÓC KHỐI LƯỢNG HOÀN THÀNH ĐƯA VÀO QUYẾT TOÁN</v>
          </cell>
        </row>
      </sheetData>
      <sheetData sheetId="9314">
        <row r="4">
          <cell r="A4" t="str">
            <v>BẢNG TÍNH TOÁN, ĐO BÓC KHỐI LƯỢNG HOÀN THÀNH ĐƯA VÀO QUYẾT TOÁN</v>
          </cell>
        </row>
      </sheetData>
      <sheetData sheetId="9315">
        <row r="4">
          <cell r="A4" t="str">
            <v>BẢNG TÍNH TOÁN, ĐO BÓC KHỐI LƯỢNG HOÀN THÀNH ĐƯA VÀO QUYẾT TOÁN</v>
          </cell>
        </row>
      </sheetData>
      <sheetData sheetId="9316">
        <row r="4">
          <cell r="A4" t="str">
            <v>BẢNG TÍNH TOÁN, ĐO BÓC KHỐI LƯỢNG HOÀN THÀNH ĐƯA VÀO QUYẾT TOÁN</v>
          </cell>
        </row>
      </sheetData>
      <sheetData sheetId="9317">
        <row r="4">
          <cell r="A4" t="str">
            <v>BẢNG TÍNH TOÁN, ĐO BÓC KHỐI LƯỢNG HOÀN THÀNH ĐƯA VÀO QUYẾT TOÁN</v>
          </cell>
        </row>
      </sheetData>
      <sheetData sheetId="9318">
        <row r="4">
          <cell r="A4" t="str">
            <v>BẢNG TÍNH TOÁN, ĐO BÓC KHỐI LƯỢNG HOÀN THÀNH ĐƯA VÀO QUYẾT TOÁN</v>
          </cell>
        </row>
      </sheetData>
      <sheetData sheetId="9319">
        <row r="4">
          <cell r="A4" t="str">
            <v>BẢNG TÍNH TOÁN, ĐO BÓC KHỐI LƯỢNG HOÀN THÀNH ĐƯA VÀO QUYẾT TOÁN</v>
          </cell>
        </row>
      </sheetData>
      <sheetData sheetId="9320">
        <row r="4">
          <cell r="A4" t="str">
            <v>BẢNG TÍNH TOÁN, ĐO BÓC KHỐI LƯỢNG HOÀN THÀNH ĐƯA VÀO QUYẾT TOÁN</v>
          </cell>
        </row>
      </sheetData>
      <sheetData sheetId="9321">
        <row r="4">
          <cell r="A4" t="str">
            <v>BẢNG TÍNH TOÁN, ĐO BÓC KHỐI LƯỢNG HOÀN THÀNH ĐƯA VÀO QUYẾT TOÁN</v>
          </cell>
        </row>
      </sheetData>
      <sheetData sheetId="9322">
        <row r="4">
          <cell r="A4" t="str">
            <v>BẢNG TÍNH TOÁN, ĐO BÓC KHỐI LƯỢNG HOÀN THÀNH ĐƯA VÀO QUYẾT TOÁN</v>
          </cell>
        </row>
      </sheetData>
      <sheetData sheetId="9323">
        <row r="4">
          <cell r="A4" t="str">
            <v>BẢNG TÍNH TOÁN, ĐO BÓC KHỐI LƯỢNG HOÀN THÀNH ĐƯA VÀO QUYẾT TOÁN</v>
          </cell>
        </row>
      </sheetData>
      <sheetData sheetId="9324">
        <row r="4">
          <cell r="A4" t="str">
            <v>BẢNG TÍNH TOÁN, ĐO BÓC KHỐI LƯỢNG HOÀN THÀNH ĐƯA VÀO QUYẾT TOÁN</v>
          </cell>
        </row>
      </sheetData>
      <sheetData sheetId="9325">
        <row r="4">
          <cell r="A4" t="str">
            <v>BẢNG TÍNH TOÁN, ĐO BÓC KHỐI LƯỢNG HOÀN THÀNH ĐƯA VÀO QUYẾT TOÁN</v>
          </cell>
        </row>
      </sheetData>
      <sheetData sheetId="9326">
        <row r="4">
          <cell r="A4" t="str">
            <v>BẢNG TÍNH TOÁN, ĐO BÓC KHỐI LƯỢNG HOÀN THÀNH ĐƯA VÀO QUYẾT TOÁN</v>
          </cell>
        </row>
      </sheetData>
      <sheetData sheetId="9327">
        <row r="4">
          <cell r="A4" t="str">
            <v>BẢNG TÍNH TOÁN, ĐO BÓC KHỐI LƯỢNG HOÀN THÀNH ĐƯA VÀO QUYẾT TOÁN</v>
          </cell>
        </row>
      </sheetData>
      <sheetData sheetId="9328">
        <row r="4">
          <cell r="A4" t="str">
            <v>BẢNG TÍNH TOÁN, ĐO BÓC KHỐI LƯỢNG HOÀN THÀNH ĐƯA VÀO QUYẾT TOÁN</v>
          </cell>
        </row>
      </sheetData>
      <sheetData sheetId="9329">
        <row r="4">
          <cell r="A4" t="str">
            <v>BẢNG TÍNH TOÁN, ĐO BÓC KHỐI LƯỢNG HOÀN THÀNH ĐƯA VÀO QUYẾT TOÁN</v>
          </cell>
        </row>
      </sheetData>
      <sheetData sheetId="9330">
        <row r="4">
          <cell r="A4" t="str">
            <v>BẢNG TÍNH TOÁN, ĐO BÓC KHỐI LƯỢNG HOÀN THÀNH ĐƯA VÀO QUYẾT TOÁN</v>
          </cell>
        </row>
      </sheetData>
      <sheetData sheetId="9331">
        <row r="4">
          <cell r="A4" t="str">
            <v>BẢNG TÍNH TOÁN, ĐO BÓC KHỐI LƯỢNG HOÀN THÀNH ĐƯA VÀO QUYẾT TOÁN</v>
          </cell>
        </row>
      </sheetData>
      <sheetData sheetId="9332">
        <row r="4">
          <cell r="A4" t="str">
            <v>BẢNG TÍNH TOÁN, ĐO BÓC KHỐI LƯỢNG HOÀN THÀNH ĐƯA VÀO QUYẾT TOÁN</v>
          </cell>
        </row>
      </sheetData>
      <sheetData sheetId="9333">
        <row r="4">
          <cell r="A4" t="str">
            <v>BẢNG TÍNH TOÁN, ĐO BÓC KHỐI LƯỢNG HOÀN THÀNH ĐƯA VÀO QUYẾT TOÁN</v>
          </cell>
        </row>
      </sheetData>
      <sheetData sheetId="9334">
        <row r="4">
          <cell r="A4" t="str">
            <v>BẢNG TÍNH TOÁN, ĐO BÓC KHỐI LƯỢNG HOÀN THÀNH ĐƯA VÀO QUYẾT TOÁN</v>
          </cell>
        </row>
      </sheetData>
      <sheetData sheetId="9335">
        <row r="4">
          <cell r="A4" t="str">
            <v>BẢNG TÍNH TOÁN, ĐO BÓC KHỐI LƯỢNG HOÀN THÀNH ĐƯA VÀO QUYẾT TOÁN</v>
          </cell>
        </row>
      </sheetData>
      <sheetData sheetId="9336">
        <row r="4">
          <cell r="A4" t="str">
            <v>BẢNG TÍNH TOÁN, ĐO BÓC KHỐI LƯỢNG HOÀN THÀNH ĐƯA VÀO QUYẾT TOÁN</v>
          </cell>
        </row>
      </sheetData>
      <sheetData sheetId="9337">
        <row r="4">
          <cell r="A4" t="str">
            <v>BẢNG TÍNH TOÁN, ĐO BÓC KHỐI LƯỢNG HOÀN THÀNH ĐƯA VÀO QUYẾT TOÁN</v>
          </cell>
        </row>
      </sheetData>
      <sheetData sheetId="9338">
        <row r="4">
          <cell r="A4" t="str">
            <v>BẢNG TÍNH TOÁN, ĐO BÓC KHỐI LƯỢNG HOÀN THÀNH ĐƯA VÀO QUYẾT TOÁN</v>
          </cell>
        </row>
      </sheetData>
      <sheetData sheetId="9339">
        <row r="4">
          <cell r="A4" t="str">
            <v>BẢNG TÍNH TOÁN, ĐO BÓC KHỐI LƯỢNG HOÀN THÀNH ĐƯA VÀO QUYẾT TOÁN</v>
          </cell>
        </row>
      </sheetData>
      <sheetData sheetId="9340">
        <row r="4">
          <cell r="A4" t="str">
            <v>BẢNG TÍNH TOÁN, ĐO BÓC KHỐI LƯỢNG HOÀN THÀNH ĐƯA VÀO QUYẾT TOÁN</v>
          </cell>
        </row>
      </sheetData>
      <sheetData sheetId="9341" refreshError="1"/>
      <sheetData sheetId="9342" refreshError="1"/>
      <sheetData sheetId="9343">
        <row r="4">
          <cell r="A4" t="str">
            <v>BẢNG TÍNH TOÁN, ĐO BÓC KHỐI LƯỢNG HOÀN THÀNH ĐƯA VÀO QUYẾT TOÁN</v>
          </cell>
        </row>
      </sheetData>
      <sheetData sheetId="9344">
        <row r="4">
          <cell r="A4" t="str">
            <v>BẢNG TÍNH TOÁN, ĐO BÓC KHỐI LƯỢNG HOÀN THÀNH ĐƯA VÀO QUYẾT TOÁN</v>
          </cell>
        </row>
      </sheetData>
      <sheetData sheetId="9345">
        <row r="4">
          <cell r="A4" t="str">
            <v>BẢNG TÍNH TOÁN, ĐO BÓC KHỐI LƯỢNG HOÀN THÀNH ĐƯA VÀO QUYẾT TOÁN</v>
          </cell>
        </row>
      </sheetData>
      <sheetData sheetId="9346">
        <row r="4">
          <cell r="A4" t="str">
            <v>BẢNG TÍNH TOÁN, ĐO BÓC KHỐI LƯỢNG HOÀN THÀNH ĐƯA VÀO QUYẾT TOÁN</v>
          </cell>
        </row>
      </sheetData>
      <sheetData sheetId="9347">
        <row r="4">
          <cell r="A4" t="str">
            <v>BẢNG TÍNH TOÁN, ĐO BÓC KHỐI LƯỢNG HOÀN THÀNH ĐƯA VÀO QUYẾT TOÁN</v>
          </cell>
        </row>
      </sheetData>
      <sheetData sheetId="9348">
        <row r="4">
          <cell r="A4" t="str">
            <v>BẢNG TÍNH TOÁN, ĐO BÓC KHỐI LƯỢNG HOÀN THÀNH ĐƯA VÀO QUYẾT TOÁN</v>
          </cell>
        </row>
      </sheetData>
      <sheetData sheetId="9349">
        <row r="4">
          <cell r="A4" t="str">
            <v>BẢNG TÍNH TOÁN, ĐO BÓC KHỐI LƯỢNG HOÀN THÀNH ĐƯA VÀO QUYẾT TOÁN</v>
          </cell>
        </row>
      </sheetData>
      <sheetData sheetId="9350">
        <row r="4">
          <cell r="A4" t="str">
            <v>BẢNG TÍNH TOÁN, ĐO BÓC KHỐI LƯỢNG HOÀN THÀNH ĐƯA VÀO QUYẾT TOÁN</v>
          </cell>
        </row>
      </sheetData>
      <sheetData sheetId="9351">
        <row r="4">
          <cell r="A4" t="str">
            <v>BẢNG TÍNH TOÁN, ĐO BÓC KHỐI LƯỢNG HOÀN THÀNH ĐƯA VÀO QUYẾT TOÁN</v>
          </cell>
        </row>
      </sheetData>
      <sheetData sheetId="9352">
        <row r="4">
          <cell r="A4" t="str">
            <v>BẢNG TÍNH TOÁN, ĐO BÓC KHỐI LƯỢNG HOÀN THÀNH ĐƯA VÀO QUYẾT TOÁN</v>
          </cell>
        </row>
      </sheetData>
      <sheetData sheetId="9353">
        <row r="4">
          <cell r="A4" t="str">
            <v>BẢNG TÍNH TOÁN, ĐO BÓC KHỐI LƯỢNG HOÀN THÀNH ĐƯA VÀO QUYẾT TOÁN</v>
          </cell>
        </row>
      </sheetData>
      <sheetData sheetId="9354">
        <row r="4">
          <cell r="A4" t="str">
            <v>BẢNG TÍNH TOÁN, ĐO BÓC KHỐI LƯỢNG HOÀN THÀNH ĐƯA VÀO QUYẾT TOÁN</v>
          </cell>
        </row>
      </sheetData>
      <sheetData sheetId="9355">
        <row r="4">
          <cell r="A4" t="str">
            <v>BẢNG TÍNH TOÁN, ĐO BÓC KHỐI LƯỢNG HOÀN THÀNH ĐƯA VÀO QUYẾT TOÁN</v>
          </cell>
        </row>
      </sheetData>
      <sheetData sheetId="9356">
        <row r="4">
          <cell r="A4" t="str">
            <v>BẢNG TÍNH TOÁN, ĐO BÓC KHỐI LƯỢNG HOÀN THÀNH ĐƯA VÀO QUYẾT TOÁN</v>
          </cell>
        </row>
      </sheetData>
      <sheetData sheetId="9357">
        <row r="4">
          <cell r="A4" t="str">
            <v>BẢNG TÍNH TOÁN, ĐO BÓC KHỐI LƯỢNG HOÀN THÀNH ĐƯA VÀO QUYẾT TOÁN</v>
          </cell>
        </row>
      </sheetData>
      <sheetData sheetId="9358">
        <row r="4">
          <cell r="A4" t="str">
            <v>BẢNG TÍNH TOÁN, ĐO BÓC KHỐI LƯỢNG HOÀN THÀNH ĐƯA VÀO QUYẾT TOÁN</v>
          </cell>
        </row>
      </sheetData>
      <sheetData sheetId="9359">
        <row r="4">
          <cell r="A4" t="str">
            <v>BẢNG TÍNH TOÁN, ĐO BÓC KHỐI LƯỢNG HOÀN THÀNH ĐƯA VÀO QUYẾT TOÁN</v>
          </cell>
        </row>
      </sheetData>
      <sheetData sheetId="9360">
        <row r="4">
          <cell r="A4" t="str">
            <v>BẢNG TÍNH TOÁN, ĐO BÓC KHỐI LƯỢNG HOÀN THÀNH ĐƯA VÀO QUYẾT TOÁN</v>
          </cell>
        </row>
      </sheetData>
      <sheetData sheetId="9361">
        <row r="4">
          <cell r="A4" t="str">
            <v>BẢNG TÍNH TOÁN, ĐO BÓC KHỐI LƯỢNG HOÀN THÀNH ĐƯA VÀO QUYẾT TOÁN</v>
          </cell>
        </row>
      </sheetData>
      <sheetData sheetId="9362">
        <row r="4">
          <cell r="A4" t="str">
            <v>BẢNG TÍNH TOÁN, ĐO BÓC KHỐI LƯỢNG HOÀN THÀNH ĐƯA VÀO QUYẾT TOÁN</v>
          </cell>
        </row>
      </sheetData>
      <sheetData sheetId="9363" refreshError="1"/>
      <sheetData sheetId="9364" refreshError="1"/>
      <sheetData sheetId="9365" refreshError="1"/>
      <sheetData sheetId="9366" refreshError="1"/>
      <sheetData sheetId="9367" refreshError="1"/>
      <sheetData sheetId="9368">
        <row r="4">
          <cell r="A4" t="str">
            <v>BẢNG TÍNH TOÁN, ĐO BÓC KHỐI LƯỢNG HOÀN THÀNH ĐƯA VÀO QUYẾT TOÁN</v>
          </cell>
        </row>
      </sheetData>
      <sheetData sheetId="9369">
        <row r="4">
          <cell r="A4" t="str">
            <v>BẢNG TÍNH TOÁN, ĐO BÓC KHỐI LƯỢNG HOÀN THÀNH ĐƯA VÀO QUYẾT TOÁN</v>
          </cell>
        </row>
      </sheetData>
      <sheetData sheetId="9370">
        <row r="4">
          <cell r="A4" t="str">
            <v>BẢNG TÍNH TOÁN, ĐO BÓC KHỐI LƯỢNG HOÀN THÀNH ĐƯA VÀO QUYẾT TOÁN</v>
          </cell>
        </row>
      </sheetData>
      <sheetData sheetId="9371">
        <row r="4">
          <cell r="A4" t="str">
            <v>BẢNG TÍNH TOÁN, ĐO BÓC KHỐI LƯỢNG HOÀN THÀNH ĐƯA VÀO QUYẾT TOÁN</v>
          </cell>
        </row>
      </sheetData>
      <sheetData sheetId="9372">
        <row r="4">
          <cell r="A4" t="str">
            <v>BẢNG TÍNH TOÁN, ĐO BÓC KHỐI LƯỢNG HOÀN THÀNH ĐƯA VÀO QUYẾT TOÁN</v>
          </cell>
        </row>
      </sheetData>
      <sheetData sheetId="9373">
        <row r="4">
          <cell r="A4" t="str">
            <v>BẢNG TÍNH TOÁN, ĐO BÓC KHỐI LƯỢNG HOÀN THÀNH ĐƯA VÀO QUYẾT TOÁN</v>
          </cell>
        </row>
      </sheetData>
      <sheetData sheetId="9374">
        <row r="4">
          <cell r="A4" t="str">
            <v>BẢNG TÍNH TOÁN, ĐO BÓC KHỐI LƯỢNG HOÀN THÀNH ĐƯA VÀO QUYẾT TOÁN</v>
          </cell>
        </row>
      </sheetData>
      <sheetData sheetId="9375">
        <row r="4">
          <cell r="A4" t="str">
            <v>BẢNG TÍNH TOÁN, ĐO BÓC KHỐI LƯỢNG HOÀN THÀNH ĐƯA VÀO QUYẾT TOÁN</v>
          </cell>
        </row>
      </sheetData>
      <sheetData sheetId="9376">
        <row r="4">
          <cell r="A4" t="str">
            <v>BẢNG TÍNH TOÁN, ĐO BÓC KHỐI LƯỢNG HOÀN THÀNH ĐƯA VÀO QUYẾT TOÁN</v>
          </cell>
        </row>
      </sheetData>
      <sheetData sheetId="9377" refreshError="1"/>
      <sheetData sheetId="9378" refreshError="1"/>
      <sheetData sheetId="9379">
        <row r="4">
          <cell r="A4" t="str">
            <v>BẢNG TÍNH TOÁN, ĐO BÓC KHỐI LƯỢNG HOÀN THÀNH ĐƯA VÀO QUYẾT TOÁN</v>
          </cell>
        </row>
      </sheetData>
      <sheetData sheetId="9380">
        <row r="9">
          <cell r="A9" t="str">
            <v>A</v>
          </cell>
        </row>
      </sheetData>
      <sheetData sheetId="9381">
        <row r="4">
          <cell r="A4" t="str">
            <v>BẢNG TÍNH TOÁN, ĐO BÓC KHỐI LƯỢNG HOÀN THÀNH ĐƯA VÀO QUYẾT TOÁN</v>
          </cell>
        </row>
      </sheetData>
      <sheetData sheetId="9382">
        <row r="9">
          <cell r="A9" t="str">
            <v>A</v>
          </cell>
        </row>
      </sheetData>
      <sheetData sheetId="9383">
        <row r="4">
          <cell r="A4" t="str">
            <v>BẢNG TÍNH TOÁN, ĐO BÓC KHỐI LƯỢNG HOÀN THÀNH ĐƯA VÀO QUYẾT TOÁN</v>
          </cell>
        </row>
      </sheetData>
      <sheetData sheetId="9384" refreshError="1"/>
      <sheetData sheetId="9385" refreshError="1"/>
      <sheetData sheetId="9386" refreshError="1"/>
      <sheetData sheetId="9387" refreshError="1"/>
      <sheetData sheetId="9388" refreshError="1"/>
      <sheetData sheetId="9389" refreshError="1"/>
      <sheetData sheetId="9390" refreshError="1"/>
      <sheetData sheetId="9391" refreshError="1"/>
      <sheetData sheetId="9392" refreshError="1"/>
      <sheetData sheetId="9393" refreshError="1"/>
      <sheetData sheetId="9394" refreshError="1"/>
      <sheetData sheetId="9395" refreshError="1"/>
      <sheetData sheetId="9396" refreshError="1"/>
      <sheetData sheetId="9397" refreshError="1"/>
      <sheetData sheetId="9398">
        <row r="9">
          <cell r="A9" t="str">
            <v>A</v>
          </cell>
        </row>
      </sheetData>
      <sheetData sheetId="9399">
        <row r="9">
          <cell r="A9" t="str">
            <v>A</v>
          </cell>
        </row>
      </sheetData>
      <sheetData sheetId="9400">
        <row r="9">
          <cell r="A9" t="str">
            <v>A</v>
          </cell>
        </row>
      </sheetData>
      <sheetData sheetId="9401">
        <row r="4">
          <cell r="A4" t="str">
            <v>BẢNG TÍNH TOÁN, ĐO BÓC KHỐI LƯỢNG HOÀN THÀNH ĐƯA VÀO QUYẾT TOÁN</v>
          </cell>
        </row>
      </sheetData>
      <sheetData sheetId="9402">
        <row r="4">
          <cell r="A4" t="str">
            <v>BẢNG TÍNH TOÁN, ĐO BÓC KHỐI LƯỢNG HOÀN THÀNH ĐƯA VÀO QUYẾT TOÁN</v>
          </cell>
        </row>
      </sheetData>
      <sheetData sheetId="9403">
        <row r="4">
          <cell r="A4" t="str">
            <v>BẢNG TÍNH TOÁN, ĐO BÓC KHỐI LƯỢNG HOÀN THÀNH ĐƯA VÀO QUYẾT TOÁN</v>
          </cell>
        </row>
      </sheetData>
      <sheetData sheetId="9404">
        <row r="4">
          <cell r="A4" t="str">
            <v>BẢNG TÍNH TOÁN, ĐO BÓC KHỐI LƯỢNG HOÀN THÀNH ĐƯA VÀO QUYẾT TOÁN</v>
          </cell>
        </row>
      </sheetData>
      <sheetData sheetId="9405">
        <row r="4">
          <cell r="A4" t="str">
            <v>BẢNG TÍNH TOÁN, ĐO BÓC KHỐI LƯỢNG HOÀN THÀNH ĐƯA VÀO QUYẾT TOÁN</v>
          </cell>
        </row>
      </sheetData>
      <sheetData sheetId="9406">
        <row r="4">
          <cell r="A4" t="str">
            <v>BẢNG TÍNH TOÁN, ĐO BÓC KHỐI LƯỢNG HOÀN THÀNH ĐƯA VÀO QUYẾT TOÁN</v>
          </cell>
        </row>
      </sheetData>
      <sheetData sheetId="9407">
        <row r="4">
          <cell r="A4" t="str">
            <v>BẢNG TÍNH TOÁN, ĐO BÓC KHỐI LƯỢNG HOÀN THÀNH ĐƯA VÀO QUYẾT TOÁN</v>
          </cell>
        </row>
      </sheetData>
      <sheetData sheetId="9408">
        <row r="4">
          <cell r="A4" t="str">
            <v>BẢNG TÍNH TOÁN, ĐO BÓC KHỐI LƯỢNG HOÀN THÀNH ĐƯA VÀO QUYẾT TOÁN</v>
          </cell>
        </row>
      </sheetData>
      <sheetData sheetId="9409">
        <row r="4">
          <cell r="A4" t="str">
            <v>BẢNG TÍNH TOÁN, ĐO BÓC KHỐI LƯỢNG HOÀN THÀNH ĐƯA VÀO QUYẾT TOÁN</v>
          </cell>
        </row>
      </sheetData>
      <sheetData sheetId="9410">
        <row r="4">
          <cell r="A4" t="str">
            <v>BẢNG TÍNH TOÁN, ĐO BÓC KHỐI LƯỢNG HOÀN THÀNH ĐƯA VÀO QUYẾT TOÁN</v>
          </cell>
        </row>
      </sheetData>
      <sheetData sheetId="9411">
        <row r="4">
          <cell r="A4" t="str">
            <v>BẢNG TÍNH TOÁN, ĐO BÓC KHỐI LƯỢNG HOÀN THÀNH ĐƯA VÀO QUYẾT TOÁN</v>
          </cell>
        </row>
      </sheetData>
      <sheetData sheetId="9412">
        <row r="4">
          <cell r="A4" t="str">
            <v>BẢNG TÍNH TOÁN, ĐO BÓC KHỐI LƯỢNG HOÀN THÀNH ĐƯA VÀO QUYẾT TOÁN</v>
          </cell>
        </row>
      </sheetData>
      <sheetData sheetId="9413">
        <row r="4">
          <cell r="A4" t="str">
            <v>BẢNG TÍNH TOÁN, ĐO BÓC KHỐI LƯỢNG HOÀN THÀNH ĐƯA VÀO QUYẾT TOÁN</v>
          </cell>
        </row>
      </sheetData>
      <sheetData sheetId="9414">
        <row r="4">
          <cell r="A4" t="str">
            <v>BẢNG TÍNH TOÁN, ĐO BÓC KHỐI LƯỢNG HOÀN THÀNH ĐƯA VÀO QUYẾT TOÁN</v>
          </cell>
        </row>
      </sheetData>
      <sheetData sheetId="9415">
        <row r="4">
          <cell r="A4" t="str">
            <v>BẢNG TÍNH TOÁN, ĐO BÓC KHỐI LƯỢNG HOÀN THÀNH ĐƯA VÀO QUYẾT TOÁN</v>
          </cell>
        </row>
      </sheetData>
      <sheetData sheetId="9416">
        <row r="4">
          <cell r="A4" t="str">
            <v>BẢNG TÍNH TOÁN, ĐO BÓC KHỐI LƯỢNG HOÀN THÀNH ĐƯA VÀO QUYẾT TOÁN</v>
          </cell>
        </row>
      </sheetData>
      <sheetData sheetId="9417">
        <row r="4">
          <cell r="A4" t="str">
            <v>BẢNG TÍNH TOÁN, ĐO BÓC KHỐI LƯỢNG HOÀN THÀNH ĐƯA VÀO QUYẾT TOÁN</v>
          </cell>
        </row>
      </sheetData>
      <sheetData sheetId="9418">
        <row r="4">
          <cell r="A4" t="str">
            <v>BẢNG TÍNH TOÁN, ĐO BÓC KHỐI LƯỢNG HOÀN THÀNH ĐƯA VÀO QUYẾT TOÁN</v>
          </cell>
        </row>
      </sheetData>
      <sheetData sheetId="9419">
        <row r="4">
          <cell r="A4" t="str">
            <v>BẢNG TÍNH TOÁN, ĐO BÓC KHỐI LƯỢNG HOÀN THÀNH ĐƯA VÀO QUYẾT TOÁN</v>
          </cell>
        </row>
      </sheetData>
      <sheetData sheetId="9420">
        <row r="4">
          <cell r="A4" t="str">
            <v>BẢNG TÍNH TOÁN, ĐO BÓC KHỐI LƯỢNG HOÀN THÀNH ĐƯA VÀO QUYẾT TOÁN</v>
          </cell>
        </row>
      </sheetData>
      <sheetData sheetId="9421">
        <row r="4">
          <cell r="A4" t="str">
            <v>BẢNG TÍNH TOÁN, ĐO BÓC KHỐI LƯỢNG HOÀN THÀNH ĐƯA VÀO QUYẾT TOÁN</v>
          </cell>
        </row>
      </sheetData>
      <sheetData sheetId="9422" refreshError="1"/>
      <sheetData sheetId="9423" refreshError="1"/>
      <sheetData sheetId="9424" refreshError="1"/>
      <sheetData sheetId="9425" refreshError="1"/>
      <sheetData sheetId="9426" refreshError="1"/>
      <sheetData sheetId="9427" refreshError="1"/>
      <sheetData sheetId="9428" refreshError="1"/>
      <sheetData sheetId="9429" refreshError="1"/>
      <sheetData sheetId="9430" refreshError="1"/>
      <sheetData sheetId="9431" refreshError="1"/>
      <sheetData sheetId="9432" refreshError="1"/>
      <sheetData sheetId="9433" refreshError="1"/>
      <sheetData sheetId="9434" refreshError="1"/>
      <sheetData sheetId="9435" refreshError="1"/>
      <sheetData sheetId="9436" refreshError="1"/>
      <sheetData sheetId="9437" refreshError="1"/>
      <sheetData sheetId="9438" refreshError="1"/>
      <sheetData sheetId="9439" refreshError="1"/>
      <sheetData sheetId="9440" refreshError="1"/>
      <sheetData sheetId="9441" refreshError="1"/>
      <sheetData sheetId="9442" refreshError="1"/>
      <sheetData sheetId="9443" refreshError="1"/>
      <sheetData sheetId="9444" refreshError="1"/>
      <sheetData sheetId="9445" refreshError="1"/>
      <sheetData sheetId="9446" refreshError="1"/>
      <sheetData sheetId="9447" refreshError="1"/>
      <sheetData sheetId="9448" refreshError="1"/>
      <sheetData sheetId="9449" refreshError="1"/>
      <sheetData sheetId="9450" refreshError="1"/>
      <sheetData sheetId="9451" refreshError="1"/>
      <sheetData sheetId="9452" refreshError="1"/>
      <sheetData sheetId="9453" refreshError="1"/>
      <sheetData sheetId="9454" refreshError="1"/>
      <sheetData sheetId="9455" refreshError="1"/>
      <sheetData sheetId="9456" refreshError="1"/>
      <sheetData sheetId="9457" refreshError="1"/>
      <sheetData sheetId="9458" refreshError="1"/>
      <sheetData sheetId="9459" refreshError="1"/>
      <sheetData sheetId="9460" refreshError="1"/>
      <sheetData sheetId="9461" refreshError="1"/>
      <sheetData sheetId="9462">
        <row r="4">
          <cell r="A4" t="str">
            <v>BẢNG TÍNH TOÁN, ĐO BÓC KHỐI LƯỢNG HOÀN THÀNH ĐƯA VÀO QUYẾT TOÁN</v>
          </cell>
        </row>
      </sheetData>
      <sheetData sheetId="9463">
        <row r="4">
          <cell r="A4" t="str">
            <v>BẢNG TÍNH TOÁN, ĐO BÓC KHỐI LƯỢNG HOÀN THÀNH ĐƯA VÀO QUYẾT TOÁN</v>
          </cell>
        </row>
      </sheetData>
      <sheetData sheetId="9464">
        <row r="4">
          <cell r="A4" t="str">
            <v>BẢNG TÍNH TOÁN, ĐO BÓC KHỐI LƯỢNG HOÀN THÀNH ĐƯA VÀO QUYẾT TOÁN</v>
          </cell>
        </row>
      </sheetData>
      <sheetData sheetId="9465">
        <row r="4">
          <cell r="A4" t="str">
            <v>BẢNG TÍNH TOÁN, ĐO BÓC KHỐI LƯỢNG HOÀN THÀNH ĐƯA VÀO QUYẾT TOÁN</v>
          </cell>
        </row>
      </sheetData>
      <sheetData sheetId="9466">
        <row r="4">
          <cell r="A4" t="str">
            <v>BẢNG TÍNH TOÁN, ĐO BÓC KHỐI LƯỢNG HOÀN THÀNH ĐƯA VÀO QUYẾT TOÁN</v>
          </cell>
        </row>
      </sheetData>
      <sheetData sheetId="9467">
        <row r="4">
          <cell r="A4" t="str">
            <v>BẢNG TÍNH TOÁN, ĐO BÓC KHỐI LƯỢNG HOÀN THÀNH ĐƯA VÀO QUYẾT TOÁN</v>
          </cell>
        </row>
      </sheetData>
      <sheetData sheetId="9468">
        <row r="4">
          <cell r="A4" t="str">
            <v>BẢNG TÍNH TOÁN, ĐO BÓC KHỐI LƯỢNG HOÀN THÀNH ĐƯA VÀO QUYẾT TOÁN</v>
          </cell>
        </row>
      </sheetData>
      <sheetData sheetId="9469">
        <row r="4">
          <cell r="A4" t="str">
            <v>BẢNG TÍNH TOÁN, ĐO BÓC KHỐI LƯỢNG HOÀN THÀNH ĐƯA VÀO QUYẾT TOÁN</v>
          </cell>
        </row>
      </sheetData>
      <sheetData sheetId="9470">
        <row r="4">
          <cell r="A4" t="str">
            <v>BẢNG TÍNH TOÁN, ĐO BÓC KHỐI LƯỢNG HOÀN THÀNH ĐƯA VÀO QUYẾT TOÁN</v>
          </cell>
        </row>
      </sheetData>
      <sheetData sheetId="9471">
        <row r="4">
          <cell r="A4" t="str">
            <v>BẢNG TÍNH TOÁN, ĐO BÓC KHỐI LƯỢNG HOÀN THÀNH ĐƯA VÀO QUYẾT TOÁN</v>
          </cell>
        </row>
      </sheetData>
      <sheetData sheetId="9472">
        <row r="4">
          <cell r="A4" t="str">
            <v>BẢNG TÍNH TOÁN, ĐO BÓC KHỐI LƯỢNG HOÀN THÀNH ĐƯA VÀO QUYẾT TOÁN</v>
          </cell>
        </row>
      </sheetData>
      <sheetData sheetId="9473">
        <row r="4">
          <cell r="A4" t="str">
            <v>BẢNG TÍNH TOÁN, ĐO BÓC KHỐI LƯỢNG HOÀN THÀNH ĐƯA VÀO QUYẾT TOÁN</v>
          </cell>
        </row>
      </sheetData>
      <sheetData sheetId="9474" refreshError="1"/>
      <sheetData sheetId="9475">
        <row r="4">
          <cell r="A4" t="str">
            <v>BẢNG TÍNH TOÁN, ĐO BÓC KHỐI LƯỢNG HOÀN THÀNH ĐƯA VÀO QUYẾT TOÁN</v>
          </cell>
        </row>
      </sheetData>
      <sheetData sheetId="9476">
        <row r="4">
          <cell r="A4" t="str">
            <v>BẢNG TÍNH TOÁN, ĐO BÓC KHỐI LƯỢNG HOÀN THÀNH ĐƯA VÀO QUYẾT TOÁN</v>
          </cell>
        </row>
      </sheetData>
      <sheetData sheetId="9477">
        <row r="4">
          <cell r="A4" t="str">
            <v>BẢNG TÍNH TOÁN, ĐO BÓC KHỐI LƯỢNG HOÀN THÀNH ĐƯA VÀO QUYẾT TOÁN</v>
          </cell>
        </row>
      </sheetData>
      <sheetData sheetId="9478">
        <row r="4">
          <cell r="A4" t="str">
            <v>BẢNG TÍNH TOÁN, ĐO BÓC KHỐI LƯỢNG HOÀN THÀNH ĐƯA VÀO QUYẾT TOÁN</v>
          </cell>
        </row>
      </sheetData>
      <sheetData sheetId="9479">
        <row r="4">
          <cell r="A4" t="str">
            <v>BẢNG TÍNH TOÁN, ĐO BÓC KHỐI LƯỢNG HOÀN THÀNH ĐƯA VÀO QUYẾT TOÁN</v>
          </cell>
        </row>
      </sheetData>
      <sheetData sheetId="9480">
        <row r="4">
          <cell r="A4" t="str">
            <v>BẢNG TÍNH TOÁN, ĐO BÓC KHỐI LƯỢNG HOÀN THÀNH ĐƯA VÀO QUYẾT TOÁN</v>
          </cell>
        </row>
      </sheetData>
      <sheetData sheetId="9481">
        <row r="4">
          <cell r="A4" t="str">
            <v>BẢNG TÍNH TOÁN, ĐO BÓC KHỐI LƯỢNG HOÀN THÀNH ĐƯA VÀO QUYẾT TOÁN</v>
          </cell>
        </row>
      </sheetData>
      <sheetData sheetId="9482">
        <row r="4">
          <cell r="A4" t="str">
            <v>BẢNG TÍNH TOÁN, ĐO BÓC KHỐI LƯỢNG HOÀN THÀNH ĐƯA VÀO QUYẾT TOÁN</v>
          </cell>
        </row>
      </sheetData>
      <sheetData sheetId="9483">
        <row r="4">
          <cell r="A4" t="str">
            <v>BẢNG TÍNH TOÁN, ĐO BÓC KHỐI LƯỢNG HOÀN THÀNH ĐƯA VÀO QUYẾT TOÁN</v>
          </cell>
        </row>
      </sheetData>
      <sheetData sheetId="9484">
        <row r="4">
          <cell r="A4" t="str">
            <v>BẢNG TÍNH TOÁN, ĐO BÓC KHỐI LƯỢNG HOÀN THÀNH ĐƯA VÀO QUYẾT TOÁN</v>
          </cell>
        </row>
      </sheetData>
      <sheetData sheetId="9485">
        <row r="4">
          <cell r="A4" t="str">
            <v>BẢNG TÍNH TOÁN, ĐO BÓC KHỐI LƯỢNG HOÀN THÀNH ĐƯA VÀO QUYẾT TOÁN</v>
          </cell>
        </row>
      </sheetData>
      <sheetData sheetId="9486">
        <row r="4">
          <cell r="A4" t="str">
            <v>BẢNG TÍNH TOÁN, ĐO BÓC KHỐI LƯỢNG HOÀN THÀNH ĐƯA VÀO QUYẾT TOÁN</v>
          </cell>
        </row>
      </sheetData>
      <sheetData sheetId="9487">
        <row r="4">
          <cell r="A4" t="str">
            <v>BẢNG TÍNH TOÁN, ĐO BÓC KHỐI LƯỢNG HOÀN THÀNH ĐƯA VÀO QUYẾT TOÁN</v>
          </cell>
        </row>
      </sheetData>
      <sheetData sheetId="9488">
        <row r="4">
          <cell r="A4" t="str">
            <v>BẢNG TÍNH TOÁN, ĐO BÓC KHỐI LƯỢNG HOÀN THÀNH ĐƯA VÀO QUYẾT TOÁN</v>
          </cell>
        </row>
      </sheetData>
      <sheetData sheetId="9489">
        <row r="4">
          <cell r="A4" t="str">
            <v>BẢNG TÍNH TOÁN, ĐO BÓC KHỐI LƯỢNG HOÀN THÀNH ĐƯA VÀO QUYẾT TOÁN</v>
          </cell>
        </row>
      </sheetData>
      <sheetData sheetId="9490">
        <row r="4">
          <cell r="A4" t="str">
            <v>BẢNG TÍNH TOÁN, ĐO BÓC KHỐI LƯỢNG HOÀN THÀNH ĐƯA VÀO QUYẾT TOÁN</v>
          </cell>
        </row>
      </sheetData>
      <sheetData sheetId="9491">
        <row r="4">
          <cell r="A4" t="str">
            <v>BẢNG TÍNH TOÁN, ĐO BÓC KHỐI LƯỢNG HOÀN THÀNH ĐƯA VÀO QUYẾT TOÁN</v>
          </cell>
        </row>
      </sheetData>
      <sheetData sheetId="9492">
        <row r="4">
          <cell r="A4" t="str">
            <v>BẢNG TÍNH TOÁN, ĐO BÓC KHỐI LƯỢNG HOÀN THÀNH ĐƯA VÀO QUYẾT TOÁN</v>
          </cell>
        </row>
      </sheetData>
      <sheetData sheetId="9493">
        <row r="4">
          <cell r="A4" t="str">
            <v>BẢNG TÍNH TOÁN, ĐO BÓC KHỐI LƯỢNG HOÀN THÀNH ĐƯA VÀO QUYẾT TOÁN</v>
          </cell>
        </row>
      </sheetData>
      <sheetData sheetId="9494">
        <row r="4">
          <cell r="A4" t="str">
            <v>BẢNG TÍNH TOÁN, ĐO BÓC KHỐI LƯỢNG HOÀN THÀNH ĐƯA VÀO QUYẾT TOÁN</v>
          </cell>
        </row>
      </sheetData>
      <sheetData sheetId="9495">
        <row r="4">
          <cell r="A4" t="str">
            <v>BẢNG TÍNH TOÁN, ĐO BÓC KHỐI LƯỢNG HOÀN THÀNH ĐƯA VÀO QUYẾT TOÁN</v>
          </cell>
        </row>
      </sheetData>
      <sheetData sheetId="9496">
        <row r="4">
          <cell r="A4" t="str">
            <v>BẢNG TÍNH TOÁN, ĐO BÓC KHỐI LƯỢNG HOÀN THÀNH ĐƯA VÀO QUYẾT TOÁN</v>
          </cell>
        </row>
      </sheetData>
      <sheetData sheetId="9497">
        <row r="4">
          <cell r="A4" t="str">
            <v>BẢNG TÍNH TOÁN, ĐO BÓC KHỐI LƯỢNG HOÀN THÀNH ĐƯA VÀO QUYẾT TOÁN</v>
          </cell>
        </row>
      </sheetData>
      <sheetData sheetId="9498">
        <row r="4">
          <cell r="A4" t="str">
            <v>BẢNG TÍNH TOÁN, ĐO BÓC KHỐI LƯỢNG HOÀN THÀNH ĐƯA VÀO QUYẾT TOÁN</v>
          </cell>
        </row>
      </sheetData>
      <sheetData sheetId="9499">
        <row r="4">
          <cell r="A4" t="str">
            <v>BẢNG TÍNH TOÁN, ĐO BÓC KHỐI LƯỢNG HOÀN THÀNH ĐƯA VÀO QUYẾT TOÁN</v>
          </cell>
        </row>
      </sheetData>
      <sheetData sheetId="9500">
        <row r="4">
          <cell r="A4" t="str">
            <v>BẢNG TÍNH TOÁN, ĐO BÓC KHỐI LƯỢNG HOÀN THÀNH ĐƯA VÀO QUYẾT TOÁN</v>
          </cell>
        </row>
      </sheetData>
      <sheetData sheetId="9501">
        <row r="4">
          <cell r="A4" t="str">
            <v>BẢNG TÍNH TOÁN, ĐO BÓC KHỐI LƯỢNG HOÀN THÀNH ĐƯA VÀO QUYẾT TOÁN</v>
          </cell>
        </row>
      </sheetData>
      <sheetData sheetId="9502">
        <row r="4">
          <cell r="A4" t="str">
            <v>BẢNG TÍNH TOÁN, ĐO BÓC KHỐI LƯỢNG HOÀN THÀNH ĐƯA VÀO QUYẾT TOÁN</v>
          </cell>
        </row>
      </sheetData>
      <sheetData sheetId="9503">
        <row r="4">
          <cell r="A4" t="str">
            <v>BẢNG TÍNH TOÁN, ĐO BÓC KHỐI LƯỢNG HOÀN THÀNH ĐƯA VÀO QUYẾT TOÁN</v>
          </cell>
        </row>
      </sheetData>
      <sheetData sheetId="9504">
        <row r="4">
          <cell r="A4" t="str">
            <v>BẢNG TÍNH TOÁN, ĐO BÓC KHỐI LƯỢNG HOÀN THÀNH ĐƯA VÀO QUYẾT TOÁN</v>
          </cell>
        </row>
      </sheetData>
      <sheetData sheetId="9505">
        <row r="4">
          <cell r="A4" t="str">
            <v>BẢNG TÍNH TOÁN, ĐO BÓC KHỐI LƯỢNG HOÀN THÀNH ĐƯA VÀO QUYẾT TOÁN</v>
          </cell>
        </row>
      </sheetData>
      <sheetData sheetId="9506">
        <row r="4">
          <cell r="A4" t="str">
            <v>BẢNG TÍNH TOÁN, ĐO BÓC KHỐI LƯỢNG HOÀN THÀNH ĐƯA VÀO QUYẾT TOÁN</v>
          </cell>
        </row>
      </sheetData>
      <sheetData sheetId="9507">
        <row r="4">
          <cell r="A4" t="str">
            <v>BẢNG TÍNH TOÁN, ĐO BÓC KHỐI LƯỢNG HOÀN THÀNH ĐƯA VÀO QUYẾT TOÁN</v>
          </cell>
        </row>
      </sheetData>
      <sheetData sheetId="9508">
        <row r="4">
          <cell r="A4" t="str">
            <v>BẢNG TÍNH TOÁN, ĐO BÓC KHỐI LƯỢNG HOÀN THÀNH ĐƯA VÀO QUYẾT TOÁN</v>
          </cell>
        </row>
      </sheetData>
      <sheetData sheetId="9509">
        <row r="4">
          <cell r="A4" t="str">
            <v>BẢNG TÍNH TOÁN, ĐO BÓC KHỐI LƯỢNG HOÀN THÀNH ĐƯA VÀO QUYẾT TOÁN</v>
          </cell>
        </row>
      </sheetData>
      <sheetData sheetId="9510">
        <row r="4">
          <cell r="A4" t="str">
            <v>BẢNG TÍNH TOÁN, ĐO BÓC KHỐI LƯỢNG HOÀN THÀNH ĐƯA VÀO QUYẾT TOÁN</v>
          </cell>
        </row>
      </sheetData>
      <sheetData sheetId="9511">
        <row r="4">
          <cell r="A4" t="str">
            <v>BẢNG TÍNH TOÁN, ĐO BÓC KHỐI LƯỢNG HOÀN THÀNH ĐƯA VÀO QUYẾT TOÁN</v>
          </cell>
        </row>
      </sheetData>
      <sheetData sheetId="9512">
        <row r="4">
          <cell r="A4" t="str">
            <v>BẢNG TÍNH TOÁN, ĐO BÓC KHỐI LƯỢNG HOÀN THÀNH ĐƯA VÀO QUYẾT TOÁN</v>
          </cell>
        </row>
      </sheetData>
      <sheetData sheetId="9513">
        <row r="4">
          <cell r="A4" t="str">
            <v>BẢNG TÍNH TOÁN, ĐO BÓC KHỐI LƯỢNG HOÀN THÀNH ĐƯA VÀO QUYẾT TOÁN</v>
          </cell>
        </row>
      </sheetData>
      <sheetData sheetId="9514">
        <row r="4">
          <cell r="A4" t="str">
            <v>BẢNG TÍNH TOÁN, ĐO BÓC KHỐI LƯỢNG HOÀN THÀNH ĐƯA VÀO QUYẾT TOÁN</v>
          </cell>
        </row>
      </sheetData>
      <sheetData sheetId="9515">
        <row r="4">
          <cell r="A4" t="str">
            <v>BẢNG TÍNH TOÁN, ĐO BÓC KHỐI LƯỢNG HOÀN THÀNH ĐƯA VÀO QUYẾT TOÁN</v>
          </cell>
        </row>
      </sheetData>
      <sheetData sheetId="9516">
        <row r="4">
          <cell r="A4" t="str">
            <v>BẢNG TÍNH TOÁN, ĐO BÓC KHỐI LƯỢNG HOÀN THÀNH ĐƯA VÀO QUYẾT TOÁN</v>
          </cell>
        </row>
      </sheetData>
      <sheetData sheetId="9517">
        <row r="4">
          <cell r="A4" t="str">
            <v>BẢNG TÍNH TOÁN, ĐO BÓC KHỐI LƯỢNG HOÀN THÀNH ĐƯA VÀO QUYẾT TOÁN</v>
          </cell>
        </row>
      </sheetData>
      <sheetData sheetId="9518">
        <row r="4">
          <cell r="A4" t="str">
            <v>BẢNG TÍNH TOÁN, ĐO BÓC KHỐI LƯỢNG HOÀN THÀNH ĐƯA VÀO QUYẾT TOÁN</v>
          </cell>
        </row>
      </sheetData>
      <sheetData sheetId="9519">
        <row r="4">
          <cell r="A4" t="str">
            <v>BẢNG TÍNH TOÁN, ĐO BÓC KHỐI LƯỢNG HOÀN THÀNH ĐƯA VÀO QUYẾT TOÁN</v>
          </cell>
        </row>
      </sheetData>
      <sheetData sheetId="9520">
        <row r="4">
          <cell r="A4" t="str">
            <v>BẢNG TÍNH TOÁN, ĐO BÓC KHỐI LƯỢNG HOÀN THÀNH ĐƯA VÀO QUYẾT TOÁN</v>
          </cell>
        </row>
      </sheetData>
      <sheetData sheetId="9521">
        <row r="4">
          <cell r="A4" t="str">
            <v>BẢNG TÍNH TOÁN, ĐO BÓC KHỐI LƯỢNG HOÀN THÀNH ĐƯA VÀO QUYẾT TOÁN</v>
          </cell>
        </row>
      </sheetData>
      <sheetData sheetId="9522">
        <row r="4">
          <cell r="A4" t="str">
            <v>BẢNG TÍNH TOÁN, ĐO BÓC KHỐI LƯỢNG HOÀN THÀNH ĐƯA VÀO QUYẾT TOÁN</v>
          </cell>
        </row>
      </sheetData>
      <sheetData sheetId="9523">
        <row r="4">
          <cell r="A4" t="str">
            <v>BẢNG TÍNH TOÁN, ĐO BÓC KHỐI LƯỢNG HOÀN THÀNH ĐƯA VÀO QUYẾT TOÁN</v>
          </cell>
        </row>
      </sheetData>
      <sheetData sheetId="9524">
        <row r="4">
          <cell r="A4" t="str">
            <v>BẢNG TÍNH TOÁN, ĐO BÓC KHỐI LƯỢNG HOÀN THÀNH ĐƯA VÀO QUYẾT TOÁN</v>
          </cell>
        </row>
      </sheetData>
      <sheetData sheetId="9525">
        <row r="4">
          <cell r="A4" t="str">
            <v>BẢNG TÍNH TOÁN, ĐO BÓC KHỐI LƯỢNG HOÀN THÀNH ĐƯA VÀO QUYẾT TOÁN</v>
          </cell>
        </row>
      </sheetData>
      <sheetData sheetId="9526">
        <row r="4">
          <cell r="A4" t="str">
            <v>BẢNG TÍNH TOÁN, ĐO BÓC KHỐI LƯỢNG HOÀN THÀNH ĐƯA VÀO QUYẾT TOÁN</v>
          </cell>
        </row>
      </sheetData>
      <sheetData sheetId="9527">
        <row r="4">
          <cell r="A4" t="str">
            <v>BẢNG TÍNH TOÁN, ĐO BÓC KHỐI LƯỢNG HOÀN THÀNH ĐƯA VÀO QUYẾT TOÁN</v>
          </cell>
        </row>
      </sheetData>
      <sheetData sheetId="9528">
        <row r="4">
          <cell r="A4" t="str">
            <v>BẢNG TÍNH TOÁN, ĐO BÓC KHỐI LƯỢNG HOÀN THÀNH ĐƯA VÀO QUYẾT TOÁN</v>
          </cell>
        </row>
      </sheetData>
      <sheetData sheetId="9529">
        <row r="4">
          <cell r="A4" t="str">
            <v>BẢNG TÍNH TOÁN, ĐO BÓC KHỐI LƯỢNG HOÀN THÀNH ĐƯA VÀO QUYẾT TOÁN</v>
          </cell>
        </row>
      </sheetData>
      <sheetData sheetId="9530">
        <row r="4">
          <cell r="A4" t="str">
            <v>BẢNG TÍNH TOÁN, ĐO BÓC KHỐI LƯỢNG HOÀN THÀNH ĐƯA VÀO QUYẾT TOÁN</v>
          </cell>
        </row>
      </sheetData>
      <sheetData sheetId="9531">
        <row r="4">
          <cell r="A4" t="str">
            <v>BẢNG TÍNH TOÁN, ĐO BÓC KHỐI LƯỢNG HOÀN THÀNH ĐƯA VÀO QUYẾT TOÁN</v>
          </cell>
        </row>
      </sheetData>
      <sheetData sheetId="9532">
        <row r="4">
          <cell r="A4" t="str">
            <v>BẢNG TÍNH TOÁN, ĐO BÓC KHỐI LƯỢNG HOÀN THÀNH ĐƯA VÀO QUYẾT TOÁN</v>
          </cell>
        </row>
      </sheetData>
      <sheetData sheetId="9533">
        <row r="4">
          <cell r="A4" t="str">
            <v>BẢNG TÍNH TOÁN, ĐO BÓC KHỐI LƯỢNG HOÀN THÀNH ĐƯA VÀO QUYẾT TOÁN</v>
          </cell>
        </row>
      </sheetData>
      <sheetData sheetId="9534">
        <row r="4">
          <cell r="A4" t="str">
            <v>BẢNG TÍNH TOÁN, ĐO BÓC KHỐI LƯỢNG HOÀN THÀNH ĐƯA VÀO QUYẾT TOÁN</v>
          </cell>
        </row>
      </sheetData>
      <sheetData sheetId="9535">
        <row r="4">
          <cell r="A4" t="str">
            <v>BẢNG TÍNH TOÁN, ĐO BÓC KHỐI LƯỢNG HOÀN THÀNH ĐƯA VÀO QUYẾT TOÁN</v>
          </cell>
        </row>
      </sheetData>
      <sheetData sheetId="9536">
        <row r="4">
          <cell r="A4" t="str">
            <v>BẢNG TÍNH TOÁN, ĐO BÓC KHỐI LƯỢNG HOÀN THÀNH ĐƯA VÀO QUYẾT TOÁN</v>
          </cell>
        </row>
      </sheetData>
      <sheetData sheetId="9537">
        <row r="4">
          <cell r="A4" t="str">
            <v>BẢNG TÍNH TOÁN, ĐO BÓC KHỐI LƯỢNG HOÀN THÀNH ĐƯA VÀO QUYẾT TOÁN</v>
          </cell>
        </row>
      </sheetData>
      <sheetData sheetId="9538">
        <row r="4">
          <cell r="A4" t="str">
            <v>BẢNG TÍNH TOÁN, ĐO BÓC KHỐI LƯỢNG HOÀN THÀNH ĐƯA VÀO QUYẾT TOÁN</v>
          </cell>
        </row>
      </sheetData>
      <sheetData sheetId="9539">
        <row r="4">
          <cell r="A4" t="str">
            <v>BẢNG TÍNH TOÁN, ĐO BÓC KHỐI LƯỢNG HOÀN THÀNH ĐƯA VÀO QUYẾT TOÁN</v>
          </cell>
        </row>
      </sheetData>
      <sheetData sheetId="9540">
        <row r="4">
          <cell r="A4" t="str">
            <v>BẢNG TÍNH TOÁN, ĐO BÓC KHỐI LƯỢNG HOÀN THÀNH ĐƯA VÀO QUYẾT TOÁN</v>
          </cell>
        </row>
      </sheetData>
      <sheetData sheetId="9541">
        <row r="4">
          <cell r="A4" t="str">
            <v>BẢNG TÍNH TOÁN, ĐO BÓC KHỐI LƯỢNG HOÀN THÀNH ĐƯA VÀO QUYẾT TOÁN</v>
          </cell>
        </row>
      </sheetData>
      <sheetData sheetId="9542">
        <row r="4">
          <cell r="A4" t="str">
            <v>BẢNG TÍNH TOÁN, ĐO BÓC KHỐI LƯỢNG HOÀN THÀNH ĐƯA VÀO QUYẾT TOÁN</v>
          </cell>
        </row>
      </sheetData>
      <sheetData sheetId="9543">
        <row r="4">
          <cell r="A4" t="str">
            <v>BẢNG TÍNH TOÁN, ĐO BÓC KHỐI LƯỢNG HOÀN THÀNH ĐƯA VÀO QUYẾT TOÁN</v>
          </cell>
        </row>
      </sheetData>
      <sheetData sheetId="9544">
        <row r="4">
          <cell r="A4" t="str">
            <v>BẢNG TÍNH TOÁN, ĐO BÓC KHỐI LƯỢNG HOÀN THÀNH ĐƯA VÀO QUYẾT TOÁN</v>
          </cell>
        </row>
      </sheetData>
      <sheetData sheetId="9545">
        <row r="4">
          <cell r="A4" t="str">
            <v>BẢNG TÍNH TOÁN, ĐO BÓC KHỐI LƯỢNG HOÀN THÀNH ĐƯA VÀO QUYẾT TOÁN</v>
          </cell>
        </row>
      </sheetData>
      <sheetData sheetId="9546">
        <row r="4">
          <cell r="A4" t="str">
            <v>BẢNG TÍNH TOÁN, ĐO BÓC KHỐI LƯỢNG HOÀN THÀNH ĐƯA VÀO QUYẾT TOÁN</v>
          </cell>
        </row>
      </sheetData>
      <sheetData sheetId="9547">
        <row r="4">
          <cell r="A4" t="str">
            <v>BẢNG TÍNH TOÁN, ĐO BÓC KHỐI LƯỢNG HOÀN THÀNH ĐƯA VÀO QUYẾT TOÁN</v>
          </cell>
        </row>
      </sheetData>
      <sheetData sheetId="9548">
        <row r="4">
          <cell r="A4" t="str">
            <v>BẢNG TÍNH TOÁN, ĐO BÓC KHỐI LƯỢNG HOÀN THÀNH ĐƯA VÀO QUYẾT TOÁN</v>
          </cell>
        </row>
      </sheetData>
      <sheetData sheetId="9549">
        <row r="4">
          <cell r="A4" t="str">
            <v>BẢNG TÍNH TOÁN, ĐO BÓC KHỐI LƯỢNG HOÀN THÀNH ĐƯA VÀO QUYẾT TOÁN</v>
          </cell>
        </row>
      </sheetData>
      <sheetData sheetId="9550">
        <row r="4">
          <cell r="A4" t="str">
            <v>BẢNG TÍNH TOÁN, ĐO BÓC KHỐI LƯỢNG HOÀN THÀNH ĐƯA VÀO QUYẾT TOÁN</v>
          </cell>
        </row>
      </sheetData>
      <sheetData sheetId="9551">
        <row r="4">
          <cell r="A4" t="str">
            <v>BẢNG TÍNH TOÁN, ĐO BÓC KHỐI LƯỢNG HOÀN THÀNH ĐƯA VÀO QUYẾT TOÁN</v>
          </cell>
        </row>
      </sheetData>
      <sheetData sheetId="9552">
        <row r="4">
          <cell r="A4" t="str">
            <v>BẢNG TÍNH TOÁN, ĐO BÓC KHỐI LƯỢNG HOÀN THÀNH ĐƯA VÀO QUYẾT TOÁN</v>
          </cell>
        </row>
      </sheetData>
      <sheetData sheetId="9553">
        <row r="4">
          <cell r="A4" t="str">
            <v>BẢNG TÍNH TOÁN, ĐO BÓC KHỐI LƯỢNG HOÀN THÀNH ĐƯA VÀO QUYẾT TOÁN</v>
          </cell>
        </row>
      </sheetData>
      <sheetData sheetId="9554">
        <row r="4">
          <cell r="A4" t="str">
            <v>BẢNG TÍNH TOÁN, ĐO BÓC KHỐI LƯỢNG HOÀN THÀNH ĐƯA VÀO QUYẾT TOÁN</v>
          </cell>
        </row>
      </sheetData>
      <sheetData sheetId="9555">
        <row r="4">
          <cell r="A4" t="str">
            <v>BẢNG TÍNH TOÁN, ĐO BÓC KHỐI LƯỢNG HOÀN THÀNH ĐƯA VÀO QUYẾT TOÁN</v>
          </cell>
        </row>
      </sheetData>
      <sheetData sheetId="9556">
        <row r="4">
          <cell r="A4" t="str">
            <v>BẢNG TÍNH TOÁN, ĐO BÓC KHỐI LƯỢNG HOÀN THÀNH ĐƯA VÀO QUYẾT TOÁN</v>
          </cell>
        </row>
      </sheetData>
      <sheetData sheetId="9557">
        <row r="4">
          <cell r="A4" t="str">
            <v>BẢNG TÍNH TOÁN, ĐO BÓC KHỐI LƯỢNG HOÀN THÀNH ĐƯA VÀO QUYẾT TOÁN</v>
          </cell>
        </row>
      </sheetData>
      <sheetData sheetId="9558">
        <row r="4">
          <cell r="A4" t="str">
            <v>BẢNG TÍNH TOÁN, ĐO BÓC KHỐI LƯỢNG HOÀN THÀNH ĐƯA VÀO QUYẾT TOÁN</v>
          </cell>
        </row>
      </sheetData>
      <sheetData sheetId="9559">
        <row r="4">
          <cell r="A4" t="str">
            <v>BẢNG TÍNH TOÁN, ĐO BÓC KHỐI LƯỢNG HOÀN THÀNH ĐƯA VÀO QUYẾT TOÁN</v>
          </cell>
        </row>
      </sheetData>
      <sheetData sheetId="9560">
        <row r="4">
          <cell r="A4" t="str">
            <v>BẢNG TÍNH TOÁN, ĐO BÓC KHỐI LƯỢNG HOÀN THÀNH ĐƯA VÀO QUYẾT TOÁN</v>
          </cell>
        </row>
      </sheetData>
      <sheetData sheetId="9561">
        <row r="4">
          <cell r="A4" t="str">
            <v>BẢNG TÍNH TOÁN, ĐO BÓC KHỐI LƯỢNG HOÀN THÀNH ĐƯA VÀO QUYẾT TOÁN</v>
          </cell>
        </row>
      </sheetData>
      <sheetData sheetId="9562">
        <row r="4">
          <cell r="A4" t="str">
            <v>BẢNG TÍNH TOÁN, ĐO BÓC KHỐI LƯỢNG HOÀN THÀNH ĐƯA VÀO QUYẾT TOÁN</v>
          </cell>
        </row>
      </sheetData>
      <sheetData sheetId="9563">
        <row r="4">
          <cell r="A4" t="str">
            <v>BẢNG TÍNH TOÁN, ĐO BÓC KHỐI LƯỢNG HOÀN THÀNH ĐƯA VÀO QUYẾT TOÁN</v>
          </cell>
        </row>
      </sheetData>
      <sheetData sheetId="9564">
        <row r="4">
          <cell r="A4" t="str">
            <v>BẢNG TÍNH TOÁN, ĐO BÓC KHỐI LƯỢNG HOÀN THÀNH ĐƯA VÀO QUYẾT TOÁN</v>
          </cell>
        </row>
      </sheetData>
      <sheetData sheetId="9565">
        <row r="4">
          <cell r="A4" t="str">
            <v>BẢNG TÍNH TOÁN, ĐO BÓC KHỐI LƯỢNG HOÀN THÀNH ĐƯA VÀO QUYẾT TOÁN</v>
          </cell>
        </row>
      </sheetData>
      <sheetData sheetId="9566">
        <row r="4">
          <cell r="A4" t="str">
            <v>BẢNG TÍNH TOÁN, ĐO BÓC KHỐI LƯỢNG HOÀN THÀNH ĐƯA VÀO QUYẾT TOÁN</v>
          </cell>
        </row>
      </sheetData>
      <sheetData sheetId="9567">
        <row r="4">
          <cell r="A4" t="str">
            <v>BẢNG TÍNH TOÁN, ĐO BÓC KHỐI LƯỢNG HOÀN THÀNH ĐƯA VÀO QUYẾT TOÁN</v>
          </cell>
        </row>
      </sheetData>
      <sheetData sheetId="9568">
        <row r="4">
          <cell r="A4" t="str">
            <v>BẢNG TÍNH TOÁN, ĐO BÓC KHỐI LƯỢNG HOÀN THÀNH ĐƯA VÀO QUYẾT TOÁN</v>
          </cell>
        </row>
      </sheetData>
      <sheetData sheetId="9569">
        <row r="4">
          <cell r="A4" t="str">
            <v>BẢNG TÍNH TOÁN, ĐO BÓC KHỐI LƯỢNG HOÀN THÀNH ĐƯA VÀO QUYẾT TOÁN</v>
          </cell>
        </row>
      </sheetData>
      <sheetData sheetId="9570">
        <row r="4">
          <cell r="A4" t="str">
            <v>BẢNG TÍNH TOÁN, ĐO BÓC KHỐI LƯỢNG HOÀN THÀNH ĐƯA VÀO QUYẾT TOÁN</v>
          </cell>
        </row>
      </sheetData>
      <sheetData sheetId="9571">
        <row r="4">
          <cell r="A4" t="str">
            <v>BẢNG TÍNH TOÁN, ĐO BÓC KHỐI LƯỢNG HOÀN THÀNH ĐƯA VÀO QUYẾT TOÁN</v>
          </cell>
        </row>
      </sheetData>
      <sheetData sheetId="9572">
        <row r="4">
          <cell r="A4" t="str">
            <v>BẢNG TÍNH TOÁN, ĐO BÓC KHỐI LƯỢNG HOÀN THÀNH ĐƯA VÀO QUYẾT TOÁN</v>
          </cell>
        </row>
      </sheetData>
      <sheetData sheetId="9573">
        <row r="4">
          <cell r="A4" t="str">
            <v>BẢNG TÍNH TOÁN, ĐO BÓC KHỐI LƯỢNG HOÀN THÀNH ĐƯA VÀO QUYẾT TOÁN</v>
          </cell>
        </row>
      </sheetData>
      <sheetData sheetId="9574">
        <row r="4">
          <cell r="A4" t="str">
            <v>BẢNG TÍNH TOÁN, ĐO BÓC KHỐI LƯỢNG HOÀN THÀNH ĐƯA VÀO QUYẾT TOÁN</v>
          </cell>
        </row>
      </sheetData>
      <sheetData sheetId="9575">
        <row r="4">
          <cell r="A4" t="str">
            <v>BẢNG TÍNH TOÁN, ĐO BÓC KHỐI LƯỢNG HOÀN THÀNH ĐƯA VÀO QUYẾT TOÁN</v>
          </cell>
        </row>
      </sheetData>
      <sheetData sheetId="9576">
        <row r="4">
          <cell r="A4" t="str">
            <v>BẢNG TÍNH TOÁN, ĐO BÓC KHỐI LƯỢNG HOÀN THÀNH ĐƯA VÀO QUYẾT TOÁN</v>
          </cell>
        </row>
      </sheetData>
      <sheetData sheetId="9577" refreshError="1"/>
      <sheetData sheetId="9578" refreshError="1"/>
      <sheetData sheetId="9579" refreshError="1"/>
      <sheetData sheetId="9580" refreshError="1"/>
      <sheetData sheetId="9581" refreshError="1"/>
      <sheetData sheetId="9582">
        <row r="4">
          <cell r="A4" t="str">
            <v>BẢNG TÍNH TOÁN, ĐO BÓC KHỐI LƯỢNG HOÀN THÀNH ĐƯA VÀO QUYẾT TOÁN</v>
          </cell>
        </row>
      </sheetData>
      <sheetData sheetId="9583">
        <row r="4">
          <cell r="A4" t="str">
            <v>BẢNG TÍNH TOÁN, ĐO BÓC KHỐI LƯỢNG HOÀN THÀNH ĐƯA VÀO QUYẾT TOÁN</v>
          </cell>
        </row>
      </sheetData>
      <sheetData sheetId="9584">
        <row r="4">
          <cell r="A4" t="str">
            <v>BẢNG TÍNH TOÁN, ĐO BÓC KHỐI LƯỢNG HOÀN THÀNH ĐƯA VÀO QUYẾT TOÁN</v>
          </cell>
        </row>
      </sheetData>
      <sheetData sheetId="9585">
        <row r="4">
          <cell r="A4" t="str">
            <v>BẢNG TÍNH TOÁN, ĐO BÓC KHỐI LƯỢNG HOÀN THÀNH ĐƯA VÀO QUYẾT TOÁN</v>
          </cell>
        </row>
      </sheetData>
      <sheetData sheetId="9586">
        <row r="4">
          <cell r="A4" t="str">
            <v>BẢNG TÍNH TOÁN, ĐO BÓC KHỐI LƯỢNG HOÀN THÀNH ĐƯA VÀO QUYẾT TOÁN</v>
          </cell>
        </row>
      </sheetData>
      <sheetData sheetId="9587">
        <row r="4">
          <cell r="A4" t="str">
            <v>BẢNG TÍNH TOÁN, ĐO BÓC KHỐI LƯỢNG HOÀN THÀNH ĐƯA VÀO QUYẾT TOÁN</v>
          </cell>
        </row>
      </sheetData>
      <sheetData sheetId="9588">
        <row r="4">
          <cell r="A4" t="str">
            <v>BẢNG TÍNH TOÁN, ĐO BÓC KHỐI LƯỢNG HOÀN THÀNH ĐƯA VÀO QUYẾT TOÁN</v>
          </cell>
        </row>
      </sheetData>
      <sheetData sheetId="9589">
        <row r="4">
          <cell r="A4" t="str">
            <v>BẢNG TÍNH TOÁN, ĐO BÓC KHỐI LƯỢNG HOÀN THÀNH ĐƯA VÀO QUYẾT TOÁN</v>
          </cell>
        </row>
      </sheetData>
      <sheetData sheetId="9590" refreshError="1"/>
      <sheetData sheetId="9591">
        <row r="4">
          <cell r="A4" t="str">
            <v>BẢNG TÍNH TOÁN, ĐO BÓC KHỐI LƯỢNG HOÀN THÀNH ĐƯA VÀO QUYẾT TOÁN</v>
          </cell>
        </row>
      </sheetData>
      <sheetData sheetId="9592">
        <row r="4">
          <cell r="A4" t="str">
            <v>BẢNG TÍNH TOÁN, ĐO BÓC KHỐI LƯỢNG HOÀN THÀNH ĐƯA VÀO QUYẾT TOÁN</v>
          </cell>
        </row>
      </sheetData>
      <sheetData sheetId="9593">
        <row r="4">
          <cell r="A4" t="str">
            <v>BẢNG TÍNH TOÁN, ĐO BÓC KHỐI LƯỢNG HOÀN THÀNH ĐƯA VÀO QUYẾT TOÁN</v>
          </cell>
        </row>
      </sheetData>
      <sheetData sheetId="9594">
        <row r="4">
          <cell r="A4" t="str">
            <v>BẢNG TÍNH TOÁN, ĐO BÓC KHỐI LƯỢNG HOÀN THÀNH ĐƯA VÀO QUYẾT TOÁN</v>
          </cell>
        </row>
      </sheetData>
      <sheetData sheetId="9595">
        <row r="4">
          <cell r="A4" t="str">
            <v>BẢNG TÍNH TOÁN, ĐO BÓC KHỐI LƯỢNG HOÀN THÀNH ĐƯA VÀO QUYẾT TOÁN</v>
          </cell>
        </row>
      </sheetData>
      <sheetData sheetId="9596">
        <row r="4">
          <cell r="A4" t="str">
            <v>BẢNG TÍNH TOÁN, ĐO BÓC KHỐI LƯỢNG HOÀN THÀNH ĐƯA VÀO QUYẾT TOÁN</v>
          </cell>
        </row>
      </sheetData>
      <sheetData sheetId="9597">
        <row r="4">
          <cell r="A4" t="str">
            <v>BẢNG TÍNH TOÁN, ĐO BÓC KHỐI LƯỢNG HOÀN THÀNH ĐƯA VÀO QUYẾT TOÁN</v>
          </cell>
        </row>
      </sheetData>
      <sheetData sheetId="9598">
        <row r="4">
          <cell r="A4" t="str">
            <v>BẢNG TÍNH TOÁN, ĐO BÓC KHỐI LƯỢNG HOÀN THÀNH ĐƯA VÀO QUYẾT TOÁN</v>
          </cell>
        </row>
      </sheetData>
      <sheetData sheetId="9599">
        <row r="4">
          <cell r="A4" t="str">
            <v>BẢNG TÍNH TOÁN, ĐO BÓC KHỐI LƯỢNG HOÀN THÀNH ĐƯA VÀO QUYẾT TOÁN</v>
          </cell>
        </row>
      </sheetData>
      <sheetData sheetId="9600">
        <row r="4">
          <cell r="A4" t="str">
            <v>BẢNG TÍNH TOÁN, ĐO BÓC KHỐI LƯỢNG HOÀN THÀNH ĐƯA VÀO QUYẾT TOÁN</v>
          </cell>
        </row>
      </sheetData>
      <sheetData sheetId="9601">
        <row r="4">
          <cell r="A4" t="str">
            <v>BẢNG TÍNH TOÁN, ĐO BÓC KHỐI LƯỢNG HOÀN THÀNH ĐƯA VÀO QUYẾT TOÁN</v>
          </cell>
        </row>
      </sheetData>
      <sheetData sheetId="9602">
        <row r="4">
          <cell r="A4" t="str">
            <v>BẢNG TÍNH TOÁN, ĐO BÓC KHỐI LƯỢNG HOÀN THÀNH ĐƯA VÀO QUYẾT TOÁN</v>
          </cell>
        </row>
      </sheetData>
      <sheetData sheetId="9603">
        <row r="4">
          <cell r="A4" t="str">
            <v>BẢNG TÍNH TOÁN, ĐO BÓC KHỐI LƯỢNG HOÀN THÀNH ĐƯA VÀO QUYẾT TOÁN</v>
          </cell>
        </row>
      </sheetData>
      <sheetData sheetId="9604">
        <row r="4">
          <cell r="A4" t="str">
            <v>BẢNG TÍNH TOÁN, ĐO BÓC KHỐI LƯỢNG HOÀN THÀNH ĐƯA VÀO QUYẾT TOÁN</v>
          </cell>
        </row>
      </sheetData>
      <sheetData sheetId="9605">
        <row r="4">
          <cell r="A4" t="str">
            <v>BẢNG TÍNH TOÁN, ĐO BÓC KHỐI LƯỢNG HOÀN THÀNH ĐƯA VÀO QUYẾT TOÁN</v>
          </cell>
        </row>
      </sheetData>
      <sheetData sheetId="9606">
        <row r="4">
          <cell r="A4" t="str">
            <v>BẢNG TÍNH TOÁN, ĐO BÓC KHỐI LƯỢNG HOÀN THÀNH ĐƯA VÀO QUYẾT TOÁN</v>
          </cell>
        </row>
      </sheetData>
      <sheetData sheetId="9607">
        <row r="4">
          <cell r="A4" t="str">
            <v>BẢNG TÍNH TOÁN, ĐO BÓC KHỐI LƯỢNG HOÀN THÀNH ĐƯA VÀO QUYẾT TOÁN</v>
          </cell>
        </row>
      </sheetData>
      <sheetData sheetId="9608">
        <row r="4">
          <cell r="A4" t="str">
            <v>BẢNG TÍNH TOÁN, ĐO BÓC KHỐI LƯỢNG HOÀN THÀNH ĐƯA VÀO QUYẾT TOÁN</v>
          </cell>
        </row>
      </sheetData>
      <sheetData sheetId="9609">
        <row r="4">
          <cell r="A4" t="str">
            <v>BẢNG TÍNH TOÁN, ĐO BÓC KHỐI LƯỢNG HOÀN THÀNH ĐƯA VÀO QUYẾT TOÁN</v>
          </cell>
        </row>
      </sheetData>
      <sheetData sheetId="9610">
        <row r="4">
          <cell r="A4" t="str">
            <v>BẢNG TÍNH TOÁN, ĐO BÓC KHỐI LƯỢNG HOÀN THÀNH ĐƯA VÀO QUYẾT TOÁN</v>
          </cell>
        </row>
      </sheetData>
      <sheetData sheetId="9611">
        <row r="4">
          <cell r="A4" t="str">
            <v>BẢNG TÍNH TOÁN, ĐO BÓC KHỐI LƯỢNG HOÀN THÀNH ĐƯA VÀO QUYẾT TOÁN</v>
          </cell>
        </row>
      </sheetData>
      <sheetData sheetId="9612">
        <row r="4">
          <cell r="A4" t="str">
            <v>BẢNG TÍNH TOÁN, ĐO BÓC KHỐI LƯỢNG HOÀN THÀNH ĐƯA VÀO QUYẾT TOÁN</v>
          </cell>
        </row>
      </sheetData>
      <sheetData sheetId="9613">
        <row r="4">
          <cell r="A4" t="str">
            <v>BẢNG TÍNH TOÁN, ĐO BÓC KHỐI LƯỢNG HOÀN THÀNH ĐƯA VÀO QUYẾT TOÁN</v>
          </cell>
        </row>
      </sheetData>
      <sheetData sheetId="9614">
        <row r="4">
          <cell r="A4" t="str">
            <v>BẢNG TÍNH TOÁN, ĐO BÓC KHỐI LƯỢNG HOÀN THÀNH ĐƯA VÀO QUYẾT TOÁN</v>
          </cell>
        </row>
      </sheetData>
      <sheetData sheetId="9615">
        <row r="4">
          <cell r="A4" t="str">
            <v>BẢNG TÍNH TOÁN, ĐO BÓC KHỐI LƯỢNG HOÀN THÀNH ĐƯA VÀO QUYẾT TOÁN</v>
          </cell>
        </row>
      </sheetData>
      <sheetData sheetId="9616" refreshError="1"/>
      <sheetData sheetId="9617" refreshError="1"/>
      <sheetData sheetId="9618" refreshError="1"/>
      <sheetData sheetId="9619" refreshError="1"/>
      <sheetData sheetId="9620" refreshError="1"/>
      <sheetData sheetId="9621" refreshError="1"/>
      <sheetData sheetId="9622" refreshError="1"/>
      <sheetData sheetId="9623" refreshError="1"/>
      <sheetData sheetId="9624" refreshError="1"/>
      <sheetData sheetId="9625" refreshError="1"/>
      <sheetData sheetId="9626" refreshError="1"/>
      <sheetData sheetId="9627" refreshError="1"/>
      <sheetData sheetId="9628" refreshError="1"/>
      <sheetData sheetId="9629" refreshError="1"/>
      <sheetData sheetId="9630" refreshError="1"/>
      <sheetData sheetId="9631" refreshError="1"/>
      <sheetData sheetId="9632" refreshError="1"/>
      <sheetData sheetId="9633" refreshError="1"/>
      <sheetData sheetId="9634" refreshError="1"/>
      <sheetData sheetId="9635" refreshError="1"/>
      <sheetData sheetId="9636" refreshError="1"/>
      <sheetData sheetId="9637" refreshError="1"/>
      <sheetData sheetId="9638" refreshError="1"/>
      <sheetData sheetId="9639" refreshError="1"/>
      <sheetData sheetId="9640" refreshError="1"/>
      <sheetData sheetId="9641" refreshError="1"/>
      <sheetData sheetId="9642">
        <row r="4">
          <cell r="A4" t="str">
            <v>BẢNG TÍNH TOÁN, ĐO BÓC KHỐI LƯỢNG HOÀN THÀNH ĐƯA VÀO QUYẾT TOÁN</v>
          </cell>
        </row>
      </sheetData>
      <sheetData sheetId="9643">
        <row r="4">
          <cell r="A4" t="str">
            <v>BẢNG TÍNH TOÁN, ĐO BÓC KHỐI LƯỢNG HOÀN THÀNH ĐƯA VÀO QUYẾT TOÁN</v>
          </cell>
        </row>
      </sheetData>
      <sheetData sheetId="9644">
        <row r="4">
          <cell r="A4" t="str">
            <v>BẢNG TÍNH TOÁN, ĐO BÓC KHỐI LƯỢNG HOÀN THÀNH ĐƯA VÀO QUYẾT TOÁN</v>
          </cell>
        </row>
      </sheetData>
      <sheetData sheetId="9645">
        <row r="4">
          <cell r="A4" t="str">
            <v>BẢNG TÍNH TOÁN, ĐO BÓC KHỐI LƯỢNG HOÀN THÀNH ĐƯA VÀO QUYẾT TOÁN</v>
          </cell>
        </row>
      </sheetData>
      <sheetData sheetId="9646">
        <row r="4">
          <cell r="A4" t="str">
            <v>BẢNG TÍNH TOÁN, ĐO BÓC KHỐI LƯỢNG HOÀN THÀNH ĐƯA VÀO QUYẾT TOÁN</v>
          </cell>
        </row>
      </sheetData>
      <sheetData sheetId="9647">
        <row r="4">
          <cell r="A4" t="str">
            <v>BẢNG TÍNH TOÁN, ĐO BÓC KHỐI LƯỢNG HOÀN THÀNH ĐƯA VÀO QUYẾT TOÁN</v>
          </cell>
        </row>
      </sheetData>
      <sheetData sheetId="9648" refreshError="1"/>
      <sheetData sheetId="9649" refreshError="1"/>
      <sheetData sheetId="9650" refreshError="1"/>
      <sheetData sheetId="9651" refreshError="1"/>
      <sheetData sheetId="9652" refreshError="1"/>
      <sheetData sheetId="9653" refreshError="1"/>
      <sheetData sheetId="9654" refreshError="1"/>
      <sheetData sheetId="9655" refreshError="1"/>
      <sheetData sheetId="9656" refreshError="1"/>
      <sheetData sheetId="9657" refreshError="1"/>
      <sheetData sheetId="9658" refreshError="1"/>
      <sheetData sheetId="9659" refreshError="1"/>
      <sheetData sheetId="9660" refreshError="1"/>
      <sheetData sheetId="9661" refreshError="1"/>
      <sheetData sheetId="9662" refreshError="1"/>
      <sheetData sheetId="9663" refreshError="1"/>
      <sheetData sheetId="9664" refreshError="1"/>
      <sheetData sheetId="9665" refreshError="1"/>
      <sheetData sheetId="9666" refreshError="1"/>
      <sheetData sheetId="9667" refreshError="1"/>
      <sheetData sheetId="9668" refreshError="1"/>
      <sheetData sheetId="9669">
        <row r="9">
          <cell r="A9" t="str">
            <v>A</v>
          </cell>
        </row>
      </sheetData>
      <sheetData sheetId="9670">
        <row r="9">
          <cell r="A9" t="str">
            <v>A</v>
          </cell>
        </row>
      </sheetData>
      <sheetData sheetId="9671">
        <row r="4">
          <cell r="A4" t="str">
            <v>BẢNG TÍNH TOÁN, ĐO BÓC KHỐI LƯỢNG HOÀN THÀNH ĐƯA VÀO QUYẾT TOÁN</v>
          </cell>
        </row>
      </sheetData>
      <sheetData sheetId="9672">
        <row r="4">
          <cell r="A4" t="str">
            <v>BẢNG TÍNH TOÁN, ĐO BÓC KHỐI LƯỢNG HOÀN THÀNH ĐƯA VÀO QUYẾT TOÁN</v>
          </cell>
        </row>
      </sheetData>
      <sheetData sheetId="9673">
        <row r="9">
          <cell r="A9" t="str">
            <v>A</v>
          </cell>
        </row>
      </sheetData>
      <sheetData sheetId="9674">
        <row r="4">
          <cell r="A4" t="str">
            <v>BẢNG TÍNH TOÁN, ĐO BÓC KHỐI LƯỢNG HOÀN THÀNH ĐƯA VÀO QUYẾT TOÁN</v>
          </cell>
        </row>
      </sheetData>
      <sheetData sheetId="9675">
        <row r="9">
          <cell r="A9" t="str">
            <v>A</v>
          </cell>
        </row>
      </sheetData>
      <sheetData sheetId="9676">
        <row r="9">
          <cell r="A9" t="str">
            <v>A</v>
          </cell>
        </row>
      </sheetData>
      <sheetData sheetId="9677">
        <row r="4">
          <cell r="A4" t="str">
            <v>BẢNG TÍNH TOÁN, ĐO BÓC KHỐI LƯỢNG HOÀN THÀNH ĐƯA VÀO QUYẾT TOÁN</v>
          </cell>
        </row>
      </sheetData>
      <sheetData sheetId="9678">
        <row r="4">
          <cell r="A4" t="str">
            <v>BẢNG TÍNH TOÁN, ĐO BÓC KHỐI LƯỢNG HOÀN THÀNH ĐƯA VÀO QUYẾT TOÁN</v>
          </cell>
        </row>
      </sheetData>
      <sheetData sheetId="9679">
        <row r="4">
          <cell r="A4" t="str">
            <v>BẢNG TÍNH TOÁN, ĐO BÓC KHỐI LƯỢNG HOÀN THÀNH ĐƯA VÀO QUYẾT TOÁN</v>
          </cell>
        </row>
      </sheetData>
      <sheetData sheetId="9680">
        <row r="4">
          <cell r="A4" t="str">
            <v>BẢNG TÍNH TOÁN, ĐO BÓC KHỐI LƯỢNG HOÀN THÀNH ĐƯA VÀO QUYẾT TOÁN</v>
          </cell>
        </row>
      </sheetData>
      <sheetData sheetId="9681">
        <row r="4">
          <cell r="A4" t="str">
            <v>BẢNG TÍNH TOÁN, ĐO BÓC KHỐI LƯỢNG HOÀN THÀNH ĐƯA VÀO QUYẾT TOÁN</v>
          </cell>
        </row>
      </sheetData>
      <sheetData sheetId="9682">
        <row r="4">
          <cell r="A4" t="str">
            <v>BẢNG TÍNH TOÁN, ĐO BÓC KHỐI LƯỢNG HOÀN THÀNH ĐƯA VÀO QUYẾT TOÁN</v>
          </cell>
        </row>
      </sheetData>
      <sheetData sheetId="9683">
        <row r="4">
          <cell r="A4" t="str">
            <v>BẢNG TÍNH TOÁN, ĐO BÓC KHỐI LƯỢNG HOÀN THÀNH ĐƯA VÀO QUYẾT TOÁN</v>
          </cell>
        </row>
      </sheetData>
      <sheetData sheetId="9684">
        <row r="4">
          <cell r="A4" t="str">
            <v>BẢNG TÍNH TOÁN, ĐO BÓC KHỐI LƯỢNG HOÀN THÀNH ĐƯA VÀO QUYẾT TOÁN</v>
          </cell>
        </row>
      </sheetData>
      <sheetData sheetId="9685">
        <row r="4">
          <cell r="A4" t="str">
            <v>BẢNG TÍNH TOÁN, ĐO BÓC KHỐI LƯỢNG HOÀN THÀNH ĐƯA VÀO QUYẾT TOÁN</v>
          </cell>
        </row>
      </sheetData>
      <sheetData sheetId="9686">
        <row r="4">
          <cell r="A4" t="str">
            <v>BẢNG TÍNH TOÁN, ĐO BÓC KHỐI LƯỢNG HOÀN THÀNH ĐƯA VÀO QUYẾT TOÁN</v>
          </cell>
        </row>
      </sheetData>
      <sheetData sheetId="9687">
        <row r="4">
          <cell r="A4" t="str">
            <v>BẢNG TÍNH TOÁN, ĐO BÓC KHỐI LƯỢNG HOÀN THÀNH ĐƯA VÀO QUYẾT TOÁN</v>
          </cell>
        </row>
      </sheetData>
      <sheetData sheetId="9688">
        <row r="4">
          <cell r="A4" t="str">
            <v>BẢNG TÍNH TOÁN, ĐO BÓC KHỐI LƯỢNG HOÀN THÀNH ĐƯA VÀO QUYẾT TOÁN</v>
          </cell>
        </row>
      </sheetData>
      <sheetData sheetId="9689">
        <row r="4">
          <cell r="A4" t="str">
            <v>BẢNG TÍNH TOÁN, ĐO BÓC KHỐI LƯỢNG HOÀN THÀNH ĐƯA VÀO QUYẾT TOÁN</v>
          </cell>
        </row>
      </sheetData>
      <sheetData sheetId="9690">
        <row r="4">
          <cell r="A4" t="str">
            <v>BẢNG TÍNH TOÁN, ĐO BÓC KHỐI LƯỢNG HOÀN THÀNH ĐƯA VÀO QUYẾT TOÁN</v>
          </cell>
        </row>
      </sheetData>
      <sheetData sheetId="9691">
        <row r="4">
          <cell r="A4" t="str">
            <v>BẢNG TÍNH TOÁN, ĐO BÓC KHỐI LƯỢNG HOÀN THÀNH ĐƯA VÀO QUYẾT TOÁN</v>
          </cell>
        </row>
      </sheetData>
      <sheetData sheetId="9692">
        <row r="4">
          <cell r="A4" t="str">
            <v>BẢNG TÍNH TOÁN, ĐO BÓC KHỐI LƯỢNG HOÀN THÀNH ĐƯA VÀO QUYẾT TOÁN</v>
          </cell>
        </row>
      </sheetData>
      <sheetData sheetId="9693">
        <row r="4">
          <cell r="A4" t="str">
            <v>BẢNG TÍNH TOÁN, ĐO BÓC KHỐI LƯỢNG HOÀN THÀNH ĐƯA VÀO QUYẾT TOÁN</v>
          </cell>
        </row>
      </sheetData>
      <sheetData sheetId="9694">
        <row r="4">
          <cell r="A4" t="str">
            <v>BẢNG TÍNH TOÁN, ĐO BÓC KHỐI LƯỢNG HOÀN THÀNH ĐƯA VÀO QUYẾT TOÁN</v>
          </cell>
        </row>
      </sheetData>
      <sheetData sheetId="9695" refreshError="1"/>
      <sheetData sheetId="9696" refreshError="1"/>
      <sheetData sheetId="9697" refreshError="1"/>
      <sheetData sheetId="9698" refreshError="1"/>
      <sheetData sheetId="9699" refreshError="1"/>
      <sheetData sheetId="9700" refreshError="1"/>
      <sheetData sheetId="9701" refreshError="1"/>
      <sheetData sheetId="9702" refreshError="1"/>
      <sheetData sheetId="9703" refreshError="1"/>
      <sheetData sheetId="9704" refreshError="1"/>
      <sheetData sheetId="9705" refreshError="1"/>
      <sheetData sheetId="9706">
        <row r="4">
          <cell r="A4" t="str">
            <v>BẢNG TÍNH TOÁN, ĐO BÓC KHỐI LƯỢNG HOÀN THÀNH ĐƯA VÀO QUYẾT TOÁN</v>
          </cell>
        </row>
      </sheetData>
      <sheetData sheetId="9707">
        <row r="4">
          <cell r="A4" t="str">
            <v>BẢNG TÍNH TOÁN, ĐO BÓC KHỐI LƯỢNG HOÀN THÀNH ĐƯA VÀO QUYẾT TOÁN</v>
          </cell>
        </row>
      </sheetData>
      <sheetData sheetId="9708">
        <row r="4">
          <cell r="A4" t="str">
            <v>BẢNG TÍNH TOÁN, ĐO BÓC KHỐI LƯỢNG HOÀN THÀNH ĐƯA VÀO QUYẾT TOÁN</v>
          </cell>
        </row>
      </sheetData>
      <sheetData sheetId="9709">
        <row r="4">
          <cell r="A4" t="str">
            <v>BẢNG TÍNH TOÁN, ĐO BÓC KHỐI LƯỢNG HOÀN THÀNH ĐƯA VÀO QUYẾT TOÁN</v>
          </cell>
        </row>
      </sheetData>
      <sheetData sheetId="9710">
        <row r="4">
          <cell r="A4" t="str">
            <v>BẢNG TÍNH TOÁN, ĐO BÓC KHỐI LƯỢNG HOÀN THÀNH ĐƯA VÀO QUYẾT TOÁN</v>
          </cell>
        </row>
      </sheetData>
      <sheetData sheetId="9711">
        <row r="4">
          <cell r="A4" t="str">
            <v>BẢNG TÍNH TOÁN, ĐO BÓC KHỐI LƯỢNG HOÀN THÀNH ĐƯA VÀO QUYẾT TOÁN</v>
          </cell>
        </row>
      </sheetData>
      <sheetData sheetId="9712">
        <row r="4">
          <cell r="A4" t="str">
            <v>BẢNG TÍNH TOÁN, ĐO BÓC KHỐI LƯỢNG HOÀN THÀNH ĐƯA VÀO QUYẾT TOÁN</v>
          </cell>
        </row>
      </sheetData>
      <sheetData sheetId="9713">
        <row r="4">
          <cell r="A4" t="str">
            <v>BẢNG TÍNH TOÁN, ĐO BÓC KHỐI LƯỢNG HOÀN THÀNH ĐƯA VÀO QUYẾT TOÁN</v>
          </cell>
        </row>
      </sheetData>
      <sheetData sheetId="9714">
        <row r="4">
          <cell r="A4" t="str">
            <v>BẢNG TÍNH TOÁN, ĐO BÓC KHỐI LƯỢNG HOÀN THÀNH ĐƯA VÀO QUYẾT TOÁN</v>
          </cell>
        </row>
      </sheetData>
      <sheetData sheetId="9715">
        <row r="4">
          <cell r="A4" t="str">
            <v>BẢNG TÍNH TOÁN, ĐO BÓC KHỐI LƯỢNG HOÀN THÀNH ĐƯA VÀO QUYẾT TOÁN</v>
          </cell>
        </row>
      </sheetData>
      <sheetData sheetId="9716">
        <row r="4">
          <cell r="A4" t="str">
            <v>BẢNG TÍNH TOÁN, ĐO BÓC KHỐI LƯỢNG HOÀN THÀNH ĐƯA VÀO QUYẾT TOÁN</v>
          </cell>
        </row>
      </sheetData>
      <sheetData sheetId="9717">
        <row r="4">
          <cell r="A4" t="str">
            <v>BẢNG TÍNH TOÁN, ĐO BÓC KHỐI LƯỢNG HOÀN THÀNH ĐƯA VÀO QUYẾT TOÁN</v>
          </cell>
        </row>
      </sheetData>
      <sheetData sheetId="9718">
        <row r="4">
          <cell r="A4" t="str">
            <v>BẢNG TÍNH TOÁN, ĐO BÓC KHỐI LƯỢNG HOÀN THÀNH ĐƯA VÀO QUYẾT TOÁN</v>
          </cell>
        </row>
      </sheetData>
      <sheetData sheetId="9719">
        <row r="4">
          <cell r="A4" t="str">
            <v>BẢNG TÍNH TOÁN, ĐO BÓC KHỐI LƯỢNG HOÀN THÀNH ĐƯA VÀO QUYẾT TOÁN</v>
          </cell>
        </row>
      </sheetData>
      <sheetData sheetId="9720">
        <row r="4">
          <cell r="A4" t="str">
            <v>BẢNG TÍNH TOÁN, ĐO BÓC KHỐI LƯỢNG HOÀN THÀNH ĐƯA VÀO QUYẾT TOÁN</v>
          </cell>
        </row>
      </sheetData>
      <sheetData sheetId="9721">
        <row r="4">
          <cell r="A4" t="str">
            <v>BẢNG TÍNH TOÁN, ĐO BÓC KHỐI LƯỢNG HOÀN THÀNH ĐƯA VÀO QUYẾT TOÁN</v>
          </cell>
        </row>
      </sheetData>
      <sheetData sheetId="9722">
        <row r="4">
          <cell r="A4" t="str">
            <v>BẢNG TÍNH TOÁN, ĐO BÓC KHỐI LƯỢNG HOÀN THÀNH ĐƯA VÀO QUYẾT TOÁN</v>
          </cell>
        </row>
      </sheetData>
      <sheetData sheetId="9723">
        <row r="4">
          <cell r="A4" t="str">
            <v>BẢNG TÍNH TOÁN, ĐO BÓC KHỐI LƯỢNG HOÀN THÀNH ĐƯA VÀO QUYẾT TOÁN</v>
          </cell>
        </row>
      </sheetData>
      <sheetData sheetId="9724">
        <row r="4">
          <cell r="A4" t="str">
            <v>BẢNG TÍNH TOÁN, ĐO BÓC KHỐI LƯỢNG HOÀN THÀNH ĐƯA VÀO QUYẾT TOÁN</v>
          </cell>
        </row>
      </sheetData>
      <sheetData sheetId="9725">
        <row r="4">
          <cell r="A4" t="str">
            <v>BẢNG TÍNH TOÁN, ĐO BÓC KHỐI LƯỢNG HOÀN THÀNH ĐƯA VÀO QUYẾT TOÁN</v>
          </cell>
        </row>
      </sheetData>
      <sheetData sheetId="9726">
        <row r="4">
          <cell r="A4" t="str">
            <v>BẢNG TÍNH TOÁN, ĐO BÓC KHỐI LƯỢNG HOÀN THÀNH ĐƯA VÀO QUYẾT TOÁN</v>
          </cell>
        </row>
      </sheetData>
      <sheetData sheetId="9727">
        <row r="4">
          <cell r="A4" t="str">
            <v>BẢNG TÍNH TOÁN, ĐO BÓC KHỐI LƯỢNG HOÀN THÀNH ĐƯA VÀO QUYẾT TOÁN</v>
          </cell>
        </row>
      </sheetData>
      <sheetData sheetId="9728">
        <row r="4">
          <cell r="A4" t="str">
            <v>BẢNG TÍNH TOÁN, ĐO BÓC KHỐI LƯỢNG HOÀN THÀNH ĐƯA VÀO QUYẾT TOÁN</v>
          </cell>
        </row>
      </sheetData>
      <sheetData sheetId="9729">
        <row r="4">
          <cell r="A4" t="str">
            <v>BẢNG TÍNH TOÁN, ĐO BÓC KHỐI LƯỢNG HOÀN THÀNH ĐƯA VÀO QUYẾT TOÁN</v>
          </cell>
        </row>
      </sheetData>
      <sheetData sheetId="9730">
        <row r="4">
          <cell r="A4" t="str">
            <v>BẢNG TÍNH TOÁN, ĐO BÓC KHỐI LƯỢNG HOÀN THÀNH ĐƯA VÀO QUYẾT TOÁN</v>
          </cell>
        </row>
      </sheetData>
      <sheetData sheetId="9731">
        <row r="4">
          <cell r="A4" t="str">
            <v>BẢNG TÍNH TOÁN, ĐO BÓC KHỐI LƯỢNG HOÀN THÀNH ĐƯA VÀO QUYẾT TOÁN</v>
          </cell>
        </row>
      </sheetData>
      <sheetData sheetId="9732">
        <row r="4">
          <cell r="A4" t="str">
            <v>BẢNG TÍNH TOÁN, ĐO BÓC KHỐI LƯỢNG HOÀN THÀNH ĐƯA VÀO QUYẾT TOÁN</v>
          </cell>
        </row>
      </sheetData>
      <sheetData sheetId="9733">
        <row r="4">
          <cell r="A4" t="str">
            <v>BẢNG TÍNH TOÁN, ĐO BÓC KHỐI LƯỢNG HOÀN THÀNH ĐƯA VÀO QUYẾT TOÁN</v>
          </cell>
        </row>
      </sheetData>
      <sheetData sheetId="9734">
        <row r="4">
          <cell r="A4" t="str">
            <v>BẢNG TÍNH TOÁN, ĐO BÓC KHỐI LƯỢNG HOÀN THÀNH ĐƯA VÀO QUYẾT TOÁN</v>
          </cell>
        </row>
      </sheetData>
      <sheetData sheetId="9735">
        <row r="4">
          <cell r="A4" t="str">
            <v>BẢNG TÍNH TOÁN, ĐO BÓC KHỐI LƯỢNG HOÀN THÀNH ĐƯA VÀO QUYẾT TOÁN</v>
          </cell>
        </row>
      </sheetData>
      <sheetData sheetId="9736">
        <row r="4">
          <cell r="A4" t="str">
            <v>BẢNG TÍNH TOÁN, ĐO BÓC KHỐI LƯỢNG HOÀN THÀNH ĐƯA VÀO QUYẾT TOÁN</v>
          </cell>
        </row>
      </sheetData>
      <sheetData sheetId="9737">
        <row r="4">
          <cell r="A4" t="str">
            <v>BẢNG TÍNH TOÁN, ĐO BÓC KHỐI LƯỢNG HOÀN THÀNH ĐƯA VÀO QUYẾT TOÁN</v>
          </cell>
        </row>
      </sheetData>
      <sheetData sheetId="9738">
        <row r="4">
          <cell r="A4" t="str">
            <v>BẢNG TÍNH TOÁN, ĐO BÓC KHỐI LƯỢNG HOÀN THÀNH ĐƯA VÀO QUYẾT TOÁN</v>
          </cell>
        </row>
      </sheetData>
      <sheetData sheetId="9739">
        <row r="4">
          <cell r="A4" t="str">
            <v>BẢNG TÍNH TOÁN, ĐO BÓC KHỐI LƯỢNG HOÀN THÀNH ĐƯA VÀO QUYẾT TOÁN</v>
          </cell>
        </row>
      </sheetData>
      <sheetData sheetId="9740">
        <row r="4">
          <cell r="A4" t="str">
            <v>BẢNG TÍNH TOÁN, ĐO BÓC KHỐI LƯỢNG HOÀN THÀNH ĐƯA VÀO QUYẾT TOÁN</v>
          </cell>
        </row>
      </sheetData>
      <sheetData sheetId="9741">
        <row r="4">
          <cell r="A4" t="str">
            <v>BẢNG TÍNH TOÁN, ĐO BÓC KHỐI LƯỢNG HOÀN THÀNH ĐƯA VÀO QUYẾT TOÁN</v>
          </cell>
        </row>
      </sheetData>
      <sheetData sheetId="9742">
        <row r="4">
          <cell r="A4" t="str">
            <v>BẢNG TÍNH TOÁN, ĐO BÓC KHỐI LƯỢNG HOÀN THÀNH ĐƯA VÀO QUYẾT TOÁN</v>
          </cell>
        </row>
      </sheetData>
      <sheetData sheetId="9743">
        <row r="4">
          <cell r="A4" t="str">
            <v>BẢNG TÍNH TOÁN, ĐO BÓC KHỐI LƯỢNG HOÀN THÀNH ĐƯA VÀO QUYẾT TOÁN</v>
          </cell>
        </row>
      </sheetData>
      <sheetData sheetId="9744">
        <row r="4">
          <cell r="A4" t="str">
            <v>BẢNG TÍNH TOÁN, ĐO BÓC KHỐI LƯỢNG HOÀN THÀNH ĐƯA VÀO QUYẾT TOÁN</v>
          </cell>
        </row>
      </sheetData>
      <sheetData sheetId="9745">
        <row r="4">
          <cell r="A4" t="str">
            <v>BẢNG TÍNH TOÁN, ĐO BÓC KHỐI LƯỢNG HOÀN THÀNH ĐƯA VÀO QUYẾT TOÁN</v>
          </cell>
        </row>
      </sheetData>
      <sheetData sheetId="9746">
        <row r="4">
          <cell r="A4" t="str">
            <v>BẢNG TÍNH TOÁN, ĐO BÓC KHỐI LƯỢNG HOÀN THÀNH ĐƯA VÀO QUYẾT TOÁN</v>
          </cell>
        </row>
      </sheetData>
      <sheetData sheetId="9747">
        <row r="4">
          <cell r="A4" t="str">
            <v>BẢNG TÍNH TOÁN, ĐO BÓC KHỐI LƯỢNG HOÀN THÀNH ĐƯA VÀO QUYẾT TOÁN</v>
          </cell>
        </row>
      </sheetData>
      <sheetData sheetId="9748">
        <row r="4">
          <cell r="A4" t="str">
            <v>BẢNG TÍNH TOÁN, ĐO BÓC KHỐI LƯỢNG HOÀN THÀNH ĐƯA VÀO QUYẾT TOÁN</v>
          </cell>
        </row>
      </sheetData>
      <sheetData sheetId="9749">
        <row r="4">
          <cell r="A4" t="str">
            <v>BẢNG TÍNH TOÁN, ĐO BÓC KHỐI LƯỢNG HOÀN THÀNH ĐƯA VÀO QUYẾT TOÁN</v>
          </cell>
        </row>
      </sheetData>
      <sheetData sheetId="9750">
        <row r="4">
          <cell r="A4" t="str">
            <v>BẢNG TÍNH TOÁN, ĐO BÓC KHỐI LƯỢNG HOÀN THÀNH ĐƯA VÀO QUYẾT TOÁN</v>
          </cell>
        </row>
      </sheetData>
      <sheetData sheetId="9751">
        <row r="4">
          <cell r="A4" t="str">
            <v>BẢNG TÍNH TOÁN, ĐO BÓC KHỐI LƯỢNG HOÀN THÀNH ĐƯA VÀO QUYẾT TOÁN</v>
          </cell>
        </row>
      </sheetData>
      <sheetData sheetId="9752">
        <row r="4">
          <cell r="A4" t="str">
            <v>BẢNG TÍNH TOÁN, ĐO BÓC KHỐI LƯỢNG HOÀN THÀNH ĐƯA VÀO QUYẾT TOÁN</v>
          </cell>
        </row>
      </sheetData>
      <sheetData sheetId="9753">
        <row r="4">
          <cell r="A4" t="str">
            <v>BẢNG TÍNH TOÁN, ĐO BÓC KHỐI LƯỢNG HOÀN THÀNH ĐƯA VÀO QUYẾT TOÁN</v>
          </cell>
        </row>
      </sheetData>
      <sheetData sheetId="9754">
        <row r="4">
          <cell r="A4" t="str">
            <v>BẢNG TÍNH TOÁN, ĐO BÓC KHỐI LƯỢNG HOÀN THÀNH ĐƯA VÀO QUYẾT TOÁN</v>
          </cell>
        </row>
      </sheetData>
      <sheetData sheetId="9755">
        <row r="4">
          <cell r="A4" t="str">
            <v>BẢNG TÍNH TOÁN, ĐO BÓC KHỐI LƯỢNG HOÀN THÀNH ĐƯA VÀO QUYẾT TOÁN</v>
          </cell>
        </row>
      </sheetData>
      <sheetData sheetId="9756">
        <row r="4">
          <cell r="A4" t="str">
            <v>BẢNG TÍNH TOÁN, ĐO BÓC KHỐI LƯỢNG HOÀN THÀNH ĐƯA VÀO QUYẾT TOÁN</v>
          </cell>
        </row>
      </sheetData>
      <sheetData sheetId="9757">
        <row r="4">
          <cell r="A4" t="str">
            <v>BẢNG TÍNH TOÁN, ĐO BÓC KHỐI LƯỢNG HOÀN THÀNH ĐƯA VÀO QUYẾT TOÁN</v>
          </cell>
        </row>
      </sheetData>
      <sheetData sheetId="9758">
        <row r="4">
          <cell r="A4" t="str">
            <v>BẢNG TÍNH TOÁN, ĐO BÓC KHỐI LƯỢNG HOÀN THÀNH ĐƯA VÀO QUYẾT TOÁN</v>
          </cell>
        </row>
      </sheetData>
      <sheetData sheetId="9759">
        <row r="4">
          <cell r="A4" t="str">
            <v>BẢNG TÍNH TOÁN, ĐO BÓC KHỐI LƯỢNG HOÀN THÀNH ĐƯA VÀO QUYẾT TOÁN</v>
          </cell>
        </row>
      </sheetData>
      <sheetData sheetId="9760">
        <row r="4">
          <cell r="A4" t="str">
            <v>BẢNG TÍNH TOÁN, ĐO BÓC KHỐI LƯỢNG HOÀN THÀNH ĐƯA VÀO QUYẾT TOÁN</v>
          </cell>
        </row>
      </sheetData>
      <sheetData sheetId="9761" refreshError="1"/>
      <sheetData sheetId="9762">
        <row r="4">
          <cell r="A4" t="str">
            <v>BẢNG TÍNH TOÁN, ĐO BÓC KHỐI LƯỢNG HOÀN THÀNH ĐƯA VÀO QUYẾT TOÁN</v>
          </cell>
        </row>
      </sheetData>
      <sheetData sheetId="9763">
        <row r="4">
          <cell r="A4" t="str">
            <v>BẢNG TÍNH TOÁN, ĐO BÓC KHỐI LƯỢNG HOÀN THÀNH ĐƯA VÀO QUYẾT TOÁN</v>
          </cell>
        </row>
      </sheetData>
      <sheetData sheetId="9764">
        <row r="4">
          <cell r="A4" t="str">
            <v>BẢNG TÍNH TOÁN, ĐO BÓC KHỐI LƯỢNG HOÀN THÀNH ĐƯA VÀO QUYẾT TOÁN</v>
          </cell>
        </row>
      </sheetData>
      <sheetData sheetId="9765">
        <row r="4">
          <cell r="A4" t="str">
            <v>BẢNG TÍNH TOÁN, ĐO BÓC KHỐI LƯỢNG HOÀN THÀNH ĐƯA VÀO QUYẾT TOÁN</v>
          </cell>
        </row>
      </sheetData>
      <sheetData sheetId="9766">
        <row r="4">
          <cell r="A4" t="str">
            <v>BẢNG TÍNH TOÁN, ĐO BÓC KHỐI LƯỢNG HOÀN THÀNH ĐƯA VÀO QUYẾT TOÁN</v>
          </cell>
        </row>
      </sheetData>
      <sheetData sheetId="9767">
        <row r="4">
          <cell r="A4" t="str">
            <v>BẢNG TÍNH TOÁN, ĐO BÓC KHỐI LƯỢNG HOÀN THÀNH ĐƯA VÀO QUYẾT TOÁN</v>
          </cell>
        </row>
      </sheetData>
      <sheetData sheetId="9768">
        <row r="4">
          <cell r="A4" t="str">
            <v>BẢNG TÍNH TOÁN, ĐO BÓC KHỐI LƯỢNG HOÀN THÀNH ĐƯA VÀO QUYẾT TOÁN</v>
          </cell>
        </row>
      </sheetData>
      <sheetData sheetId="9769">
        <row r="4">
          <cell r="A4" t="str">
            <v>BẢNG TÍNH TOÁN, ĐO BÓC KHỐI LƯỢNG HOÀN THÀNH ĐƯA VÀO QUYẾT TOÁN</v>
          </cell>
        </row>
      </sheetData>
      <sheetData sheetId="9770">
        <row r="4">
          <cell r="A4" t="str">
            <v>BẢNG TÍNH TOÁN, ĐO BÓC KHỐI LƯỢNG HOÀN THÀNH ĐƯA VÀO QUYẾT TOÁN</v>
          </cell>
        </row>
      </sheetData>
      <sheetData sheetId="9771">
        <row r="4">
          <cell r="A4" t="str">
            <v>BẢNG TÍNH TOÁN, ĐO BÓC KHỐI LƯỢNG HOÀN THÀNH ĐƯA VÀO QUYẾT TOÁN</v>
          </cell>
        </row>
      </sheetData>
      <sheetData sheetId="9772">
        <row r="4">
          <cell r="A4" t="str">
            <v>BẢNG TÍNH TOÁN, ĐO BÓC KHỐI LƯỢNG HOÀN THÀNH ĐƯA VÀO QUYẾT TOÁN</v>
          </cell>
        </row>
      </sheetData>
      <sheetData sheetId="9773">
        <row r="4">
          <cell r="A4" t="str">
            <v>BẢNG TÍNH TOÁN, ĐO BÓC KHỐI LƯỢNG HOÀN THÀNH ĐƯA VÀO QUYẾT TOÁN</v>
          </cell>
        </row>
      </sheetData>
      <sheetData sheetId="9774">
        <row r="4">
          <cell r="A4" t="str">
            <v>BẢNG TÍNH TOÁN, ĐO BÓC KHỐI LƯỢNG HOÀN THÀNH ĐƯA VÀO QUYẾT TOÁN</v>
          </cell>
        </row>
      </sheetData>
      <sheetData sheetId="9775">
        <row r="4">
          <cell r="A4" t="str">
            <v>BẢNG TÍNH TOÁN, ĐO BÓC KHỐI LƯỢNG HOÀN THÀNH ĐƯA VÀO QUYẾT TOÁN</v>
          </cell>
        </row>
      </sheetData>
      <sheetData sheetId="9776">
        <row r="4">
          <cell r="A4" t="str">
            <v>BẢNG TÍNH TOÁN, ĐO BÓC KHỐI LƯỢNG HOÀN THÀNH ĐƯA VÀO QUYẾT TOÁN</v>
          </cell>
        </row>
      </sheetData>
      <sheetData sheetId="9777">
        <row r="4">
          <cell r="A4" t="str">
            <v>BẢNG TÍNH TOÁN, ĐO BÓC KHỐI LƯỢNG HOÀN THÀNH ĐƯA VÀO QUYẾT TOÁN</v>
          </cell>
        </row>
      </sheetData>
      <sheetData sheetId="9778">
        <row r="4">
          <cell r="A4" t="str">
            <v>BẢNG TÍNH TOÁN, ĐO BÓC KHỐI LƯỢNG HOÀN THÀNH ĐƯA VÀO QUYẾT TOÁN</v>
          </cell>
        </row>
      </sheetData>
      <sheetData sheetId="9779">
        <row r="4">
          <cell r="A4" t="str">
            <v>BẢNG TÍNH TOÁN, ĐO BÓC KHỐI LƯỢNG HOÀN THÀNH ĐƯA VÀO QUYẾT TOÁN</v>
          </cell>
        </row>
      </sheetData>
      <sheetData sheetId="9780" refreshError="1"/>
      <sheetData sheetId="9781" refreshError="1"/>
      <sheetData sheetId="9782" refreshError="1"/>
      <sheetData sheetId="9783" refreshError="1"/>
      <sheetData sheetId="9784" refreshError="1"/>
      <sheetData sheetId="9785" refreshError="1"/>
      <sheetData sheetId="9786" refreshError="1"/>
      <sheetData sheetId="9787" refreshError="1"/>
      <sheetData sheetId="9788" refreshError="1"/>
      <sheetData sheetId="9789">
        <row r="4">
          <cell r="A4" t="str">
            <v>BẢNG TÍNH TOÁN, ĐO BÓC KHỐI LƯỢNG HOÀN THÀNH ĐƯA VÀO QUYẾT TOÁN</v>
          </cell>
        </row>
      </sheetData>
      <sheetData sheetId="9790">
        <row r="4">
          <cell r="A4" t="str">
            <v>BẢNG TÍNH TOÁN, ĐO BÓC KHỐI LƯỢNG HOÀN THÀNH ĐƯA VÀO QUYẾT TOÁN</v>
          </cell>
        </row>
      </sheetData>
      <sheetData sheetId="9791" refreshError="1"/>
      <sheetData sheetId="9792" refreshError="1"/>
      <sheetData sheetId="9793" refreshError="1"/>
      <sheetData sheetId="9794">
        <row r="4">
          <cell r="A4" t="str">
            <v>BẢNG TÍNH TOÁN, ĐO BÓC KHỐI LƯỢNG HOÀN THÀNH ĐƯA VÀO QUYẾT TOÁN</v>
          </cell>
        </row>
      </sheetData>
      <sheetData sheetId="9795">
        <row r="4">
          <cell r="A4" t="str">
            <v>BẢNG TÍNH TOÁN, ĐO BÓC KHỐI LƯỢNG HOÀN THÀNH ĐƯA VÀO QUYẾT TOÁN</v>
          </cell>
        </row>
      </sheetData>
      <sheetData sheetId="9796">
        <row r="4">
          <cell r="A4" t="str">
            <v>BẢNG TÍNH TOÁN, ĐO BÓC KHỐI LƯỢNG HOÀN THÀNH ĐƯA VÀO QUYẾT TOÁN</v>
          </cell>
        </row>
      </sheetData>
      <sheetData sheetId="9797">
        <row r="4">
          <cell r="A4" t="str">
            <v>BẢNG TÍNH TOÁN, ĐO BÓC KHỐI LƯỢNG HOÀN THÀNH ĐƯA VÀO QUYẾT TOÁN</v>
          </cell>
        </row>
      </sheetData>
      <sheetData sheetId="9798">
        <row r="4">
          <cell r="A4" t="str">
            <v>BẢNG TÍNH TOÁN, ĐO BÓC KHỐI LƯỢNG HOÀN THÀNH ĐƯA VÀO QUYẾT TOÁN</v>
          </cell>
        </row>
      </sheetData>
      <sheetData sheetId="9799">
        <row r="4">
          <cell r="A4" t="str">
            <v>BẢNG TÍNH TOÁN, ĐO BÓC KHỐI LƯỢNG HOÀN THÀNH ĐƯA VÀO QUYẾT TOÁN</v>
          </cell>
        </row>
      </sheetData>
      <sheetData sheetId="9800">
        <row r="4">
          <cell r="A4" t="str">
            <v>BẢNG TÍNH TOÁN, ĐO BÓC KHỐI LƯỢNG HOÀN THÀNH ĐƯA VÀO QUYẾT TOÁN</v>
          </cell>
        </row>
      </sheetData>
      <sheetData sheetId="9801">
        <row r="4">
          <cell r="A4" t="str">
            <v>BẢNG TÍNH TOÁN, ĐO BÓC KHỐI LƯỢNG HOÀN THÀNH ĐƯA VÀO QUYẾT TOÁN</v>
          </cell>
        </row>
      </sheetData>
      <sheetData sheetId="9802">
        <row r="4">
          <cell r="A4" t="str">
            <v>BẢNG TÍNH TOÁN, ĐO BÓC KHỐI LƯỢNG HOÀN THÀNH ĐƯA VÀO QUYẾT TOÁN</v>
          </cell>
        </row>
      </sheetData>
      <sheetData sheetId="9803">
        <row r="4">
          <cell r="A4" t="str">
            <v>BẢNG TÍNH TOÁN, ĐO BÓC KHỐI LƯỢNG HOÀN THÀNH ĐƯA VÀO QUYẾT TOÁN</v>
          </cell>
        </row>
      </sheetData>
      <sheetData sheetId="9804">
        <row r="4">
          <cell r="A4" t="str">
            <v>BẢNG TÍNH TOÁN, ĐO BÓC KHỐI LƯỢNG HOÀN THÀNH ĐƯA VÀO QUYẾT TOÁN</v>
          </cell>
        </row>
      </sheetData>
      <sheetData sheetId="9805">
        <row r="4">
          <cell r="A4" t="str">
            <v>BẢNG TÍNH TOÁN, ĐO BÓC KHỐI LƯỢNG HOÀN THÀNH ĐƯA VÀO QUYẾT TOÁN</v>
          </cell>
        </row>
      </sheetData>
      <sheetData sheetId="9806">
        <row r="4">
          <cell r="A4" t="str">
            <v>BẢNG TÍNH TOÁN, ĐO BÓC KHỐI LƯỢNG HOÀN THÀNH ĐƯA VÀO QUYẾT TOÁN</v>
          </cell>
        </row>
      </sheetData>
      <sheetData sheetId="9807">
        <row r="4">
          <cell r="A4" t="str">
            <v>BẢNG TÍNH TOÁN, ĐO BÓC KHỐI LƯỢNG HOÀN THÀNH ĐƯA VÀO QUYẾT TOÁN</v>
          </cell>
        </row>
      </sheetData>
      <sheetData sheetId="9808">
        <row r="4">
          <cell r="A4" t="str">
            <v>BẢNG TÍNH TOÁN, ĐO BÓC KHỐI LƯỢNG HOÀN THÀNH ĐƯA VÀO QUYẾT TOÁN</v>
          </cell>
        </row>
      </sheetData>
      <sheetData sheetId="9809">
        <row r="4">
          <cell r="A4" t="str">
            <v>BẢNG TÍNH TOÁN, ĐO BÓC KHỐI LƯỢNG HOÀN THÀNH ĐƯA VÀO QUYẾT TOÁN</v>
          </cell>
        </row>
      </sheetData>
      <sheetData sheetId="9810" refreshError="1"/>
      <sheetData sheetId="9811" refreshError="1"/>
      <sheetData sheetId="9812" refreshError="1"/>
      <sheetData sheetId="9813" refreshError="1"/>
      <sheetData sheetId="9814">
        <row r="4">
          <cell r="A4" t="str">
            <v>BẢNG TÍNH TOÁN, ĐO BÓC KHỐI LƯỢNG HOÀN THÀNH ĐƯA VÀO QUYẾT TOÁN</v>
          </cell>
        </row>
      </sheetData>
      <sheetData sheetId="9815">
        <row r="4">
          <cell r="A4" t="str">
            <v>BẢNG TÍNH TOÁN, ĐO BÓC KHỐI LƯỢNG HOÀN THÀNH ĐƯA VÀO QUYẾT TOÁN</v>
          </cell>
        </row>
      </sheetData>
      <sheetData sheetId="9816">
        <row r="4">
          <cell r="A4" t="str">
            <v>BẢNG TÍNH TOÁN, ĐO BÓC KHỐI LƯỢNG HOÀN THÀNH ĐƯA VÀO QUYẾT TOÁN</v>
          </cell>
        </row>
      </sheetData>
      <sheetData sheetId="9817">
        <row r="4">
          <cell r="A4" t="str">
            <v>BẢNG TÍNH TOÁN, ĐO BÓC KHỐI LƯỢNG HOÀN THÀNH ĐƯA VÀO QUYẾT TOÁN</v>
          </cell>
        </row>
      </sheetData>
      <sheetData sheetId="9818">
        <row r="4">
          <cell r="A4" t="str">
            <v>BẢNG TÍNH TOÁN, ĐO BÓC KHỐI LƯỢNG HOÀN THÀNH ĐƯA VÀO QUYẾT TOÁN</v>
          </cell>
        </row>
      </sheetData>
      <sheetData sheetId="9819" refreshError="1"/>
      <sheetData sheetId="9820">
        <row r="4">
          <cell r="A4" t="str">
            <v>BẢNG TÍNH TOÁN, ĐO BÓC KHỐI LƯỢNG HOÀN THÀNH ĐƯA VÀO QUYẾT TOÁN</v>
          </cell>
        </row>
      </sheetData>
      <sheetData sheetId="9821">
        <row r="4">
          <cell r="A4" t="str">
            <v>BẢNG TÍNH TOÁN, ĐO BÓC KHỐI LƯỢNG HOÀN THÀNH ĐƯA VÀO QUYẾT TOÁN</v>
          </cell>
        </row>
      </sheetData>
      <sheetData sheetId="9822">
        <row r="4">
          <cell r="A4" t="str">
            <v>BẢNG TÍNH TOÁN, ĐO BÓC KHỐI LƯỢNG HOÀN THÀNH ĐƯA VÀO QUYẾT TOÁN</v>
          </cell>
        </row>
      </sheetData>
      <sheetData sheetId="9823">
        <row r="4">
          <cell r="A4" t="str">
            <v>BẢNG TÍNH TOÁN, ĐO BÓC KHỐI LƯỢNG HOÀN THÀNH ĐƯA VÀO QUYẾT TOÁN</v>
          </cell>
        </row>
      </sheetData>
      <sheetData sheetId="9824">
        <row r="4">
          <cell r="A4" t="str">
            <v>BẢNG TÍNH TOÁN, ĐO BÓC KHỐI LƯỢNG HOÀN THÀNH ĐƯA VÀO QUYẾT TOÁN</v>
          </cell>
        </row>
      </sheetData>
      <sheetData sheetId="9825">
        <row r="4">
          <cell r="A4" t="str">
            <v>BẢNG TÍNH TOÁN, ĐO BÓC KHỐI LƯỢNG HOÀN THÀNH ĐƯA VÀO QUYẾT TOÁN</v>
          </cell>
        </row>
      </sheetData>
      <sheetData sheetId="9826">
        <row r="4">
          <cell r="A4" t="str">
            <v>BẢNG TÍNH TOÁN, ĐO BÓC KHỐI LƯỢNG HOÀN THÀNH ĐƯA VÀO QUYẾT TOÁN</v>
          </cell>
        </row>
      </sheetData>
      <sheetData sheetId="9827">
        <row r="4">
          <cell r="A4" t="str">
            <v>BẢNG TÍNH TOÁN, ĐO BÓC KHỐI LƯỢNG HOÀN THÀNH ĐƯA VÀO QUYẾT TOÁN</v>
          </cell>
        </row>
      </sheetData>
      <sheetData sheetId="9828">
        <row r="4">
          <cell r="A4" t="str">
            <v>BẢNG TÍNH TOÁN, ĐO BÓC KHỐI LƯỢNG HOÀN THÀNH ĐƯA VÀO QUYẾT TOÁN</v>
          </cell>
        </row>
      </sheetData>
      <sheetData sheetId="9829">
        <row r="4">
          <cell r="A4" t="str">
            <v>BẢNG TÍNH TOÁN, ĐO BÓC KHỐI LƯỢNG HOÀN THÀNH ĐƯA VÀO QUYẾT TOÁN</v>
          </cell>
        </row>
      </sheetData>
      <sheetData sheetId="9830">
        <row r="4">
          <cell r="A4" t="str">
            <v>BẢNG TÍNH TOÁN, ĐO BÓC KHỐI LƯỢNG HOÀN THÀNH ĐƯA VÀO QUYẾT TOÁN</v>
          </cell>
        </row>
      </sheetData>
      <sheetData sheetId="9831">
        <row r="4">
          <cell r="A4" t="str">
            <v>BẢNG TÍNH TOÁN, ĐO BÓC KHỐI LƯỢNG HOÀN THÀNH ĐƯA VÀO QUYẾT TOÁN</v>
          </cell>
        </row>
      </sheetData>
      <sheetData sheetId="9832">
        <row r="4">
          <cell r="A4" t="str">
            <v>BẢNG TÍNH TOÁN, ĐO BÓC KHỐI LƯỢNG HOÀN THÀNH ĐƯA VÀO QUYẾT TOÁN</v>
          </cell>
        </row>
      </sheetData>
      <sheetData sheetId="9833">
        <row r="4">
          <cell r="A4" t="str">
            <v>BẢNG TÍNH TOÁN, ĐO BÓC KHỐI LƯỢNG HOÀN THÀNH ĐƯA VÀO QUYẾT TOÁN</v>
          </cell>
        </row>
      </sheetData>
      <sheetData sheetId="9834">
        <row r="4">
          <cell r="A4" t="str">
            <v>BẢNG TÍNH TOÁN, ĐO BÓC KHỐI LƯỢNG HOÀN THÀNH ĐƯA VÀO QUYẾT TOÁN</v>
          </cell>
        </row>
      </sheetData>
      <sheetData sheetId="9835">
        <row r="4">
          <cell r="A4" t="str">
            <v>BẢNG TÍNH TOÁN, ĐO BÓC KHỐI LƯỢNG HOÀN THÀNH ĐƯA VÀO QUYẾT TOÁN</v>
          </cell>
        </row>
      </sheetData>
      <sheetData sheetId="9836">
        <row r="4">
          <cell r="A4" t="str">
            <v>BẢNG TÍNH TOÁN, ĐO BÓC KHỐI LƯỢNG HOÀN THÀNH ĐƯA VÀO QUYẾT TOÁN</v>
          </cell>
        </row>
      </sheetData>
      <sheetData sheetId="9837">
        <row r="4">
          <cell r="A4" t="str">
            <v>BẢNG TÍNH TOÁN, ĐO BÓC KHỐI LƯỢNG HOÀN THÀNH ĐƯA VÀO QUYẾT TOÁN</v>
          </cell>
        </row>
      </sheetData>
      <sheetData sheetId="9838">
        <row r="4">
          <cell r="A4" t="str">
            <v>BẢNG TÍNH TOÁN, ĐO BÓC KHỐI LƯỢNG HOÀN THÀNH ĐƯA VÀO QUYẾT TOÁN</v>
          </cell>
        </row>
      </sheetData>
      <sheetData sheetId="9839">
        <row r="4">
          <cell r="A4" t="str">
            <v>BẢNG TÍNH TOÁN, ĐO BÓC KHỐI LƯỢNG HOÀN THÀNH ĐƯA VÀO QUYẾT TOÁN</v>
          </cell>
        </row>
      </sheetData>
      <sheetData sheetId="9840">
        <row r="4">
          <cell r="A4" t="str">
            <v>BẢNG TÍNH TOÁN, ĐO BÓC KHỐI LƯỢNG HOÀN THÀNH ĐƯA VÀO QUYẾT TOÁN</v>
          </cell>
        </row>
      </sheetData>
      <sheetData sheetId="9841">
        <row r="4">
          <cell r="A4" t="str">
            <v>BẢNG TÍNH TOÁN, ĐO BÓC KHỐI LƯỢNG HOÀN THÀNH ĐƯA VÀO QUYẾT TOÁN</v>
          </cell>
        </row>
      </sheetData>
      <sheetData sheetId="9842">
        <row r="4">
          <cell r="A4" t="str">
            <v>BẢNG TÍNH TOÁN, ĐO BÓC KHỐI LƯỢNG HOÀN THÀNH ĐƯA VÀO QUYẾT TOÁN</v>
          </cell>
        </row>
      </sheetData>
      <sheetData sheetId="9843">
        <row r="4">
          <cell r="A4" t="str">
            <v>BẢNG TÍNH TOÁN, ĐO BÓC KHỐI LƯỢNG HOÀN THÀNH ĐƯA VÀO QUYẾT TOÁN</v>
          </cell>
        </row>
      </sheetData>
      <sheetData sheetId="9844">
        <row r="4">
          <cell r="A4" t="str">
            <v>BẢNG TÍNH TOÁN, ĐO BÓC KHỐI LƯỢNG HOÀN THÀNH ĐƯA VÀO QUYẾT TOÁN</v>
          </cell>
        </row>
      </sheetData>
      <sheetData sheetId="9845">
        <row r="4">
          <cell r="A4" t="str">
            <v>BẢNG TÍNH TOÁN, ĐO BÓC KHỐI LƯỢNG HOÀN THÀNH ĐƯA VÀO QUYẾT TOÁN</v>
          </cell>
        </row>
      </sheetData>
      <sheetData sheetId="9846">
        <row r="4">
          <cell r="A4" t="str">
            <v>BẢNG TÍNH TOÁN, ĐO BÓC KHỐI LƯỢNG HOÀN THÀNH ĐƯA VÀO QUYẾT TOÁN</v>
          </cell>
        </row>
      </sheetData>
      <sheetData sheetId="9847">
        <row r="4">
          <cell r="A4" t="str">
            <v>BẢNG TÍNH TOÁN, ĐO BÓC KHỐI LƯỢNG HOÀN THÀNH ĐƯA VÀO QUYẾT TOÁN</v>
          </cell>
        </row>
      </sheetData>
      <sheetData sheetId="9848">
        <row r="9">
          <cell r="A9" t="str">
            <v>A</v>
          </cell>
        </row>
      </sheetData>
      <sheetData sheetId="9849">
        <row r="9">
          <cell r="A9" t="str">
            <v>A</v>
          </cell>
        </row>
      </sheetData>
      <sheetData sheetId="9850">
        <row r="9">
          <cell r="A9" t="str">
            <v>A</v>
          </cell>
        </row>
      </sheetData>
      <sheetData sheetId="9851">
        <row r="9">
          <cell r="A9" t="str">
            <v>A</v>
          </cell>
        </row>
      </sheetData>
      <sheetData sheetId="9852">
        <row r="9">
          <cell r="A9" t="str">
            <v>A</v>
          </cell>
        </row>
      </sheetData>
      <sheetData sheetId="9853">
        <row r="9">
          <cell r="A9" t="str">
            <v>A</v>
          </cell>
        </row>
      </sheetData>
      <sheetData sheetId="9854">
        <row r="9">
          <cell r="A9" t="str">
            <v>A</v>
          </cell>
        </row>
      </sheetData>
      <sheetData sheetId="9855">
        <row r="9">
          <cell r="A9" t="str">
            <v>A</v>
          </cell>
        </row>
      </sheetData>
      <sheetData sheetId="9856">
        <row r="9">
          <cell r="A9" t="str">
            <v>A</v>
          </cell>
        </row>
      </sheetData>
      <sheetData sheetId="9857">
        <row r="9">
          <cell r="A9" t="str">
            <v>A</v>
          </cell>
        </row>
      </sheetData>
      <sheetData sheetId="9858">
        <row r="4">
          <cell r="A4" t="str">
            <v>BẢNG TÍNH TOÁN, ĐO BÓC KHỐI LƯỢNG HOÀN THÀNH ĐƯA VÀO QUYẾT TOÁN</v>
          </cell>
        </row>
      </sheetData>
      <sheetData sheetId="9859">
        <row r="9">
          <cell r="A9" t="str">
            <v>A</v>
          </cell>
        </row>
      </sheetData>
      <sheetData sheetId="9860">
        <row r="9">
          <cell r="A9" t="str">
            <v>A</v>
          </cell>
        </row>
      </sheetData>
      <sheetData sheetId="9861">
        <row r="9">
          <cell r="A9" t="str">
            <v>A</v>
          </cell>
        </row>
      </sheetData>
      <sheetData sheetId="9862">
        <row r="9">
          <cell r="A9" t="str">
            <v>A</v>
          </cell>
        </row>
      </sheetData>
      <sheetData sheetId="9863">
        <row r="9">
          <cell r="A9" t="str">
            <v>A</v>
          </cell>
        </row>
      </sheetData>
      <sheetData sheetId="9864">
        <row r="9">
          <cell r="A9" t="str">
            <v>A</v>
          </cell>
        </row>
      </sheetData>
      <sheetData sheetId="9865">
        <row r="9">
          <cell r="A9" t="str">
            <v>A</v>
          </cell>
        </row>
      </sheetData>
      <sheetData sheetId="9866">
        <row r="9">
          <cell r="A9" t="str">
            <v>A</v>
          </cell>
        </row>
      </sheetData>
      <sheetData sheetId="9867">
        <row r="9">
          <cell r="A9" t="str">
            <v>A</v>
          </cell>
        </row>
      </sheetData>
      <sheetData sheetId="9868">
        <row r="9">
          <cell r="A9" t="str">
            <v>A</v>
          </cell>
        </row>
      </sheetData>
      <sheetData sheetId="9869">
        <row r="9">
          <cell r="A9" t="str">
            <v>A</v>
          </cell>
        </row>
      </sheetData>
      <sheetData sheetId="9870">
        <row r="9">
          <cell r="A9" t="str">
            <v>A</v>
          </cell>
        </row>
      </sheetData>
      <sheetData sheetId="9871">
        <row r="9">
          <cell r="A9" t="str">
            <v>A</v>
          </cell>
        </row>
      </sheetData>
      <sheetData sheetId="9872">
        <row r="9">
          <cell r="A9" t="str">
            <v>A</v>
          </cell>
        </row>
      </sheetData>
      <sheetData sheetId="9873">
        <row r="9">
          <cell r="A9" t="str">
            <v>A</v>
          </cell>
        </row>
      </sheetData>
      <sheetData sheetId="9874">
        <row r="9">
          <cell r="A9" t="str">
            <v>A</v>
          </cell>
        </row>
      </sheetData>
      <sheetData sheetId="9875">
        <row r="9">
          <cell r="A9" t="str">
            <v>A</v>
          </cell>
        </row>
      </sheetData>
      <sheetData sheetId="9876">
        <row r="9">
          <cell r="A9" t="str">
            <v>A</v>
          </cell>
        </row>
      </sheetData>
      <sheetData sheetId="9877">
        <row r="9">
          <cell r="A9" t="str">
            <v>A</v>
          </cell>
        </row>
      </sheetData>
      <sheetData sheetId="9878">
        <row r="9">
          <cell r="A9" t="str">
            <v>A</v>
          </cell>
        </row>
      </sheetData>
      <sheetData sheetId="9879">
        <row r="9">
          <cell r="A9" t="str">
            <v>A</v>
          </cell>
        </row>
      </sheetData>
      <sheetData sheetId="9880">
        <row r="9">
          <cell r="A9" t="str">
            <v>A</v>
          </cell>
        </row>
      </sheetData>
      <sheetData sheetId="9881">
        <row r="9">
          <cell r="A9" t="str">
            <v>A</v>
          </cell>
        </row>
      </sheetData>
      <sheetData sheetId="9882">
        <row r="9">
          <cell r="A9" t="str">
            <v>A</v>
          </cell>
        </row>
      </sheetData>
      <sheetData sheetId="9883">
        <row r="9">
          <cell r="A9" t="str">
            <v>A</v>
          </cell>
        </row>
      </sheetData>
      <sheetData sheetId="9884">
        <row r="9">
          <cell r="A9" t="str">
            <v>A</v>
          </cell>
        </row>
      </sheetData>
      <sheetData sheetId="9885">
        <row r="9">
          <cell r="A9" t="str">
            <v>A</v>
          </cell>
        </row>
      </sheetData>
      <sheetData sheetId="9886">
        <row r="9">
          <cell r="A9" t="str">
            <v>A</v>
          </cell>
        </row>
      </sheetData>
      <sheetData sheetId="9887" refreshError="1"/>
      <sheetData sheetId="9888" refreshError="1"/>
      <sheetData sheetId="9889" refreshError="1"/>
      <sheetData sheetId="9890" refreshError="1"/>
      <sheetData sheetId="9891" refreshError="1"/>
      <sheetData sheetId="9892" refreshError="1"/>
      <sheetData sheetId="9893" refreshError="1"/>
      <sheetData sheetId="9894" refreshError="1"/>
      <sheetData sheetId="9895" refreshError="1"/>
      <sheetData sheetId="9896" refreshError="1"/>
      <sheetData sheetId="9897" refreshError="1"/>
      <sheetData sheetId="9898" refreshError="1"/>
      <sheetData sheetId="9899" refreshError="1"/>
      <sheetData sheetId="9900" refreshError="1"/>
      <sheetData sheetId="9901" refreshError="1"/>
      <sheetData sheetId="9902" refreshError="1"/>
      <sheetData sheetId="9903" refreshError="1"/>
      <sheetData sheetId="9904" refreshError="1"/>
      <sheetData sheetId="9905" refreshError="1"/>
      <sheetData sheetId="9906" refreshError="1"/>
      <sheetData sheetId="9907" refreshError="1"/>
      <sheetData sheetId="9908" refreshError="1"/>
      <sheetData sheetId="9909" refreshError="1"/>
      <sheetData sheetId="9910" refreshError="1"/>
      <sheetData sheetId="9911" refreshError="1"/>
      <sheetData sheetId="9912" refreshError="1"/>
      <sheetData sheetId="9913" refreshError="1"/>
      <sheetData sheetId="9914" refreshError="1"/>
      <sheetData sheetId="9915" refreshError="1"/>
      <sheetData sheetId="9916" refreshError="1"/>
      <sheetData sheetId="9917"/>
      <sheetData sheetId="9918" refreshError="1"/>
      <sheetData sheetId="9919" refreshError="1"/>
      <sheetData sheetId="9920" refreshError="1"/>
      <sheetData sheetId="9921" refreshError="1"/>
      <sheetData sheetId="9922" refreshError="1"/>
      <sheetData sheetId="9923" refreshError="1"/>
      <sheetData sheetId="9924" refreshError="1"/>
      <sheetData sheetId="9925"/>
      <sheetData sheetId="9926" refreshError="1"/>
      <sheetData sheetId="9927" refreshError="1"/>
      <sheetData sheetId="9928" refreshError="1"/>
      <sheetData sheetId="9929" refreshError="1"/>
      <sheetData sheetId="9930" refreshError="1"/>
      <sheetData sheetId="9931" refreshError="1"/>
      <sheetData sheetId="9932" refreshError="1"/>
      <sheetData sheetId="9933" refreshError="1"/>
      <sheetData sheetId="9934" refreshError="1"/>
      <sheetData sheetId="9935" refreshError="1"/>
      <sheetData sheetId="9936" refreshError="1"/>
      <sheetData sheetId="9937" refreshError="1"/>
      <sheetData sheetId="9938" refreshError="1"/>
      <sheetData sheetId="9939" refreshError="1"/>
      <sheetData sheetId="9940" refreshError="1"/>
      <sheetData sheetId="9941" refreshError="1"/>
      <sheetData sheetId="9942" refreshError="1"/>
      <sheetData sheetId="9943" refreshError="1"/>
      <sheetData sheetId="9944" refreshError="1"/>
      <sheetData sheetId="9945" refreshError="1"/>
      <sheetData sheetId="9946" refreshError="1"/>
      <sheetData sheetId="9947" refreshError="1"/>
      <sheetData sheetId="9948" refreshError="1"/>
      <sheetData sheetId="9949" refreshError="1"/>
      <sheetData sheetId="9950" refreshError="1"/>
      <sheetData sheetId="9951" refreshError="1"/>
      <sheetData sheetId="9952" refreshError="1"/>
      <sheetData sheetId="9953" refreshError="1"/>
      <sheetData sheetId="9954" refreshError="1"/>
      <sheetData sheetId="9955" refreshError="1"/>
      <sheetData sheetId="9956" refreshError="1"/>
      <sheetData sheetId="9957" refreshError="1"/>
      <sheetData sheetId="9958" refreshError="1"/>
      <sheetData sheetId="9959" refreshError="1"/>
      <sheetData sheetId="9960" refreshError="1"/>
      <sheetData sheetId="9961" refreshError="1"/>
      <sheetData sheetId="9962" refreshError="1"/>
      <sheetData sheetId="9963" refreshError="1"/>
      <sheetData sheetId="9964" refreshError="1"/>
      <sheetData sheetId="9965" refreshError="1"/>
      <sheetData sheetId="9966" refreshError="1"/>
      <sheetData sheetId="9967" refreshError="1"/>
      <sheetData sheetId="9968" refreshError="1"/>
      <sheetData sheetId="9969">
        <row r="4">
          <cell r="A4" t="str">
            <v>BẢNG TÍNH TOÁN, ĐO BÓC KHỐI LƯỢNG HOÀN THÀNH ĐƯA VÀO QUYẾT TOÁN</v>
          </cell>
        </row>
      </sheetData>
      <sheetData sheetId="9970" refreshError="1"/>
      <sheetData sheetId="9971" refreshError="1"/>
      <sheetData sheetId="9972" refreshError="1"/>
      <sheetData sheetId="9973" refreshError="1"/>
      <sheetData sheetId="9974" refreshError="1"/>
      <sheetData sheetId="9975" refreshError="1"/>
      <sheetData sheetId="9976" refreshError="1"/>
      <sheetData sheetId="9977" refreshError="1"/>
      <sheetData sheetId="9978" refreshError="1"/>
      <sheetData sheetId="9979" refreshError="1"/>
      <sheetData sheetId="9980" refreshError="1"/>
      <sheetData sheetId="9981" refreshError="1"/>
      <sheetData sheetId="9982" refreshError="1"/>
      <sheetData sheetId="9983">
        <row r="9">
          <cell r="A9" t="str">
            <v>A</v>
          </cell>
        </row>
      </sheetData>
      <sheetData sheetId="9984" refreshError="1"/>
      <sheetData sheetId="9985" refreshError="1"/>
      <sheetData sheetId="9986" refreshError="1"/>
      <sheetData sheetId="9987" refreshError="1"/>
      <sheetData sheetId="9988" refreshError="1"/>
      <sheetData sheetId="9989" refreshError="1"/>
      <sheetData sheetId="9990" refreshError="1"/>
      <sheetData sheetId="9991" refreshError="1"/>
      <sheetData sheetId="9992" refreshError="1"/>
      <sheetData sheetId="9993" refreshError="1"/>
      <sheetData sheetId="9994" refreshError="1"/>
      <sheetData sheetId="9995" refreshError="1"/>
      <sheetData sheetId="9996" refreshError="1"/>
      <sheetData sheetId="9997" refreshError="1"/>
      <sheetData sheetId="9998" refreshError="1"/>
      <sheetData sheetId="9999" refreshError="1"/>
      <sheetData sheetId="10000">
        <row r="4">
          <cell r="A4" t="str">
            <v>BẢNG TÍNH TOÁN, ĐO BÓC KHỐI LƯỢNG HOÀN THÀNH ĐƯA VÀO QUYẾT TOÁN</v>
          </cell>
        </row>
      </sheetData>
      <sheetData sheetId="10001">
        <row r="4">
          <cell r="A4" t="str">
            <v>BẢNG TÍNH TOÁN, ĐO BÓC KHỐI LƯỢNG HOÀN THÀNH ĐƯA VÀO QUYẾT TOÁN</v>
          </cell>
        </row>
      </sheetData>
      <sheetData sheetId="10002">
        <row r="4">
          <cell r="A4" t="str">
            <v>BẢNG TÍNH TOÁN, ĐO BÓC KHỐI LƯỢNG HOÀN THÀNH ĐƯA VÀO QUYẾT TOÁN</v>
          </cell>
        </row>
      </sheetData>
      <sheetData sheetId="10003">
        <row r="4">
          <cell r="A4" t="str">
            <v>BẢNG TÍNH TOÁN, ĐO BÓC KHỐI LƯỢNG HOÀN THÀNH ĐƯA VÀO QUYẾT TOÁN</v>
          </cell>
        </row>
      </sheetData>
      <sheetData sheetId="10004">
        <row r="4">
          <cell r="A4" t="str">
            <v>BẢNG TÍNH TOÁN, ĐO BÓC KHỐI LƯỢNG HOÀN THÀNH ĐƯA VÀO QUYẾT TOÁN</v>
          </cell>
        </row>
      </sheetData>
      <sheetData sheetId="10005">
        <row r="4">
          <cell r="A4" t="str">
            <v>BẢNG TÍNH TOÁN, ĐO BÓC KHỐI LƯỢNG HOÀN THÀNH ĐƯA VÀO QUYẾT TOÁN</v>
          </cell>
        </row>
      </sheetData>
      <sheetData sheetId="10006">
        <row r="4">
          <cell r="A4" t="str">
            <v>BẢNG TÍNH TOÁN, ĐO BÓC KHỐI LƯỢNG HOÀN THÀNH ĐƯA VÀO QUYẾT TOÁN</v>
          </cell>
        </row>
      </sheetData>
      <sheetData sheetId="10007">
        <row r="4">
          <cell r="A4" t="str">
            <v>BẢNG TÍNH TOÁN, ĐO BÓC KHỐI LƯỢNG HOÀN THÀNH ĐƯA VÀO QUYẾT TOÁN</v>
          </cell>
        </row>
      </sheetData>
      <sheetData sheetId="10008">
        <row r="4">
          <cell r="A4" t="str">
            <v>BẢNG TÍNH TOÁN, ĐO BÓC KHỐI LƯỢNG HOÀN THÀNH ĐƯA VÀO QUYẾT TOÁN</v>
          </cell>
        </row>
      </sheetData>
      <sheetData sheetId="10009">
        <row r="4">
          <cell r="A4" t="str">
            <v>BẢNG TÍNH TOÁN, ĐO BÓC KHỐI LƯỢNG HOÀN THÀNH ĐƯA VÀO QUYẾT TOÁN</v>
          </cell>
        </row>
      </sheetData>
      <sheetData sheetId="10010">
        <row r="4">
          <cell r="A4" t="str">
            <v>BẢNG TÍNH TOÁN, ĐO BÓC KHỐI LƯỢNG HOÀN THÀNH ĐƯA VÀO QUYẾT TOÁN</v>
          </cell>
        </row>
      </sheetData>
      <sheetData sheetId="10011">
        <row r="4">
          <cell r="A4" t="str">
            <v>BẢNG TÍNH TOÁN, ĐO BÓC KHỐI LƯỢNG HOÀN THÀNH ĐƯA VÀO QUYẾT TOÁN</v>
          </cell>
        </row>
      </sheetData>
      <sheetData sheetId="10012">
        <row r="4">
          <cell r="A4" t="str">
            <v>BẢNG TÍNH TOÁN, ĐO BÓC KHỐI LƯỢNG HOÀN THÀNH ĐƯA VÀO QUYẾT TOÁN</v>
          </cell>
        </row>
      </sheetData>
      <sheetData sheetId="10013">
        <row r="4">
          <cell r="A4" t="str">
            <v>BẢNG TÍNH TOÁN, ĐO BÓC KHỐI LƯỢNG HOÀN THÀNH ĐƯA VÀO QUYẾT TOÁN</v>
          </cell>
        </row>
      </sheetData>
      <sheetData sheetId="10014">
        <row r="4">
          <cell r="A4" t="str">
            <v>BẢNG TÍNH TOÁN, ĐO BÓC KHỐI LƯỢNG HOÀN THÀNH ĐƯA VÀO QUYẾT TOÁN</v>
          </cell>
        </row>
      </sheetData>
      <sheetData sheetId="10015">
        <row r="4">
          <cell r="A4" t="str">
            <v>BẢNG TÍNH TOÁN, ĐO BÓC KHỐI LƯỢNG HOÀN THÀNH ĐƯA VÀO QUYẾT TOÁN</v>
          </cell>
        </row>
      </sheetData>
      <sheetData sheetId="10016">
        <row r="4">
          <cell r="A4" t="str">
            <v>BẢNG TÍNH TOÁN, ĐO BÓC KHỐI LƯỢNG HOÀN THÀNH ĐƯA VÀO QUYẾT TOÁN</v>
          </cell>
        </row>
      </sheetData>
      <sheetData sheetId="10017">
        <row r="4">
          <cell r="A4" t="str">
            <v>BẢNG TÍNH TOÁN, ĐO BÓC KHỐI LƯỢNG HOÀN THÀNH ĐƯA VÀO QUYẾT TOÁN</v>
          </cell>
        </row>
      </sheetData>
      <sheetData sheetId="10018">
        <row r="4">
          <cell r="A4" t="str">
            <v>BẢNG TÍNH TOÁN, ĐO BÓC KHỐI LƯỢNG HOÀN THÀNH ĐƯA VÀO QUYẾT TOÁN</v>
          </cell>
        </row>
      </sheetData>
      <sheetData sheetId="10019">
        <row r="9">
          <cell r="A9" t="str">
            <v>A</v>
          </cell>
        </row>
      </sheetData>
      <sheetData sheetId="10020">
        <row r="4">
          <cell r="A4" t="str">
            <v>BẢNG TÍNH TOÁN, ĐO BÓC KHỐI LƯỢNG HOÀN THÀNH ĐƯA VÀO QUYẾT TOÁN</v>
          </cell>
        </row>
      </sheetData>
      <sheetData sheetId="10021">
        <row r="4">
          <cell r="A4" t="str">
            <v>BẢNG TÍNH TOÁN, ĐO BÓC KHỐI LƯỢNG HOÀN THÀNH ĐƯA VÀO QUYẾT TOÁN</v>
          </cell>
        </row>
      </sheetData>
      <sheetData sheetId="10022">
        <row r="4">
          <cell r="A4" t="str">
            <v>BẢNG TÍNH TOÁN, ĐO BÓC KHỐI LƯỢNG HOÀN THÀNH ĐƯA VÀO QUYẾT TOÁN</v>
          </cell>
        </row>
      </sheetData>
      <sheetData sheetId="10023">
        <row r="4">
          <cell r="A4" t="str">
            <v>BẢNG TÍNH TOÁN, ĐO BÓC KHỐI LƯỢNG HOÀN THÀNH ĐƯA VÀO QUYẾT TOÁN</v>
          </cell>
        </row>
      </sheetData>
      <sheetData sheetId="10024">
        <row r="4">
          <cell r="A4" t="str">
            <v>BẢNG TÍNH TOÁN, ĐO BÓC KHỐI LƯỢNG HOÀN THÀNH ĐƯA VÀO QUYẾT TOÁN</v>
          </cell>
        </row>
      </sheetData>
      <sheetData sheetId="10025">
        <row r="4">
          <cell r="A4" t="str">
            <v>BẢNG TÍNH TOÁN, ĐO BÓC KHỐI LƯỢNG HOÀN THÀNH ĐƯA VÀO QUYẾT TOÁN</v>
          </cell>
        </row>
      </sheetData>
      <sheetData sheetId="10026">
        <row r="4">
          <cell r="A4" t="str">
            <v>BẢNG TÍNH TOÁN, ĐO BÓC KHỐI LƯỢNG HOÀN THÀNH ĐƯA VÀO QUYẾT TOÁN</v>
          </cell>
        </row>
      </sheetData>
      <sheetData sheetId="10027">
        <row r="4">
          <cell r="A4" t="str">
            <v>BẢNG TÍNH TOÁN, ĐO BÓC KHỐI LƯỢNG HOÀN THÀNH ĐƯA VÀO QUYẾT TOÁN</v>
          </cell>
        </row>
      </sheetData>
      <sheetData sheetId="10028">
        <row r="4">
          <cell r="A4" t="str">
            <v>BẢNG TÍNH TOÁN, ĐO BÓC KHỐI LƯỢNG HOÀN THÀNH ĐƯA VÀO QUYẾT TOÁN</v>
          </cell>
        </row>
      </sheetData>
      <sheetData sheetId="10029">
        <row r="4">
          <cell r="A4" t="str">
            <v>BẢNG TÍNH TOÁN, ĐO BÓC KHỐI LƯỢNG HOÀN THÀNH ĐƯA VÀO QUYẾT TOÁN</v>
          </cell>
        </row>
      </sheetData>
      <sheetData sheetId="10030">
        <row r="9">
          <cell r="A9" t="str">
            <v>A</v>
          </cell>
        </row>
      </sheetData>
      <sheetData sheetId="10031">
        <row r="4">
          <cell r="A4" t="str">
            <v>BẢNG TÍNH TOÁN, ĐO BÓC KHỐI LƯỢNG HOÀN THÀNH ĐƯA VÀO QUYẾT TOÁN</v>
          </cell>
        </row>
      </sheetData>
      <sheetData sheetId="10032">
        <row r="9">
          <cell r="A9" t="str">
            <v>A</v>
          </cell>
        </row>
      </sheetData>
      <sheetData sheetId="10033">
        <row r="4">
          <cell r="A4" t="str">
            <v>BẢNG TÍNH TOÁN, ĐO BÓC KHỐI LƯỢNG HOÀN THÀNH ĐƯA VÀO QUYẾT TOÁN</v>
          </cell>
        </row>
      </sheetData>
      <sheetData sheetId="10034">
        <row r="9">
          <cell r="A9" t="str">
            <v>A</v>
          </cell>
        </row>
      </sheetData>
      <sheetData sheetId="10035">
        <row r="9">
          <cell r="A9" t="str">
            <v>A</v>
          </cell>
        </row>
      </sheetData>
      <sheetData sheetId="10036">
        <row r="9">
          <cell r="A9" t="str">
            <v>A</v>
          </cell>
        </row>
      </sheetData>
      <sheetData sheetId="10037">
        <row r="9">
          <cell r="A9" t="str">
            <v>A</v>
          </cell>
        </row>
      </sheetData>
      <sheetData sheetId="10038">
        <row r="4">
          <cell r="A4" t="str">
            <v>BẢNG TÍNH TOÁN, ĐO BÓC KHỐI LƯỢNG HOÀN THÀNH ĐƯA VÀO QUYẾT TOÁN</v>
          </cell>
        </row>
      </sheetData>
      <sheetData sheetId="10039">
        <row r="4">
          <cell r="A4" t="str">
            <v>BẢNG TÍNH TOÁN, ĐO BÓC KHỐI LƯỢNG HOÀN THÀNH ĐƯA VÀO QUYẾT TOÁN</v>
          </cell>
        </row>
      </sheetData>
      <sheetData sheetId="10040">
        <row r="4">
          <cell r="A4" t="str">
            <v>BẢNG TÍNH TOÁN, ĐO BÓC KHỐI LƯỢNG HOÀN THÀNH ĐƯA VÀO QUYẾT TOÁN</v>
          </cell>
        </row>
      </sheetData>
      <sheetData sheetId="10041">
        <row r="4">
          <cell r="A4" t="str">
            <v>BẢNG TÍNH TOÁN, ĐO BÓC KHỐI LƯỢNG HOÀN THÀNH ĐƯA VÀO QUYẾT TOÁN</v>
          </cell>
        </row>
      </sheetData>
      <sheetData sheetId="10042">
        <row r="9">
          <cell r="A9" t="str">
            <v>A</v>
          </cell>
        </row>
      </sheetData>
      <sheetData sheetId="10043">
        <row r="4">
          <cell r="A4" t="str">
            <v>BẢNG TÍNH TOÁN, ĐO BÓC KHỐI LƯỢNG HOÀN THÀNH ĐƯA VÀO QUYẾT TOÁN</v>
          </cell>
        </row>
      </sheetData>
      <sheetData sheetId="10044">
        <row r="4">
          <cell r="A4" t="str">
            <v>BẢNG TÍNH TOÁN, ĐO BÓC KHỐI LƯỢNG HOÀN THÀNH ĐƯA VÀO QUYẾT TOÁN</v>
          </cell>
        </row>
      </sheetData>
      <sheetData sheetId="10045">
        <row r="4">
          <cell r="A4" t="str">
            <v>BẢNG TÍNH TOÁN, ĐO BÓC KHỐI LƯỢNG HOÀN THÀNH ĐƯA VÀO QUYẾT TOÁN</v>
          </cell>
        </row>
      </sheetData>
      <sheetData sheetId="10046">
        <row r="4">
          <cell r="A4" t="str">
            <v>BẢNG TÍNH TOÁN, ĐO BÓC KHỐI LƯỢNG HOÀN THÀNH ĐƯA VÀO QUYẾT TOÁN</v>
          </cell>
        </row>
      </sheetData>
      <sheetData sheetId="10047">
        <row r="4">
          <cell r="A4" t="str">
            <v>BẢNG TÍNH TOÁN, ĐO BÓC KHỐI LƯỢNG HOÀN THÀNH ĐƯA VÀO QUYẾT TOÁN</v>
          </cell>
        </row>
      </sheetData>
      <sheetData sheetId="10048">
        <row r="4">
          <cell r="A4" t="str">
            <v>BẢNG TÍNH TOÁN, ĐO BÓC KHỐI LƯỢNG HOÀN THÀNH ĐƯA VÀO QUYẾT TOÁN</v>
          </cell>
        </row>
      </sheetData>
      <sheetData sheetId="10049">
        <row r="4">
          <cell r="A4" t="str">
            <v>BẢNG TÍNH TOÁN, ĐO BÓC KHỐI LƯỢNG HOÀN THÀNH ĐƯA VÀO QUYẾT TOÁN</v>
          </cell>
        </row>
      </sheetData>
      <sheetData sheetId="10050">
        <row r="4">
          <cell r="A4" t="str">
            <v>BẢNG TÍNH TOÁN, ĐO BÓC KHỐI LƯỢNG HOÀN THÀNH ĐƯA VÀO QUYẾT TOÁN</v>
          </cell>
        </row>
      </sheetData>
      <sheetData sheetId="10051">
        <row r="4">
          <cell r="A4" t="str">
            <v>BẢNG TÍNH TOÁN, ĐO BÓC KHỐI LƯỢNG HOÀN THÀNH ĐƯA VÀO QUYẾT TOÁN</v>
          </cell>
        </row>
      </sheetData>
      <sheetData sheetId="10052">
        <row r="9">
          <cell r="A9" t="str">
            <v>A</v>
          </cell>
        </row>
      </sheetData>
      <sheetData sheetId="10053">
        <row r="4">
          <cell r="A4" t="str">
            <v>BẢNG TÍNH TOÁN, ĐO BÓC KHỐI LƯỢNG HOÀN THÀNH ĐƯA VÀO QUYẾT TOÁN</v>
          </cell>
        </row>
      </sheetData>
      <sheetData sheetId="10054">
        <row r="4">
          <cell r="A4" t="str">
            <v>BẢNG TÍNH TOÁN, ĐO BÓC KHỐI LƯỢNG HOÀN THÀNH ĐƯA VÀO QUYẾT TOÁN</v>
          </cell>
        </row>
      </sheetData>
      <sheetData sheetId="10055">
        <row r="4">
          <cell r="A4" t="str">
            <v>BẢNG TÍNH TOÁN, ĐO BÓC KHỐI LƯỢNG HOÀN THÀNH ĐƯA VÀO QUYẾT TOÁN</v>
          </cell>
        </row>
      </sheetData>
      <sheetData sheetId="10056">
        <row r="4">
          <cell r="A4" t="str">
            <v>BẢNG TÍNH TOÁN, ĐO BÓC KHỐI LƯỢNG HOÀN THÀNH ĐƯA VÀO QUYẾT TOÁN</v>
          </cell>
        </row>
      </sheetData>
      <sheetData sheetId="10057">
        <row r="4">
          <cell r="A4" t="str">
            <v>BẢNG TÍNH TOÁN, ĐO BÓC KHỐI LƯỢNG HOÀN THÀNH ĐƯA VÀO QUYẾT TOÁN</v>
          </cell>
        </row>
      </sheetData>
      <sheetData sheetId="10058">
        <row r="4">
          <cell r="A4" t="str">
            <v>BẢNG TÍNH TOÁN, ĐO BÓC KHỐI LƯỢNG HOÀN THÀNH ĐƯA VÀO QUYẾT TOÁN</v>
          </cell>
        </row>
      </sheetData>
      <sheetData sheetId="10059">
        <row r="4">
          <cell r="A4" t="str">
            <v>BẢNG TÍNH TOÁN, ĐO BÓC KHỐI LƯỢNG HOÀN THÀNH ĐƯA VÀO QUYẾT TOÁN</v>
          </cell>
        </row>
      </sheetData>
      <sheetData sheetId="10060">
        <row r="4">
          <cell r="A4" t="str">
            <v>BẢNG TÍNH TOÁN, ĐO BÓC KHỐI LƯỢNG HOÀN THÀNH ĐƯA VÀO QUYẾT TOÁN</v>
          </cell>
        </row>
      </sheetData>
      <sheetData sheetId="10061">
        <row r="4">
          <cell r="A4" t="str">
            <v>BẢNG TÍNH TOÁN, ĐO BÓC KHỐI LƯỢNG HOÀN THÀNH ĐƯA VÀO QUYẾT TOÁN</v>
          </cell>
        </row>
      </sheetData>
      <sheetData sheetId="10062">
        <row r="4">
          <cell r="A4" t="str">
            <v>BẢNG TÍNH TOÁN, ĐO BÓC KHỐI LƯỢNG HOÀN THÀNH ĐƯA VÀO QUYẾT TOÁN</v>
          </cell>
        </row>
      </sheetData>
      <sheetData sheetId="10063">
        <row r="4">
          <cell r="A4" t="str">
            <v>BẢNG TÍNH TOÁN, ĐO BÓC KHỐI LƯỢNG HOÀN THÀNH ĐƯA VÀO QUYẾT TOÁN</v>
          </cell>
        </row>
      </sheetData>
      <sheetData sheetId="10064">
        <row r="4">
          <cell r="A4" t="str">
            <v>BẢNG TÍNH TOÁN, ĐO BÓC KHỐI LƯỢNG HOÀN THÀNH ĐƯA VÀO QUYẾT TOÁN</v>
          </cell>
        </row>
      </sheetData>
      <sheetData sheetId="10065">
        <row r="4">
          <cell r="A4" t="str">
            <v>BẢNG TÍNH TOÁN, ĐO BÓC KHỐI LƯỢNG HOÀN THÀNH ĐƯA VÀO QUYẾT TOÁN</v>
          </cell>
        </row>
      </sheetData>
      <sheetData sheetId="10066">
        <row r="4">
          <cell r="A4" t="str">
            <v>BẢNG TÍNH TOÁN, ĐO BÓC KHỐI LƯỢNG HOÀN THÀNH ĐƯA VÀO QUYẾT TOÁN</v>
          </cell>
        </row>
      </sheetData>
      <sheetData sheetId="10067">
        <row r="4">
          <cell r="A4" t="str">
            <v>BẢNG TÍNH TOÁN, ĐO BÓC KHỐI LƯỢNG HOÀN THÀNH ĐƯA VÀO QUYẾT TOÁN</v>
          </cell>
        </row>
      </sheetData>
      <sheetData sheetId="10068">
        <row r="4">
          <cell r="A4" t="str">
            <v>BẢNG TÍNH TOÁN, ĐO BÓC KHỐI LƯỢNG HOÀN THÀNH ĐƯA VÀO QUYẾT TOÁN</v>
          </cell>
        </row>
      </sheetData>
      <sheetData sheetId="10069">
        <row r="4">
          <cell r="A4" t="str">
            <v>BẢNG TÍNH TOÁN, ĐO BÓC KHỐI LƯỢNG HOÀN THÀNH ĐƯA VÀO QUYẾT TOÁN</v>
          </cell>
        </row>
      </sheetData>
      <sheetData sheetId="10070">
        <row r="4">
          <cell r="A4" t="str">
            <v>BẢNG TÍNH TOÁN, ĐO BÓC KHỐI LƯỢNG HOÀN THÀNH ĐƯA VÀO QUYẾT TOÁN</v>
          </cell>
        </row>
      </sheetData>
      <sheetData sheetId="10071">
        <row r="4">
          <cell r="A4" t="str">
            <v>BẢNG TÍNH TOÁN, ĐO BÓC KHỐI LƯỢNG HOÀN THÀNH ĐƯA VÀO QUYẾT TOÁN</v>
          </cell>
        </row>
      </sheetData>
      <sheetData sheetId="10072">
        <row r="4">
          <cell r="A4" t="str">
            <v>BẢNG TÍNH TOÁN, ĐO BÓC KHỐI LƯỢNG HOÀN THÀNH ĐƯA VÀO QUYẾT TOÁN</v>
          </cell>
        </row>
      </sheetData>
      <sheetData sheetId="10073">
        <row r="4">
          <cell r="A4" t="str">
            <v>BẢNG TÍNH TOÁN, ĐO BÓC KHỐI LƯỢNG HOÀN THÀNH ĐƯA VÀO QUYẾT TOÁN</v>
          </cell>
        </row>
      </sheetData>
      <sheetData sheetId="10074">
        <row r="4">
          <cell r="A4" t="str">
            <v>BẢNG TÍNH TOÁN, ĐO BÓC KHỐI LƯỢNG HOÀN THÀNH ĐƯA VÀO QUYẾT TOÁN</v>
          </cell>
        </row>
      </sheetData>
      <sheetData sheetId="10075">
        <row r="4">
          <cell r="A4" t="str">
            <v>BẢNG TÍNH TOÁN, ĐO BÓC KHỐI LƯỢNG HOÀN THÀNH ĐƯA VÀO QUYẾT TOÁN</v>
          </cell>
        </row>
      </sheetData>
      <sheetData sheetId="10076">
        <row r="4">
          <cell r="A4" t="str">
            <v>BẢNG TÍNH TOÁN, ĐO BÓC KHỐI LƯỢNG HOÀN THÀNH ĐƯA VÀO QUYẾT TOÁN</v>
          </cell>
        </row>
      </sheetData>
      <sheetData sheetId="10077">
        <row r="9">
          <cell r="A9" t="str">
            <v>A</v>
          </cell>
        </row>
      </sheetData>
      <sheetData sheetId="10078">
        <row r="4">
          <cell r="A4" t="str">
            <v>BẢNG TÍNH TOÁN, ĐO BÓC KHỐI LƯỢNG HOÀN THÀNH ĐƯA VÀO QUYẾT TOÁN</v>
          </cell>
        </row>
      </sheetData>
      <sheetData sheetId="10079">
        <row r="4">
          <cell r="A4" t="str">
            <v>BẢNG TÍNH TOÁN, ĐO BÓC KHỐI LƯỢNG HOÀN THÀNH ĐƯA VÀO QUYẾT TOÁN</v>
          </cell>
        </row>
      </sheetData>
      <sheetData sheetId="10080">
        <row r="4">
          <cell r="A4" t="str">
            <v>BẢNG TÍNH TOÁN, ĐO BÓC KHỐI LƯỢNG HOÀN THÀNH ĐƯA VÀO QUYẾT TOÁN</v>
          </cell>
        </row>
      </sheetData>
      <sheetData sheetId="10081">
        <row r="4">
          <cell r="A4" t="str">
            <v>BẢNG TÍNH TOÁN, ĐO BÓC KHỐI LƯỢNG HOÀN THÀNH ĐƯA VÀO QUYẾT TOÁN</v>
          </cell>
        </row>
      </sheetData>
      <sheetData sheetId="10082">
        <row r="4">
          <cell r="A4" t="str">
            <v>BẢNG TÍNH TOÁN, ĐO BÓC KHỐI LƯỢNG HOÀN THÀNH ĐƯA VÀO QUYẾT TOÁN</v>
          </cell>
        </row>
      </sheetData>
      <sheetData sheetId="10083">
        <row r="4">
          <cell r="A4" t="str">
            <v>BẢNG TÍNH TOÁN, ĐO BÓC KHỐI LƯỢNG HOÀN THÀNH ĐƯA VÀO QUYẾT TOÁN</v>
          </cell>
        </row>
      </sheetData>
      <sheetData sheetId="10084">
        <row r="4">
          <cell r="A4" t="str">
            <v>BẢNG TÍNH TOÁN, ĐO BÓC KHỐI LƯỢNG HOÀN THÀNH ĐƯA VÀO QUYẾT TOÁN</v>
          </cell>
        </row>
      </sheetData>
      <sheetData sheetId="10085">
        <row r="4">
          <cell r="A4" t="str">
            <v>BẢNG TÍNH TOÁN, ĐO BÓC KHỐI LƯỢNG HOÀN THÀNH ĐƯA VÀO QUYẾT TOÁN</v>
          </cell>
        </row>
      </sheetData>
      <sheetData sheetId="10086">
        <row r="4">
          <cell r="A4" t="str">
            <v>BẢNG TÍNH TOÁN, ĐO BÓC KHỐI LƯỢNG HOÀN THÀNH ĐƯA VÀO QUYẾT TOÁN</v>
          </cell>
        </row>
      </sheetData>
      <sheetData sheetId="10087">
        <row r="4">
          <cell r="A4" t="str">
            <v>BẢNG TÍNH TOÁN, ĐO BÓC KHỐI LƯỢNG HOÀN THÀNH ĐƯA VÀO QUYẾT TOÁN</v>
          </cell>
        </row>
      </sheetData>
      <sheetData sheetId="10088">
        <row r="4">
          <cell r="A4" t="str">
            <v>BẢNG TÍNH TOÁN, ĐO BÓC KHỐI LƯỢNG HOÀN THÀNH ĐƯA VÀO QUYẾT TOÁN</v>
          </cell>
        </row>
      </sheetData>
      <sheetData sheetId="10089">
        <row r="9">
          <cell r="A9" t="str">
            <v>A</v>
          </cell>
        </row>
      </sheetData>
      <sheetData sheetId="10090">
        <row r="4">
          <cell r="A4" t="str">
            <v>BẢNG TÍNH TOÁN, ĐO BÓC KHỐI LƯỢNG HOÀN THÀNH ĐƯA VÀO QUYẾT TOÁN</v>
          </cell>
        </row>
      </sheetData>
      <sheetData sheetId="10091">
        <row r="4">
          <cell r="A4" t="str">
            <v>BẢNG TÍNH TOÁN, ĐO BÓC KHỐI LƯỢNG HOÀN THÀNH ĐƯA VÀO QUYẾT TOÁN</v>
          </cell>
        </row>
      </sheetData>
      <sheetData sheetId="10092">
        <row r="4">
          <cell r="A4" t="str">
            <v>BẢNG TÍNH TOÁN, ĐO BÓC KHỐI LƯỢNG HOÀN THÀNH ĐƯA VÀO QUYẾT TOÁN</v>
          </cell>
        </row>
      </sheetData>
      <sheetData sheetId="10093">
        <row r="4">
          <cell r="A4" t="str">
            <v>BẢNG TÍNH TOÁN, ĐO BÓC KHỐI LƯỢNG HOÀN THÀNH ĐƯA VÀO QUYẾT TOÁN</v>
          </cell>
        </row>
      </sheetData>
      <sheetData sheetId="10094">
        <row r="4">
          <cell r="A4" t="str">
            <v>BẢNG TÍNH TOÁN, ĐO BÓC KHỐI LƯỢNG HOÀN THÀNH ĐƯA VÀO QUYẾT TOÁN</v>
          </cell>
        </row>
      </sheetData>
      <sheetData sheetId="10095">
        <row r="4">
          <cell r="A4" t="str">
            <v>BẢNG TÍNH TOÁN, ĐO BÓC KHỐI LƯỢNG HOÀN THÀNH ĐƯA VÀO QUYẾT TOÁN</v>
          </cell>
        </row>
      </sheetData>
      <sheetData sheetId="10096">
        <row r="4">
          <cell r="A4" t="str">
            <v>BẢNG TÍNH TOÁN, ĐO BÓC KHỐI LƯỢNG HOÀN THÀNH ĐƯA VÀO QUYẾT TOÁN</v>
          </cell>
        </row>
      </sheetData>
      <sheetData sheetId="10097">
        <row r="4">
          <cell r="A4" t="str">
            <v>BẢNG TÍNH TOÁN, ĐO BÓC KHỐI LƯỢNG HOÀN THÀNH ĐƯA VÀO QUYẾT TOÁN</v>
          </cell>
        </row>
      </sheetData>
      <sheetData sheetId="10098">
        <row r="4">
          <cell r="A4" t="str">
            <v>BẢNG TÍNH TOÁN, ĐO BÓC KHỐI LƯỢNG HOÀN THÀNH ĐƯA VÀO QUYẾT TOÁN</v>
          </cell>
        </row>
      </sheetData>
      <sheetData sheetId="10099">
        <row r="4">
          <cell r="A4" t="str">
            <v>BẢNG TÍNH TOÁN, ĐO BÓC KHỐI LƯỢNG HOÀN THÀNH ĐƯA VÀO QUYẾT TOÁN</v>
          </cell>
        </row>
      </sheetData>
      <sheetData sheetId="10100">
        <row r="4">
          <cell r="A4" t="str">
            <v>BẢNG TÍNH TOÁN, ĐO BÓC KHỐI LƯỢNG HOÀN THÀNH ĐƯA VÀO QUYẾT TOÁN</v>
          </cell>
        </row>
      </sheetData>
      <sheetData sheetId="10101">
        <row r="4">
          <cell r="A4" t="str">
            <v>BẢNG TÍNH TOÁN, ĐO BÓC KHỐI LƯỢNG HOÀN THÀNH ĐƯA VÀO QUYẾT TOÁN</v>
          </cell>
        </row>
      </sheetData>
      <sheetData sheetId="10102">
        <row r="4">
          <cell r="A4" t="str">
            <v>BẢNG TÍNH TOÁN, ĐO BÓC KHỐI LƯỢNG HOÀN THÀNH ĐƯA VÀO QUYẾT TOÁN</v>
          </cell>
        </row>
      </sheetData>
      <sheetData sheetId="10103">
        <row r="4">
          <cell r="A4" t="str">
            <v>BẢNG TÍNH TOÁN, ĐO BÓC KHỐI LƯỢNG HOÀN THÀNH ĐƯA VÀO QUYẾT TOÁN</v>
          </cell>
        </row>
      </sheetData>
      <sheetData sheetId="10104">
        <row r="4">
          <cell r="A4" t="str">
            <v>BẢNG TÍNH TOÁN, ĐO BÓC KHỐI LƯỢNG HOÀN THÀNH ĐƯA VÀO QUYẾT TOÁN</v>
          </cell>
        </row>
      </sheetData>
      <sheetData sheetId="10105">
        <row r="4">
          <cell r="A4" t="str">
            <v>BẢNG TÍNH TOÁN, ĐO BÓC KHỐI LƯỢNG HOÀN THÀNH ĐƯA VÀO QUYẾT TOÁN</v>
          </cell>
        </row>
      </sheetData>
      <sheetData sheetId="10106">
        <row r="4">
          <cell r="A4" t="str">
            <v>BẢNG TÍNH TOÁN, ĐO BÓC KHỐI LƯỢNG HOÀN THÀNH ĐƯA VÀO QUYẾT TOÁN</v>
          </cell>
        </row>
      </sheetData>
      <sheetData sheetId="10107">
        <row r="4">
          <cell r="A4" t="str">
            <v>BẢNG TÍNH TOÁN, ĐO BÓC KHỐI LƯỢNG HOÀN THÀNH ĐƯA VÀO QUYẾT TOÁN</v>
          </cell>
        </row>
      </sheetData>
      <sheetData sheetId="10108">
        <row r="4">
          <cell r="A4" t="str">
            <v>BẢNG TÍNH TOÁN, ĐO BÓC KHỐI LƯỢNG HOÀN THÀNH ĐƯA VÀO QUYẾT TOÁN</v>
          </cell>
        </row>
      </sheetData>
      <sheetData sheetId="10109">
        <row r="4">
          <cell r="A4" t="str">
            <v>BẢNG TÍNH TOÁN, ĐO BÓC KHỐI LƯỢNG HOÀN THÀNH ĐƯA VÀO QUYẾT TOÁN</v>
          </cell>
        </row>
      </sheetData>
      <sheetData sheetId="10110">
        <row r="4">
          <cell r="A4" t="str">
            <v>BẢNG TÍNH TOÁN, ĐO BÓC KHỐI LƯỢNG HOÀN THÀNH ĐƯA VÀO QUYẾT TOÁN</v>
          </cell>
        </row>
      </sheetData>
      <sheetData sheetId="10111">
        <row r="4">
          <cell r="A4" t="str">
            <v>BẢNG TÍNH TOÁN, ĐO BÓC KHỐI LƯỢNG HOÀN THÀNH ĐƯA VÀO QUYẾT TOÁN</v>
          </cell>
        </row>
      </sheetData>
      <sheetData sheetId="10112">
        <row r="9">
          <cell r="A9" t="str">
            <v>A</v>
          </cell>
        </row>
      </sheetData>
      <sheetData sheetId="10113">
        <row r="4">
          <cell r="A4" t="str">
            <v>BẢNG TÍNH TOÁN, ĐO BÓC KHỐI LƯỢNG HOÀN THÀNH ĐƯA VÀO QUYẾT TOÁN</v>
          </cell>
        </row>
      </sheetData>
      <sheetData sheetId="10114">
        <row r="4">
          <cell r="A4" t="str">
            <v>BẢNG TÍNH TOÁN, ĐO BÓC KHỐI LƯỢNG HOÀN THÀNH ĐƯA VÀO QUYẾT TOÁN</v>
          </cell>
        </row>
      </sheetData>
      <sheetData sheetId="10115">
        <row r="4">
          <cell r="A4" t="str">
            <v>BẢNG TÍNH TOÁN, ĐO BÓC KHỐI LƯỢNG HOÀN THÀNH ĐƯA VÀO QUYẾT TOÁN</v>
          </cell>
        </row>
      </sheetData>
      <sheetData sheetId="10116">
        <row r="4">
          <cell r="A4" t="str">
            <v>BẢNG TÍNH TOÁN, ĐO BÓC KHỐI LƯỢNG HOÀN THÀNH ĐƯA VÀO QUYẾT TOÁN</v>
          </cell>
        </row>
      </sheetData>
      <sheetData sheetId="10117">
        <row r="9">
          <cell r="A9" t="str">
            <v>A</v>
          </cell>
        </row>
      </sheetData>
      <sheetData sheetId="10118">
        <row r="4">
          <cell r="A4" t="str">
            <v>BẢNG TÍNH TOÁN, ĐO BÓC KHỐI LƯỢNG HOÀN THÀNH ĐƯA VÀO QUYẾT TOÁN</v>
          </cell>
        </row>
      </sheetData>
      <sheetData sheetId="10119">
        <row r="4">
          <cell r="A4" t="str">
            <v>BẢNG TÍNH TOÁN, ĐO BÓC KHỐI LƯỢNG HOÀN THÀNH ĐƯA VÀO QUYẾT TOÁN</v>
          </cell>
        </row>
      </sheetData>
      <sheetData sheetId="10120">
        <row r="4">
          <cell r="A4" t="str">
            <v>BẢNG TÍNH TOÁN, ĐO BÓC KHỐI LƯỢNG HOÀN THÀNH ĐƯA VÀO QUYẾT TOÁN</v>
          </cell>
        </row>
      </sheetData>
      <sheetData sheetId="10121">
        <row r="4">
          <cell r="A4" t="str">
            <v>BẢNG TÍNH TOÁN, ĐO BÓC KHỐI LƯỢNG HOÀN THÀNH ĐƯA VÀO QUYẾT TOÁN</v>
          </cell>
        </row>
      </sheetData>
      <sheetData sheetId="10122">
        <row r="4">
          <cell r="A4" t="str">
            <v>BẢNG TÍNH TOÁN, ĐO BÓC KHỐI LƯỢNG HOÀN THÀNH ĐƯA VÀO QUYẾT TOÁN</v>
          </cell>
        </row>
      </sheetData>
      <sheetData sheetId="10123">
        <row r="4">
          <cell r="A4" t="str">
            <v>BẢNG TÍNH TOÁN, ĐO BÓC KHỐI LƯỢNG HOÀN THÀNH ĐƯA VÀO QUYẾT TOÁN</v>
          </cell>
        </row>
      </sheetData>
      <sheetData sheetId="10124">
        <row r="4">
          <cell r="A4" t="str">
            <v>BẢNG TÍNH TOÁN, ĐO BÓC KHỐI LƯỢNG HOÀN THÀNH ĐƯA VÀO QUYẾT TOÁN</v>
          </cell>
        </row>
      </sheetData>
      <sheetData sheetId="10125">
        <row r="4">
          <cell r="A4" t="str">
            <v>BẢNG TÍNH TOÁN, ĐO BÓC KHỐI LƯỢNG HOÀN THÀNH ĐƯA VÀO QUYẾT TOÁN</v>
          </cell>
        </row>
      </sheetData>
      <sheetData sheetId="10126">
        <row r="4">
          <cell r="A4" t="str">
            <v>BẢNG TÍNH TOÁN, ĐO BÓC KHỐI LƯỢNG HOÀN THÀNH ĐƯA VÀO QUYẾT TOÁN</v>
          </cell>
        </row>
      </sheetData>
      <sheetData sheetId="10127">
        <row r="4">
          <cell r="A4" t="str">
            <v>BẢNG TÍNH TOÁN, ĐO BÓC KHỐI LƯỢNG HOÀN THÀNH ĐƯA VÀO QUYẾT TOÁN</v>
          </cell>
        </row>
      </sheetData>
      <sheetData sheetId="10128">
        <row r="4">
          <cell r="A4" t="str">
            <v>BẢNG TÍNH TOÁN, ĐO BÓC KHỐI LƯỢNG HOÀN THÀNH ĐƯA VÀO QUYẾT TOÁN</v>
          </cell>
        </row>
      </sheetData>
      <sheetData sheetId="10129">
        <row r="4">
          <cell r="A4" t="str">
            <v>BẢNG TÍNH TOÁN, ĐO BÓC KHỐI LƯỢNG HOÀN THÀNH ĐƯA VÀO QUYẾT TOÁN</v>
          </cell>
        </row>
      </sheetData>
      <sheetData sheetId="10130">
        <row r="4">
          <cell r="A4" t="str">
            <v>BẢNG TÍNH TOÁN, ĐO BÓC KHỐI LƯỢNG HOÀN THÀNH ĐƯA VÀO QUYẾT TOÁN</v>
          </cell>
        </row>
      </sheetData>
      <sheetData sheetId="10131">
        <row r="4">
          <cell r="A4" t="str">
            <v>BẢNG TÍNH TOÁN, ĐO BÓC KHỐI LƯỢNG HOÀN THÀNH ĐƯA VÀO QUYẾT TOÁN</v>
          </cell>
        </row>
      </sheetData>
      <sheetData sheetId="10132">
        <row r="4">
          <cell r="A4" t="str">
            <v>BẢNG TÍNH TOÁN, ĐO BÓC KHỐI LƯỢNG HOÀN THÀNH ĐƯA VÀO QUYẾT TOÁN</v>
          </cell>
        </row>
      </sheetData>
      <sheetData sheetId="10133">
        <row r="4">
          <cell r="A4" t="str">
            <v>BẢNG TÍNH TOÁN, ĐO BÓC KHỐI LƯỢNG HOÀN THÀNH ĐƯA VÀO QUYẾT TOÁN</v>
          </cell>
        </row>
      </sheetData>
      <sheetData sheetId="10134">
        <row r="4">
          <cell r="A4" t="str">
            <v>BẢNG TÍNH TOÁN, ĐO BÓC KHỐI LƯỢNG HOÀN THÀNH ĐƯA VÀO QUYẾT TOÁN</v>
          </cell>
        </row>
      </sheetData>
      <sheetData sheetId="10135">
        <row r="4">
          <cell r="A4" t="str">
            <v>BẢNG TÍNH TOÁN, ĐO BÓC KHỐI LƯỢNG HOÀN THÀNH ĐƯA VÀO QUYẾT TOÁN</v>
          </cell>
        </row>
      </sheetData>
      <sheetData sheetId="10136">
        <row r="4">
          <cell r="A4" t="str">
            <v>BẢNG TÍNH TOÁN, ĐO BÓC KHỐI LƯỢNG HOÀN THÀNH ĐƯA VÀO QUYẾT TOÁN</v>
          </cell>
        </row>
      </sheetData>
      <sheetData sheetId="10137">
        <row r="4">
          <cell r="A4" t="str">
            <v>BẢNG TÍNH TOÁN, ĐO BÓC KHỐI LƯỢNG HOÀN THÀNH ĐƯA VÀO QUYẾT TOÁN</v>
          </cell>
        </row>
      </sheetData>
      <sheetData sheetId="10138">
        <row r="4">
          <cell r="A4" t="str">
            <v>BẢNG TÍNH TOÁN, ĐO BÓC KHỐI LƯỢNG HOÀN THÀNH ĐƯA VÀO QUYẾT TOÁN</v>
          </cell>
        </row>
      </sheetData>
      <sheetData sheetId="10139">
        <row r="4">
          <cell r="A4" t="str">
            <v>BẢNG TÍNH TOÁN, ĐO BÓC KHỐI LƯỢNG HOÀN THÀNH ĐƯA VÀO QUYẾT TOÁN</v>
          </cell>
        </row>
      </sheetData>
      <sheetData sheetId="10140">
        <row r="4">
          <cell r="A4" t="str">
            <v>BẢNG TÍNH TOÁN, ĐO BÓC KHỐI LƯỢNG HOÀN THÀNH ĐƯA VÀO QUYẾT TOÁN</v>
          </cell>
        </row>
      </sheetData>
      <sheetData sheetId="10141">
        <row r="4">
          <cell r="A4" t="str">
            <v>BẢNG TÍNH TOÁN, ĐO BÓC KHỐI LƯỢNG HOÀN THÀNH ĐƯA VÀO QUYẾT TOÁN</v>
          </cell>
        </row>
      </sheetData>
      <sheetData sheetId="10142">
        <row r="4">
          <cell r="A4" t="str">
            <v>BẢNG TÍNH TOÁN, ĐO BÓC KHỐI LƯỢNG HOÀN THÀNH ĐƯA VÀO QUYẾT TOÁN</v>
          </cell>
        </row>
      </sheetData>
      <sheetData sheetId="10143">
        <row r="4">
          <cell r="A4" t="str">
            <v>BẢNG TÍNH TOÁN, ĐO BÓC KHỐI LƯỢNG HOÀN THÀNH ĐƯA VÀO QUYẾT TOÁN</v>
          </cell>
        </row>
      </sheetData>
      <sheetData sheetId="10144">
        <row r="4">
          <cell r="A4" t="str">
            <v>BẢNG TÍNH TOÁN, ĐO BÓC KHỐI LƯỢNG HOÀN THÀNH ĐƯA VÀO QUYẾT TOÁN</v>
          </cell>
        </row>
      </sheetData>
      <sheetData sheetId="10145">
        <row r="4">
          <cell r="A4" t="str">
            <v>BẢNG TÍNH TOÁN, ĐO BÓC KHỐI LƯỢNG HOÀN THÀNH ĐƯA VÀO QUYẾT TOÁN</v>
          </cell>
        </row>
      </sheetData>
      <sheetData sheetId="10146">
        <row r="4">
          <cell r="A4" t="str">
            <v>BẢNG TÍNH TOÁN, ĐO BÓC KHỐI LƯỢNG HOÀN THÀNH ĐƯA VÀO QUYẾT TOÁN</v>
          </cell>
        </row>
      </sheetData>
      <sheetData sheetId="10147">
        <row r="4">
          <cell r="A4" t="str">
            <v>BẢNG TÍNH TOÁN, ĐO BÓC KHỐI LƯỢNG HOÀN THÀNH ĐƯA VÀO QUYẾT TOÁN</v>
          </cell>
        </row>
      </sheetData>
      <sheetData sheetId="10148">
        <row r="4">
          <cell r="A4" t="str">
            <v>BẢNG TÍNH TOÁN, ĐO BÓC KHỐI LƯỢNG HOÀN THÀNH ĐƯA VÀO QUYẾT TOÁN</v>
          </cell>
        </row>
      </sheetData>
      <sheetData sheetId="10149">
        <row r="4">
          <cell r="A4" t="str">
            <v>BẢNG TÍNH TOÁN, ĐO BÓC KHỐI LƯỢNG HOÀN THÀNH ĐƯA VÀO QUYẾT TOÁN</v>
          </cell>
        </row>
      </sheetData>
      <sheetData sheetId="10150">
        <row r="4">
          <cell r="A4" t="str">
            <v>BẢNG TÍNH TOÁN, ĐO BÓC KHỐI LƯỢNG HOÀN THÀNH ĐƯA VÀO QUYẾT TOÁN</v>
          </cell>
        </row>
      </sheetData>
      <sheetData sheetId="10151">
        <row r="4">
          <cell r="A4" t="str">
            <v>BẢNG TÍNH TOÁN, ĐO BÓC KHỐI LƯỢNG HOÀN THÀNH ĐƯA VÀO QUYẾT TOÁN</v>
          </cell>
        </row>
      </sheetData>
      <sheetData sheetId="10152">
        <row r="4">
          <cell r="A4" t="str">
            <v>BẢNG TÍNH TOÁN, ĐO BÓC KHỐI LƯỢNG HOÀN THÀNH ĐƯA VÀO QUYẾT TOÁN</v>
          </cell>
        </row>
      </sheetData>
      <sheetData sheetId="10153">
        <row r="4">
          <cell r="A4" t="str">
            <v>BẢNG TÍNH TOÁN, ĐO BÓC KHỐI LƯỢNG HOÀN THÀNH ĐƯA VÀO QUYẾT TOÁN</v>
          </cell>
        </row>
      </sheetData>
      <sheetData sheetId="10154">
        <row r="4">
          <cell r="A4" t="str">
            <v>BẢNG TÍNH TOÁN, ĐO BÓC KHỐI LƯỢNG HOÀN THÀNH ĐƯA VÀO QUYẾT TOÁN</v>
          </cell>
        </row>
      </sheetData>
      <sheetData sheetId="10155">
        <row r="4">
          <cell r="A4" t="str">
            <v>BẢNG TÍNH TOÁN, ĐO BÓC KHỐI LƯỢNG HOÀN THÀNH ĐƯA VÀO QUYẾT TOÁN</v>
          </cell>
        </row>
      </sheetData>
      <sheetData sheetId="10156">
        <row r="4">
          <cell r="A4" t="str">
            <v>BẢNG TÍNH TOÁN, ĐO BÓC KHỐI LƯỢNG HOÀN THÀNH ĐƯA VÀO QUYẾT TOÁN</v>
          </cell>
        </row>
      </sheetData>
      <sheetData sheetId="10157">
        <row r="4">
          <cell r="A4" t="str">
            <v>BẢNG TÍNH TOÁN, ĐO BÓC KHỐI LƯỢNG HOÀN THÀNH ĐƯA VÀO QUYẾT TOÁN</v>
          </cell>
        </row>
      </sheetData>
      <sheetData sheetId="10158">
        <row r="4">
          <cell r="A4" t="str">
            <v>BẢNG TÍNH TOÁN, ĐO BÓC KHỐI LƯỢNG HOÀN THÀNH ĐƯA VÀO QUYẾT TOÁN</v>
          </cell>
        </row>
      </sheetData>
      <sheetData sheetId="10159">
        <row r="4">
          <cell r="A4" t="str">
            <v>BẢNG TÍNH TOÁN, ĐO BÓC KHỐI LƯỢNG HOÀN THÀNH ĐƯA VÀO QUYẾT TOÁN</v>
          </cell>
        </row>
      </sheetData>
      <sheetData sheetId="10160">
        <row r="4">
          <cell r="A4" t="str">
            <v>BẢNG TÍNH TOÁN, ĐO BÓC KHỐI LƯỢNG HOÀN THÀNH ĐƯA VÀO QUYẾT TOÁN</v>
          </cell>
        </row>
      </sheetData>
      <sheetData sheetId="10161">
        <row r="4">
          <cell r="A4" t="str">
            <v>BẢNG TÍNH TOÁN, ĐO BÓC KHỐI LƯỢNG HOÀN THÀNH ĐƯA VÀO QUYẾT TOÁN</v>
          </cell>
        </row>
      </sheetData>
      <sheetData sheetId="10162">
        <row r="4">
          <cell r="A4" t="str">
            <v>BẢNG TÍNH TOÁN, ĐO BÓC KHỐI LƯỢNG HOÀN THÀNH ĐƯA VÀO QUYẾT TOÁN</v>
          </cell>
        </row>
      </sheetData>
      <sheetData sheetId="10163">
        <row r="4">
          <cell r="A4" t="str">
            <v>BẢNG TÍNH TOÁN, ĐO BÓC KHỐI LƯỢNG HOÀN THÀNH ĐƯA VÀO QUYẾT TOÁN</v>
          </cell>
        </row>
      </sheetData>
      <sheetData sheetId="10164">
        <row r="4">
          <cell r="A4" t="str">
            <v>BẢNG TÍNH TOÁN, ĐO BÓC KHỐI LƯỢNG HOÀN THÀNH ĐƯA VÀO QUYẾT TOÁN</v>
          </cell>
        </row>
      </sheetData>
      <sheetData sheetId="10165">
        <row r="4">
          <cell r="A4" t="str">
            <v>BẢNG TÍNH TOÁN, ĐO BÓC KHỐI LƯỢNG HOÀN THÀNH ĐƯA VÀO QUYẾT TOÁN</v>
          </cell>
        </row>
      </sheetData>
      <sheetData sheetId="10166">
        <row r="4">
          <cell r="A4" t="str">
            <v>BẢNG TÍNH TOÁN, ĐO BÓC KHỐI LƯỢNG HOÀN THÀNH ĐƯA VÀO QUYẾT TOÁN</v>
          </cell>
        </row>
      </sheetData>
      <sheetData sheetId="10167">
        <row r="4">
          <cell r="A4" t="str">
            <v>BẢNG TÍNH TOÁN, ĐO BÓC KHỐI LƯỢNG HOÀN THÀNH ĐƯA VÀO QUYẾT TOÁN</v>
          </cell>
        </row>
      </sheetData>
      <sheetData sheetId="10168">
        <row r="4">
          <cell r="A4" t="str">
            <v>BẢNG TÍNH TOÁN, ĐO BÓC KHỐI LƯỢNG HOÀN THÀNH ĐƯA VÀO QUYẾT TOÁN</v>
          </cell>
        </row>
      </sheetData>
      <sheetData sheetId="10169">
        <row r="4">
          <cell r="A4" t="str">
            <v>BẢNG TÍNH TOÁN, ĐO BÓC KHỐI LƯỢNG HOÀN THÀNH ĐƯA VÀO QUYẾT TOÁN</v>
          </cell>
        </row>
      </sheetData>
      <sheetData sheetId="10170">
        <row r="4">
          <cell r="A4" t="str">
            <v>BẢNG TÍNH TOÁN, ĐO BÓC KHỐI LƯỢNG HOÀN THÀNH ĐƯA VÀO QUYẾT TOÁN</v>
          </cell>
        </row>
      </sheetData>
      <sheetData sheetId="10171">
        <row r="4">
          <cell r="A4" t="str">
            <v>BẢNG TÍNH TOÁN, ĐO BÓC KHỐI LƯỢNG HOÀN THÀNH ĐƯA VÀO QUYẾT TOÁN</v>
          </cell>
        </row>
      </sheetData>
      <sheetData sheetId="10172">
        <row r="4">
          <cell r="A4" t="str">
            <v>BẢNG TÍNH TOÁN, ĐO BÓC KHỐI LƯỢNG HOÀN THÀNH ĐƯA VÀO QUYẾT TOÁN</v>
          </cell>
        </row>
      </sheetData>
      <sheetData sheetId="10173">
        <row r="4">
          <cell r="A4" t="str">
            <v>BẢNG TÍNH TOÁN, ĐO BÓC KHỐI LƯỢNG HOÀN THÀNH ĐƯA VÀO QUYẾT TOÁN</v>
          </cell>
        </row>
      </sheetData>
      <sheetData sheetId="10174">
        <row r="4">
          <cell r="A4" t="str">
            <v>BẢNG TÍNH TOÁN, ĐO BÓC KHỐI LƯỢNG HOÀN THÀNH ĐƯA VÀO QUYẾT TOÁN</v>
          </cell>
        </row>
      </sheetData>
      <sheetData sheetId="10175">
        <row r="4">
          <cell r="A4" t="str">
            <v>BẢNG TÍNH TOÁN, ĐO BÓC KHỐI LƯỢNG HOÀN THÀNH ĐƯA VÀO QUYẾT TOÁN</v>
          </cell>
        </row>
      </sheetData>
      <sheetData sheetId="10176">
        <row r="4">
          <cell r="A4" t="str">
            <v>BẢNG TÍNH TOÁN, ĐO BÓC KHỐI LƯỢNG HOÀN THÀNH ĐƯA VÀO QUYẾT TOÁN</v>
          </cell>
        </row>
      </sheetData>
      <sheetData sheetId="10177">
        <row r="4">
          <cell r="A4" t="str">
            <v>BẢNG TÍNH TOÁN, ĐO BÓC KHỐI LƯỢNG HOÀN THÀNH ĐƯA VÀO QUYẾT TOÁN</v>
          </cell>
        </row>
      </sheetData>
      <sheetData sheetId="10178">
        <row r="4">
          <cell r="A4" t="str">
            <v>BẢNG TÍNH TOÁN, ĐO BÓC KHỐI LƯỢNG HOÀN THÀNH ĐƯA VÀO QUYẾT TOÁN</v>
          </cell>
        </row>
      </sheetData>
      <sheetData sheetId="10179">
        <row r="9">
          <cell r="A9" t="str">
            <v>A</v>
          </cell>
        </row>
      </sheetData>
      <sheetData sheetId="10180">
        <row r="4">
          <cell r="A4" t="str">
            <v>BẢNG TÍNH TOÁN, ĐO BÓC KHỐI LƯỢNG HOÀN THÀNH ĐƯA VÀO QUYẾT TOÁN</v>
          </cell>
        </row>
      </sheetData>
      <sheetData sheetId="10181">
        <row r="4">
          <cell r="A4" t="str">
            <v>BẢNG TÍNH TOÁN, ĐO BÓC KHỐI LƯỢNG HOÀN THÀNH ĐƯA VÀO QUYẾT TOÁN</v>
          </cell>
        </row>
      </sheetData>
      <sheetData sheetId="10182">
        <row r="4">
          <cell r="A4" t="str">
            <v>BẢNG TÍNH TOÁN, ĐO BÓC KHỐI LƯỢNG HOÀN THÀNH ĐƯA VÀO QUYẾT TOÁN</v>
          </cell>
        </row>
      </sheetData>
      <sheetData sheetId="10183">
        <row r="4">
          <cell r="A4" t="str">
            <v>BẢNG TÍNH TOÁN, ĐO BÓC KHỐI LƯỢNG HOÀN THÀNH ĐƯA VÀO QUYẾT TOÁN</v>
          </cell>
        </row>
      </sheetData>
      <sheetData sheetId="10184">
        <row r="4">
          <cell r="A4" t="str">
            <v>BẢNG TÍNH TOÁN, ĐO BÓC KHỐI LƯỢNG HOÀN THÀNH ĐƯA VÀO QUYẾT TOÁN</v>
          </cell>
        </row>
      </sheetData>
      <sheetData sheetId="10185">
        <row r="4">
          <cell r="A4" t="str">
            <v>BẢNG TÍNH TOÁN, ĐO BÓC KHỐI LƯỢNG HOÀN THÀNH ĐƯA VÀO QUYẾT TOÁN</v>
          </cell>
        </row>
      </sheetData>
      <sheetData sheetId="10186">
        <row r="4">
          <cell r="A4" t="str">
            <v>BẢNG TÍNH TOÁN, ĐO BÓC KHỐI LƯỢNG HOÀN THÀNH ĐƯA VÀO QUYẾT TOÁN</v>
          </cell>
        </row>
      </sheetData>
      <sheetData sheetId="10187">
        <row r="4">
          <cell r="A4" t="str">
            <v>BẢNG TÍNH TOÁN, ĐO BÓC KHỐI LƯỢNG HOÀN THÀNH ĐƯA VÀO QUYẾT TOÁN</v>
          </cell>
        </row>
      </sheetData>
      <sheetData sheetId="10188">
        <row r="4">
          <cell r="A4" t="str">
            <v>BẢNG TÍNH TOÁN, ĐO BÓC KHỐI LƯỢNG HOÀN THÀNH ĐƯA VÀO QUYẾT TOÁN</v>
          </cell>
        </row>
      </sheetData>
      <sheetData sheetId="10189">
        <row r="4">
          <cell r="A4" t="str">
            <v>BẢNG TÍNH TOÁN, ĐO BÓC KHỐI LƯỢNG HOÀN THÀNH ĐƯA VÀO QUYẾT TOÁN</v>
          </cell>
        </row>
      </sheetData>
      <sheetData sheetId="10190">
        <row r="4">
          <cell r="A4" t="str">
            <v>BẢNG TÍNH TOÁN, ĐO BÓC KHỐI LƯỢNG HOÀN THÀNH ĐƯA VÀO QUYẾT TOÁN</v>
          </cell>
        </row>
      </sheetData>
      <sheetData sheetId="10191">
        <row r="4">
          <cell r="A4" t="str">
            <v>BẢNG TÍNH TOÁN, ĐO BÓC KHỐI LƯỢNG HOÀN THÀNH ĐƯA VÀO QUYẾT TOÁN</v>
          </cell>
        </row>
      </sheetData>
      <sheetData sheetId="10192">
        <row r="4">
          <cell r="A4" t="str">
            <v>BẢNG TÍNH TOÁN, ĐO BÓC KHỐI LƯỢNG HOÀN THÀNH ĐƯA VÀO QUYẾT TOÁN</v>
          </cell>
        </row>
      </sheetData>
      <sheetData sheetId="10193">
        <row r="4">
          <cell r="A4" t="str">
            <v>BẢNG TÍNH TOÁN, ĐO BÓC KHỐI LƯỢNG HOÀN THÀNH ĐƯA VÀO QUYẾT TOÁN</v>
          </cell>
        </row>
      </sheetData>
      <sheetData sheetId="10194">
        <row r="4">
          <cell r="A4" t="str">
            <v>BẢNG TÍNH TOÁN, ĐO BÓC KHỐI LƯỢNG HOÀN THÀNH ĐƯA VÀO QUYẾT TOÁN</v>
          </cell>
        </row>
      </sheetData>
      <sheetData sheetId="10195">
        <row r="4">
          <cell r="A4" t="str">
            <v>BẢNG TÍNH TOÁN, ĐO BÓC KHỐI LƯỢNG HOÀN THÀNH ĐƯA VÀO QUYẾT TOÁN</v>
          </cell>
        </row>
      </sheetData>
      <sheetData sheetId="10196">
        <row r="4">
          <cell r="A4" t="str">
            <v>BẢNG TÍNH TOÁN, ĐO BÓC KHỐI LƯỢNG HOÀN THÀNH ĐƯA VÀO QUYẾT TOÁN</v>
          </cell>
        </row>
      </sheetData>
      <sheetData sheetId="10197">
        <row r="4">
          <cell r="A4" t="str">
            <v>BẢNG TÍNH TOÁN, ĐO BÓC KHỐI LƯỢNG HOÀN THÀNH ĐƯA VÀO QUYẾT TOÁN</v>
          </cell>
        </row>
      </sheetData>
      <sheetData sheetId="10198">
        <row r="4">
          <cell r="A4" t="str">
            <v>BẢNG TÍNH TOÁN, ĐO BÓC KHỐI LƯỢNG HOÀN THÀNH ĐƯA VÀO QUYẾT TOÁN</v>
          </cell>
        </row>
      </sheetData>
      <sheetData sheetId="10199">
        <row r="9">
          <cell r="A9" t="str">
            <v>A</v>
          </cell>
        </row>
      </sheetData>
      <sheetData sheetId="10200">
        <row r="9">
          <cell r="A9" t="str">
            <v>A</v>
          </cell>
        </row>
      </sheetData>
      <sheetData sheetId="10201">
        <row r="4">
          <cell r="A4" t="str">
            <v>BẢNG TÍNH TOÁN, ĐO BÓC KHỐI LƯỢNG HOÀN THÀNH ĐƯA VÀO QUYẾT TOÁN</v>
          </cell>
        </row>
      </sheetData>
      <sheetData sheetId="10202">
        <row r="4">
          <cell r="A4" t="str">
            <v>BẢNG TÍNH TOÁN, ĐO BÓC KHỐI LƯỢNG HOÀN THÀNH ĐƯA VÀO QUYẾT TOÁN</v>
          </cell>
        </row>
      </sheetData>
      <sheetData sheetId="10203">
        <row r="4">
          <cell r="A4" t="str">
            <v>BẢNG TÍNH TOÁN, ĐO BÓC KHỐI LƯỢNG HOÀN THÀNH ĐƯA VÀO QUYẾT TOÁN</v>
          </cell>
        </row>
      </sheetData>
      <sheetData sheetId="10204">
        <row r="4">
          <cell r="A4" t="str">
            <v>BẢNG TÍNH TOÁN, ĐO BÓC KHỐI LƯỢNG HOÀN THÀNH ĐƯA VÀO QUYẾT TOÁN</v>
          </cell>
        </row>
      </sheetData>
      <sheetData sheetId="10205">
        <row r="4">
          <cell r="A4" t="str">
            <v>BẢNG TÍNH TOÁN, ĐO BÓC KHỐI LƯỢNG HOÀN THÀNH ĐƯA VÀO QUYẾT TOÁN</v>
          </cell>
        </row>
      </sheetData>
      <sheetData sheetId="10206">
        <row r="4">
          <cell r="A4" t="str">
            <v>BẢNG TÍNH TOÁN, ĐO BÓC KHỐI LƯỢNG HOÀN THÀNH ĐƯA VÀO QUYẾT TOÁN</v>
          </cell>
        </row>
      </sheetData>
      <sheetData sheetId="10207">
        <row r="4">
          <cell r="A4" t="str">
            <v>BẢNG TÍNH TOÁN, ĐO BÓC KHỐI LƯỢNG HOÀN THÀNH ĐƯA VÀO QUYẾT TOÁN</v>
          </cell>
        </row>
      </sheetData>
      <sheetData sheetId="10208">
        <row r="4">
          <cell r="A4" t="str">
            <v>BẢNG TÍNH TOÁN, ĐO BÓC KHỐI LƯỢNG HOÀN THÀNH ĐƯA VÀO QUYẾT TOÁN</v>
          </cell>
        </row>
      </sheetData>
      <sheetData sheetId="10209">
        <row r="4">
          <cell r="A4" t="str">
            <v>BẢNG TÍNH TOÁN, ĐO BÓC KHỐI LƯỢNG HOÀN THÀNH ĐƯA VÀO QUYẾT TOÁN</v>
          </cell>
        </row>
      </sheetData>
      <sheetData sheetId="10210">
        <row r="4">
          <cell r="A4" t="str">
            <v>BẢNG TÍNH TOÁN, ĐO BÓC KHỐI LƯỢNG HOÀN THÀNH ĐƯA VÀO QUYẾT TOÁN</v>
          </cell>
        </row>
      </sheetData>
      <sheetData sheetId="10211">
        <row r="4">
          <cell r="A4" t="str">
            <v>BẢNG TÍNH TOÁN, ĐO BÓC KHỐI LƯỢNG HOÀN THÀNH ĐƯA VÀO QUYẾT TOÁN</v>
          </cell>
        </row>
      </sheetData>
      <sheetData sheetId="10212">
        <row r="4">
          <cell r="A4" t="str">
            <v>BẢNG TÍNH TOÁN, ĐO BÓC KHỐI LƯỢNG HOÀN THÀNH ĐƯA VÀO QUYẾT TOÁN</v>
          </cell>
        </row>
      </sheetData>
      <sheetData sheetId="10213">
        <row r="9">
          <cell r="A9" t="str">
            <v>A</v>
          </cell>
        </row>
      </sheetData>
      <sheetData sheetId="10214">
        <row r="4">
          <cell r="A4" t="str">
            <v>BẢNG TÍNH TOÁN, ĐO BÓC KHỐI LƯỢNG HOÀN THÀNH ĐƯA VÀO QUYẾT TOÁN</v>
          </cell>
        </row>
      </sheetData>
      <sheetData sheetId="10215">
        <row r="9">
          <cell r="A9" t="str">
            <v>A</v>
          </cell>
        </row>
      </sheetData>
      <sheetData sheetId="10216">
        <row r="9">
          <cell r="A9" t="str">
            <v>A</v>
          </cell>
        </row>
      </sheetData>
      <sheetData sheetId="10217">
        <row r="4">
          <cell r="A4" t="str">
            <v>BẢNG TÍNH TOÁN, ĐO BÓC KHỐI LƯỢNG HOÀN THÀNH ĐƯA VÀO QUYẾT TOÁN</v>
          </cell>
        </row>
      </sheetData>
      <sheetData sheetId="10218">
        <row r="4">
          <cell r="A4" t="str">
            <v>BẢNG TÍNH TOÁN, ĐO BÓC KHỐI LƯỢNG HOÀN THÀNH ĐƯA VÀO QUYẾT TOÁN</v>
          </cell>
        </row>
      </sheetData>
      <sheetData sheetId="10219">
        <row r="4">
          <cell r="A4" t="str">
            <v>BẢNG TÍNH TOÁN, ĐO BÓC KHỐI LƯỢNG HOÀN THÀNH ĐƯA VÀO QUYẾT TOÁN</v>
          </cell>
        </row>
      </sheetData>
      <sheetData sheetId="10220">
        <row r="4">
          <cell r="A4" t="str">
            <v>BẢNG TÍNH TOÁN, ĐO BÓC KHỐI LƯỢNG HOÀN THÀNH ĐƯA VÀO QUYẾT TOÁN</v>
          </cell>
        </row>
      </sheetData>
      <sheetData sheetId="10221">
        <row r="4">
          <cell r="A4" t="str">
            <v>BẢNG TÍNH TOÁN, ĐO BÓC KHỐI LƯỢNG HOÀN THÀNH ĐƯA VÀO QUYẾT TOÁN</v>
          </cell>
        </row>
      </sheetData>
      <sheetData sheetId="10222">
        <row r="4">
          <cell r="A4" t="str">
            <v>BẢNG TÍNH TOÁN, ĐO BÓC KHỐI LƯỢNG HOÀN THÀNH ĐƯA VÀO QUYẾT TOÁN</v>
          </cell>
        </row>
      </sheetData>
      <sheetData sheetId="10223">
        <row r="4">
          <cell r="A4" t="str">
            <v>BẢNG TÍNH TOÁN, ĐO BÓC KHỐI LƯỢNG HOÀN THÀNH ĐƯA VÀO QUYẾT TOÁN</v>
          </cell>
        </row>
      </sheetData>
      <sheetData sheetId="10224">
        <row r="4">
          <cell r="A4" t="str">
            <v>BẢNG TÍNH TOÁN, ĐO BÓC KHỐI LƯỢNG HOÀN THÀNH ĐƯA VÀO QUYẾT TOÁN</v>
          </cell>
        </row>
      </sheetData>
      <sheetData sheetId="10225">
        <row r="4">
          <cell r="A4" t="str">
            <v>BẢNG TÍNH TOÁN, ĐO BÓC KHỐI LƯỢNG HOÀN THÀNH ĐƯA VÀO QUYẾT TOÁN</v>
          </cell>
        </row>
      </sheetData>
      <sheetData sheetId="10226">
        <row r="4">
          <cell r="A4" t="str">
            <v>BẢNG TÍNH TOÁN, ĐO BÓC KHỐI LƯỢNG HOÀN THÀNH ĐƯA VÀO QUYẾT TOÁN</v>
          </cell>
        </row>
      </sheetData>
      <sheetData sheetId="10227">
        <row r="4">
          <cell r="A4" t="str">
            <v>BẢNG TÍNH TOÁN, ĐO BÓC KHỐI LƯỢNG HOÀN THÀNH ĐƯA VÀO QUYẾT TOÁN</v>
          </cell>
        </row>
      </sheetData>
      <sheetData sheetId="10228">
        <row r="4">
          <cell r="A4" t="str">
            <v>BẢNG TÍNH TOÁN, ĐO BÓC KHỐI LƯỢNG HOÀN THÀNH ĐƯA VÀO QUYẾT TOÁN</v>
          </cell>
        </row>
      </sheetData>
      <sheetData sheetId="10229">
        <row r="4">
          <cell r="A4" t="str">
            <v>BẢNG TÍNH TOÁN, ĐO BÓC KHỐI LƯỢNG HOÀN THÀNH ĐƯA VÀO QUYẾT TOÁN</v>
          </cell>
        </row>
      </sheetData>
      <sheetData sheetId="10230">
        <row r="4">
          <cell r="A4" t="str">
            <v>BẢNG TÍNH TOÁN, ĐO BÓC KHỐI LƯỢNG HOÀN THÀNH ĐƯA VÀO QUYẾT TOÁN</v>
          </cell>
        </row>
      </sheetData>
      <sheetData sheetId="10231">
        <row r="4">
          <cell r="A4" t="str">
            <v>BẢNG TÍNH TOÁN, ĐO BÓC KHỐI LƯỢNG HOÀN THÀNH ĐƯA VÀO QUYẾT TOÁN</v>
          </cell>
        </row>
      </sheetData>
      <sheetData sheetId="10232">
        <row r="4">
          <cell r="A4" t="str">
            <v>BẢNG TÍNH TOÁN, ĐO BÓC KHỐI LƯỢNG HOÀN THÀNH ĐƯA VÀO QUYẾT TOÁN</v>
          </cell>
        </row>
      </sheetData>
      <sheetData sheetId="10233">
        <row r="4">
          <cell r="A4" t="str">
            <v>BẢNG TÍNH TOÁN, ĐO BÓC KHỐI LƯỢNG HOÀN THÀNH ĐƯA VÀO QUYẾT TOÁN</v>
          </cell>
        </row>
      </sheetData>
      <sheetData sheetId="10234">
        <row r="4">
          <cell r="A4" t="str">
            <v>BẢNG TÍNH TOÁN, ĐO BÓC KHỐI LƯỢNG HOÀN THÀNH ĐƯA VÀO QUYẾT TOÁN</v>
          </cell>
        </row>
      </sheetData>
      <sheetData sheetId="10235">
        <row r="4">
          <cell r="A4" t="str">
            <v>BẢNG TÍNH TOÁN, ĐO BÓC KHỐI LƯỢNG HOÀN THÀNH ĐƯA VÀO QUYẾT TOÁN</v>
          </cell>
        </row>
      </sheetData>
      <sheetData sheetId="10236">
        <row r="4">
          <cell r="A4" t="str">
            <v>BẢNG TÍNH TOÁN, ĐO BÓC KHỐI LƯỢNG HOÀN THÀNH ĐƯA VÀO QUYẾT TOÁN</v>
          </cell>
        </row>
      </sheetData>
      <sheetData sheetId="10237">
        <row r="4">
          <cell r="A4" t="str">
            <v>BẢNG TÍNH TOÁN, ĐO BÓC KHỐI LƯỢNG HOÀN THÀNH ĐƯA VÀO QUYẾT TOÁN</v>
          </cell>
        </row>
      </sheetData>
      <sheetData sheetId="10238">
        <row r="4">
          <cell r="A4" t="str">
            <v>BẢNG TÍNH TOÁN, ĐO BÓC KHỐI LƯỢNG HOÀN THÀNH ĐƯA VÀO QUYẾT TOÁN</v>
          </cell>
        </row>
      </sheetData>
      <sheetData sheetId="10239">
        <row r="4">
          <cell r="A4" t="str">
            <v>BẢNG TÍNH TOÁN, ĐO BÓC KHỐI LƯỢNG HOÀN THÀNH ĐƯA VÀO QUYẾT TOÁN</v>
          </cell>
        </row>
      </sheetData>
      <sheetData sheetId="10240">
        <row r="4">
          <cell r="A4" t="str">
            <v>BẢNG TÍNH TOÁN, ĐO BÓC KHỐI LƯỢNG HOÀN THÀNH ĐƯA VÀO QUYẾT TOÁN</v>
          </cell>
        </row>
      </sheetData>
      <sheetData sheetId="10241">
        <row r="4">
          <cell r="A4" t="str">
            <v>BẢNG TÍNH TOÁN, ĐO BÓC KHỐI LƯỢNG HOÀN THÀNH ĐƯA VÀO QUYẾT TOÁN</v>
          </cell>
        </row>
      </sheetData>
      <sheetData sheetId="10242">
        <row r="4">
          <cell r="A4" t="str">
            <v>BẢNG TÍNH TOÁN, ĐO BÓC KHỐI LƯỢNG HOÀN THÀNH ĐƯA VÀO QUYẾT TOÁN</v>
          </cell>
        </row>
      </sheetData>
      <sheetData sheetId="10243">
        <row r="4">
          <cell r="A4" t="str">
            <v>BẢNG TÍNH TOÁN, ĐO BÓC KHỐI LƯỢNG HOÀN THÀNH ĐƯA VÀO QUYẾT TOÁN</v>
          </cell>
        </row>
      </sheetData>
      <sheetData sheetId="10244">
        <row r="4">
          <cell r="A4" t="str">
            <v>BẢNG TÍNH TOÁN, ĐO BÓC KHỐI LƯỢNG HOÀN THÀNH ĐƯA VÀO QUYẾT TOÁN</v>
          </cell>
        </row>
      </sheetData>
      <sheetData sheetId="10245">
        <row r="4">
          <cell r="A4" t="str">
            <v>BẢNG TÍNH TOÁN, ĐO BÓC KHỐI LƯỢNG HOÀN THÀNH ĐƯA VÀO QUYẾT TOÁN</v>
          </cell>
        </row>
      </sheetData>
      <sheetData sheetId="10246">
        <row r="4">
          <cell r="A4" t="str">
            <v>BẢNG TÍNH TOÁN, ĐO BÓC KHỐI LƯỢNG HOÀN THÀNH ĐƯA VÀO QUYẾT TOÁN</v>
          </cell>
        </row>
      </sheetData>
      <sheetData sheetId="10247">
        <row r="4">
          <cell r="A4" t="str">
            <v>BẢNG TÍNH TOÁN, ĐO BÓC KHỐI LƯỢNG HOÀN THÀNH ĐƯA VÀO QUYẾT TOÁN</v>
          </cell>
        </row>
      </sheetData>
      <sheetData sheetId="10248">
        <row r="4">
          <cell r="A4" t="str">
            <v>BẢNG TÍNH TOÁN, ĐO BÓC KHỐI LƯỢNG HOÀN THÀNH ĐƯA VÀO QUYẾT TOÁN</v>
          </cell>
        </row>
      </sheetData>
      <sheetData sheetId="10249">
        <row r="4">
          <cell r="A4" t="str">
            <v>BẢNG TÍNH TOÁN, ĐO BÓC KHỐI LƯỢNG HOÀN THÀNH ĐƯA VÀO QUYẾT TOÁN</v>
          </cell>
        </row>
      </sheetData>
      <sheetData sheetId="10250">
        <row r="4">
          <cell r="A4" t="str">
            <v>BẢNG TÍNH TOÁN, ĐO BÓC KHỐI LƯỢNG HOÀN THÀNH ĐƯA VÀO QUYẾT TOÁN</v>
          </cell>
        </row>
      </sheetData>
      <sheetData sheetId="10251">
        <row r="4">
          <cell r="A4" t="str">
            <v>BẢNG TÍNH TOÁN, ĐO BÓC KHỐI LƯỢNG HOÀN THÀNH ĐƯA VÀO QUYẾT TOÁN</v>
          </cell>
        </row>
      </sheetData>
      <sheetData sheetId="10252">
        <row r="4">
          <cell r="A4" t="str">
            <v>BẢNG TÍNH TOÁN, ĐO BÓC KHỐI LƯỢNG HOÀN THÀNH ĐƯA VÀO QUYẾT TOÁN</v>
          </cell>
        </row>
      </sheetData>
      <sheetData sheetId="10253">
        <row r="4">
          <cell r="A4" t="str">
            <v>BẢNG TÍNH TOÁN, ĐO BÓC KHỐI LƯỢNG HOÀN THÀNH ĐƯA VÀO QUYẾT TOÁN</v>
          </cell>
        </row>
      </sheetData>
      <sheetData sheetId="10254">
        <row r="4">
          <cell r="A4" t="str">
            <v>BẢNG TÍNH TOÁN, ĐO BÓC KHỐI LƯỢNG HOÀN THÀNH ĐƯA VÀO QUYẾT TOÁN</v>
          </cell>
        </row>
      </sheetData>
      <sheetData sheetId="10255">
        <row r="4">
          <cell r="A4" t="str">
            <v>BẢNG TÍNH TOÁN, ĐO BÓC KHỐI LƯỢNG HOÀN THÀNH ĐƯA VÀO QUYẾT TOÁN</v>
          </cell>
        </row>
      </sheetData>
      <sheetData sheetId="10256">
        <row r="4">
          <cell r="A4" t="str">
            <v>BẢNG TÍNH TOÁN, ĐO BÓC KHỐI LƯỢNG HOÀN THÀNH ĐƯA VÀO QUYẾT TOÁN</v>
          </cell>
        </row>
      </sheetData>
      <sheetData sheetId="10257">
        <row r="9">
          <cell r="A9" t="str">
            <v>A</v>
          </cell>
        </row>
      </sheetData>
      <sheetData sheetId="10258">
        <row r="4">
          <cell r="A4" t="str">
            <v>BẢNG TÍNH TOÁN, ĐO BÓC KHỐI LƯỢNG HOÀN THÀNH ĐƯA VÀO QUYẾT TOÁN</v>
          </cell>
        </row>
      </sheetData>
      <sheetData sheetId="10259">
        <row r="9">
          <cell r="A9" t="str">
            <v>A</v>
          </cell>
        </row>
      </sheetData>
      <sheetData sheetId="10260">
        <row r="4">
          <cell r="A4" t="str">
            <v>BẢNG TÍNH TOÁN, ĐO BÓC KHỐI LƯỢNG HOÀN THÀNH ĐƯA VÀO QUYẾT TOÁN</v>
          </cell>
        </row>
      </sheetData>
      <sheetData sheetId="10261">
        <row r="4">
          <cell r="A4" t="str">
            <v>BẢNG TÍNH TOÁN, ĐO BÓC KHỐI LƯỢNG HOÀN THÀNH ĐƯA VÀO QUYẾT TOÁN</v>
          </cell>
        </row>
      </sheetData>
      <sheetData sheetId="10262">
        <row r="4">
          <cell r="A4" t="str">
            <v>BẢNG TÍNH TOÁN, ĐO BÓC KHỐI LƯỢNG HOÀN THÀNH ĐƯA VÀO QUYẾT TOÁN</v>
          </cell>
        </row>
      </sheetData>
      <sheetData sheetId="10263">
        <row r="4">
          <cell r="A4" t="str">
            <v>BẢNG TÍNH TOÁN, ĐO BÓC KHỐI LƯỢNG HOÀN THÀNH ĐƯA VÀO QUYẾT TOÁN</v>
          </cell>
        </row>
      </sheetData>
      <sheetData sheetId="10264">
        <row r="4">
          <cell r="A4" t="str">
            <v>BẢNG TÍNH TOÁN, ĐO BÓC KHỐI LƯỢNG HOÀN THÀNH ĐƯA VÀO QUYẾT TOÁN</v>
          </cell>
        </row>
      </sheetData>
      <sheetData sheetId="10265">
        <row r="4">
          <cell r="A4" t="str">
            <v>BẢNG TÍNH TOÁN, ĐO BÓC KHỐI LƯỢNG HOÀN THÀNH ĐƯA VÀO QUYẾT TOÁN</v>
          </cell>
        </row>
      </sheetData>
      <sheetData sheetId="10266">
        <row r="4">
          <cell r="A4" t="str">
            <v>BẢNG TÍNH TOÁN, ĐO BÓC KHỐI LƯỢNG HOÀN THÀNH ĐƯA VÀO QUYẾT TOÁN</v>
          </cell>
        </row>
      </sheetData>
      <sheetData sheetId="10267">
        <row r="4">
          <cell r="A4" t="str">
            <v>BẢNG TÍNH TOÁN, ĐO BÓC KHỐI LƯỢNG HOÀN THÀNH ĐƯA VÀO QUYẾT TOÁN</v>
          </cell>
        </row>
      </sheetData>
      <sheetData sheetId="10268">
        <row r="4">
          <cell r="A4" t="str">
            <v>BẢNG TÍNH TOÁN, ĐO BÓC KHỐI LƯỢNG HOÀN THÀNH ĐƯA VÀO QUYẾT TOÁN</v>
          </cell>
        </row>
      </sheetData>
      <sheetData sheetId="10269">
        <row r="4">
          <cell r="A4" t="str">
            <v>BẢNG TÍNH TOÁN, ĐO BÓC KHỐI LƯỢNG HOÀN THÀNH ĐƯA VÀO QUYẾT TOÁN</v>
          </cell>
        </row>
      </sheetData>
      <sheetData sheetId="10270">
        <row r="4">
          <cell r="A4" t="str">
            <v>BẢNG TÍNH TOÁN, ĐO BÓC KHỐI LƯỢNG HOÀN THÀNH ĐƯA VÀO QUYẾT TOÁN</v>
          </cell>
        </row>
      </sheetData>
      <sheetData sheetId="10271">
        <row r="4">
          <cell r="A4" t="str">
            <v>BẢNG TÍNH TOÁN, ĐO BÓC KHỐI LƯỢNG HOÀN THÀNH ĐƯA VÀO QUYẾT TOÁN</v>
          </cell>
        </row>
      </sheetData>
      <sheetData sheetId="10272">
        <row r="4">
          <cell r="A4" t="str">
            <v>BẢNG TÍNH TOÁN, ĐO BÓC KHỐI LƯỢNG HOÀN THÀNH ĐƯA VÀO QUYẾT TOÁN</v>
          </cell>
        </row>
      </sheetData>
      <sheetData sheetId="10273">
        <row r="4">
          <cell r="A4" t="str">
            <v>BẢNG TÍNH TOÁN, ĐO BÓC KHỐI LƯỢNG HOÀN THÀNH ĐƯA VÀO QUYẾT TOÁN</v>
          </cell>
        </row>
      </sheetData>
      <sheetData sheetId="10274">
        <row r="4">
          <cell r="A4" t="str">
            <v>BẢNG TÍNH TOÁN, ĐO BÓC KHỐI LƯỢNG HOÀN THÀNH ĐƯA VÀO QUYẾT TOÁN</v>
          </cell>
        </row>
      </sheetData>
      <sheetData sheetId="10275">
        <row r="4">
          <cell r="A4" t="str">
            <v>BẢNG TÍNH TOÁN, ĐO BÓC KHỐI LƯỢNG HOÀN THÀNH ĐƯA VÀO QUYẾT TOÁN</v>
          </cell>
        </row>
      </sheetData>
      <sheetData sheetId="10276">
        <row r="4">
          <cell r="A4" t="str">
            <v>BẢNG TÍNH TOÁN, ĐO BÓC KHỐI LƯỢNG HOÀN THÀNH ĐƯA VÀO QUYẾT TOÁN</v>
          </cell>
        </row>
      </sheetData>
      <sheetData sheetId="10277">
        <row r="4">
          <cell r="A4" t="str">
            <v>BẢNG TÍNH TOÁN, ĐO BÓC KHỐI LƯỢNG HOÀN THÀNH ĐƯA VÀO QUYẾT TOÁN</v>
          </cell>
        </row>
      </sheetData>
      <sheetData sheetId="10278">
        <row r="4">
          <cell r="A4" t="str">
            <v>BẢNG TÍNH TOÁN, ĐO BÓC KHỐI LƯỢNG HOÀN THÀNH ĐƯA VÀO QUYẾT TOÁN</v>
          </cell>
        </row>
      </sheetData>
      <sheetData sheetId="10279">
        <row r="4">
          <cell r="A4" t="str">
            <v>BẢNG TÍNH TOÁN, ĐO BÓC KHỐI LƯỢNG HOÀN THÀNH ĐƯA VÀO QUYẾT TOÁN</v>
          </cell>
        </row>
      </sheetData>
      <sheetData sheetId="10280">
        <row r="4">
          <cell r="A4" t="str">
            <v>BẢNG TÍNH TOÁN, ĐO BÓC KHỐI LƯỢNG HOÀN THÀNH ĐƯA VÀO QUYẾT TOÁN</v>
          </cell>
        </row>
      </sheetData>
      <sheetData sheetId="10281">
        <row r="4">
          <cell r="A4" t="str">
            <v>BẢNG TÍNH TOÁN, ĐO BÓC KHỐI LƯỢNG HOÀN THÀNH ĐƯA VÀO QUYẾT TOÁN</v>
          </cell>
        </row>
      </sheetData>
      <sheetData sheetId="10282">
        <row r="4">
          <cell r="A4" t="str">
            <v>BẢNG TÍNH TOÁN, ĐO BÓC KHỐI LƯỢNG HOÀN THÀNH ĐƯA VÀO QUYẾT TOÁN</v>
          </cell>
        </row>
      </sheetData>
      <sheetData sheetId="10283">
        <row r="4">
          <cell r="A4" t="str">
            <v>BẢNG TÍNH TOÁN, ĐO BÓC KHỐI LƯỢNG HOÀN THÀNH ĐƯA VÀO QUYẾT TOÁN</v>
          </cell>
        </row>
      </sheetData>
      <sheetData sheetId="10284">
        <row r="4">
          <cell r="A4" t="str">
            <v>BẢNG TÍNH TOÁN, ĐO BÓC KHỐI LƯỢNG HOÀN THÀNH ĐƯA VÀO QUYẾT TOÁN</v>
          </cell>
        </row>
      </sheetData>
      <sheetData sheetId="10285">
        <row r="4">
          <cell r="A4" t="str">
            <v>BẢNG TÍNH TOÁN, ĐO BÓC KHỐI LƯỢNG HOÀN THÀNH ĐƯA VÀO QUYẾT TOÁN</v>
          </cell>
        </row>
      </sheetData>
      <sheetData sheetId="10286">
        <row r="4">
          <cell r="A4" t="str">
            <v>BẢNG TÍNH TOÁN, ĐO BÓC KHỐI LƯỢNG HOÀN THÀNH ĐƯA VÀO QUYẾT TOÁN</v>
          </cell>
        </row>
      </sheetData>
      <sheetData sheetId="10287">
        <row r="4">
          <cell r="A4" t="str">
            <v>BẢNG TÍNH TOÁN, ĐO BÓC KHỐI LƯỢNG HOÀN THÀNH ĐƯA VÀO QUYẾT TOÁN</v>
          </cell>
        </row>
      </sheetData>
      <sheetData sheetId="10288">
        <row r="4">
          <cell r="A4" t="str">
            <v>BẢNG TÍNH TOÁN, ĐO BÓC KHỐI LƯỢNG HOÀN THÀNH ĐƯA VÀO QUYẾT TOÁN</v>
          </cell>
        </row>
      </sheetData>
      <sheetData sheetId="10289">
        <row r="4">
          <cell r="A4" t="str">
            <v>BẢNG TÍNH TOÁN, ĐO BÓC KHỐI LƯỢNG HOÀN THÀNH ĐƯA VÀO QUYẾT TOÁN</v>
          </cell>
        </row>
      </sheetData>
      <sheetData sheetId="10290">
        <row r="4">
          <cell r="A4" t="str">
            <v>BẢNG TÍNH TOÁN, ĐO BÓC KHỐI LƯỢNG HOÀN THÀNH ĐƯA VÀO QUYẾT TOÁN</v>
          </cell>
        </row>
      </sheetData>
      <sheetData sheetId="10291">
        <row r="4">
          <cell r="A4" t="str">
            <v>BẢNG TÍNH TOÁN, ĐO BÓC KHỐI LƯỢNG HOÀN THÀNH ĐƯA VÀO QUYẾT TOÁN</v>
          </cell>
        </row>
      </sheetData>
      <sheetData sheetId="10292">
        <row r="4">
          <cell r="A4" t="str">
            <v>BẢNG TÍNH TOÁN, ĐO BÓC KHỐI LƯỢNG HOÀN THÀNH ĐƯA VÀO QUYẾT TOÁN</v>
          </cell>
        </row>
      </sheetData>
      <sheetData sheetId="10293">
        <row r="4">
          <cell r="A4" t="str">
            <v>BẢNG TÍNH TOÁN, ĐO BÓC KHỐI LƯỢNG HOÀN THÀNH ĐƯA VÀO QUYẾT TOÁN</v>
          </cell>
        </row>
      </sheetData>
      <sheetData sheetId="10294">
        <row r="4">
          <cell r="A4" t="str">
            <v>BẢNG TÍNH TOÁN, ĐO BÓC KHỐI LƯỢNG HOÀN THÀNH ĐƯA VÀO QUYẾT TOÁN</v>
          </cell>
        </row>
      </sheetData>
      <sheetData sheetId="10295">
        <row r="4">
          <cell r="A4" t="str">
            <v>BẢNG TÍNH TOÁN, ĐO BÓC KHỐI LƯỢNG HOÀN THÀNH ĐƯA VÀO QUYẾT TOÁN</v>
          </cell>
        </row>
      </sheetData>
      <sheetData sheetId="10296">
        <row r="4">
          <cell r="A4" t="str">
            <v>BẢNG TÍNH TOÁN, ĐO BÓC KHỐI LƯỢNG HOÀN THÀNH ĐƯA VÀO QUYẾT TOÁN</v>
          </cell>
        </row>
      </sheetData>
      <sheetData sheetId="10297">
        <row r="4">
          <cell r="A4" t="str">
            <v>BẢNG TÍNH TOÁN, ĐO BÓC KHỐI LƯỢNG HOÀN THÀNH ĐƯA VÀO QUYẾT TOÁN</v>
          </cell>
        </row>
      </sheetData>
      <sheetData sheetId="10298">
        <row r="4">
          <cell r="A4" t="str">
            <v>BẢNG TÍNH TOÁN, ĐO BÓC KHỐI LƯỢNG HOÀN THÀNH ĐƯA VÀO QUYẾT TOÁN</v>
          </cell>
        </row>
      </sheetData>
      <sheetData sheetId="10299">
        <row r="4">
          <cell r="A4" t="str">
            <v>BẢNG TÍNH TOÁN, ĐO BÓC KHỐI LƯỢNG HOÀN THÀNH ĐƯA VÀO QUYẾT TOÁN</v>
          </cell>
        </row>
      </sheetData>
      <sheetData sheetId="10300">
        <row r="4">
          <cell r="A4" t="str">
            <v>BẢNG TÍNH TOÁN, ĐO BÓC KHỐI LƯỢNG HOÀN THÀNH ĐƯA VÀO QUYẾT TOÁN</v>
          </cell>
        </row>
      </sheetData>
      <sheetData sheetId="10301">
        <row r="4">
          <cell r="A4" t="str">
            <v>BẢNG TÍNH TOÁN, ĐO BÓC KHỐI LƯỢNG HOÀN THÀNH ĐƯA VÀO QUYẾT TOÁN</v>
          </cell>
        </row>
      </sheetData>
      <sheetData sheetId="10302">
        <row r="4">
          <cell r="A4" t="str">
            <v>BẢNG TÍNH TOÁN, ĐO BÓC KHỐI LƯỢNG HOÀN THÀNH ĐƯA VÀO QUYẾT TOÁN</v>
          </cell>
        </row>
      </sheetData>
      <sheetData sheetId="10303">
        <row r="4">
          <cell r="A4" t="str">
            <v>BẢNG TÍNH TOÁN, ĐO BÓC KHỐI LƯỢNG HOÀN THÀNH ĐƯA VÀO QUYẾT TOÁN</v>
          </cell>
        </row>
      </sheetData>
      <sheetData sheetId="10304">
        <row r="4">
          <cell r="A4" t="str">
            <v>BẢNG TÍNH TOÁN, ĐO BÓC KHỐI LƯỢNG HOÀN THÀNH ĐƯA VÀO QUYẾT TOÁN</v>
          </cell>
        </row>
      </sheetData>
      <sheetData sheetId="10305">
        <row r="4">
          <cell r="A4" t="str">
            <v>BẢNG TÍNH TOÁN, ĐO BÓC KHỐI LƯỢNG HOÀN THÀNH ĐƯA VÀO QUYẾT TOÁN</v>
          </cell>
        </row>
      </sheetData>
      <sheetData sheetId="10306">
        <row r="4">
          <cell r="A4" t="str">
            <v>BẢNG TÍNH TOÁN, ĐO BÓC KHỐI LƯỢNG HOÀN THÀNH ĐƯA VÀO QUYẾT TOÁN</v>
          </cell>
        </row>
      </sheetData>
      <sheetData sheetId="10307">
        <row r="4">
          <cell r="A4" t="str">
            <v>BẢNG TÍNH TOÁN, ĐO BÓC KHỐI LƯỢNG HOÀN THÀNH ĐƯA VÀO QUYẾT TOÁN</v>
          </cell>
        </row>
      </sheetData>
      <sheetData sheetId="10308">
        <row r="4">
          <cell r="A4" t="str">
            <v>BẢNG TÍNH TOÁN, ĐO BÓC KHỐI LƯỢNG HOÀN THÀNH ĐƯA VÀO QUYẾT TOÁN</v>
          </cell>
        </row>
      </sheetData>
      <sheetData sheetId="10309">
        <row r="4">
          <cell r="A4" t="str">
            <v>BẢNG TÍNH TOÁN, ĐO BÓC KHỐI LƯỢNG HOÀN THÀNH ĐƯA VÀO QUYẾT TOÁN</v>
          </cell>
        </row>
      </sheetData>
      <sheetData sheetId="10310">
        <row r="4">
          <cell r="A4" t="str">
            <v>BẢNG TÍNH TOÁN, ĐO BÓC KHỐI LƯỢNG HOÀN THÀNH ĐƯA VÀO QUYẾT TOÁN</v>
          </cell>
        </row>
      </sheetData>
      <sheetData sheetId="10311">
        <row r="4">
          <cell r="A4" t="str">
            <v>BẢNG TÍNH TOÁN, ĐO BÓC KHỐI LƯỢNG HOÀN THÀNH ĐƯA VÀO QUYẾT TOÁN</v>
          </cell>
        </row>
      </sheetData>
      <sheetData sheetId="10312">
        <row r="4">
          <cell r="A4" t="str">
            <v>BẢNG TÍNH TOÁN, ĐO BÓC KHỐI LƯỢNG HOÀN THÀNH ĐƯA VÀO QUYẾT TOÁN</v>
          </cell>
        </row>
      </sheetData>
      <sheetData sheetId="10313">
        <row r="4">
          <cell r="A4" t="str">
            <v>BẢNG TÍNH TOÁN, ĐO BÓC KHỐI LƯỢNG HOÀN THÀNH ĐƯA VÀO QUYẾT TOÁN</v>
          </cell>
        </row>
      </sheetData>
      <sheetData sheetId="10314">
        <row r="4">
          <cell r="A4" t="str">
            <v>BẢNG TÍNH TOÁN, ĐO BÓC KHỐI LƯỢNG HOÀN THÀNH ĐƯA VÀO QUYẾT TOÁN</v>
          </cell>
        </row>
      </sheetData>
      <sheetData sheetId="10315">
        <row r="4">
          <cell r="A4" t="str">
            <v>BẢNG TÍNH TOÁN, ĐO BÓC KHỐI LƯỢNG HOÀN THÀNH ĐƯA VÀO QUYẾT TOÁN</v>
          </cell>
        </row>
      </sheetData>
      <sheetData sheetId="10316">
        <row r="4">
          <cell r="A4" t="str">
            <v>BẢNG TÍNH TOÁN, ĐO BÓC KHỐI LƯỢNG HOÀN THÀNH ĐƯA VÀO QUYẾT TOÁN</v>
          </cell>
        </row>
      </sheetData>
      <sheetData sheetId="10317">
        <row r="4">
          <cell r="A4" t="str">
            <v>BẢNG TÍNH TOÁN, ĐO BÓC KHỐI LƯỢNG HOÀN THÀNH ĐƯA VÀO QUYẾT TOÁN</v>
          </cell>
        </row>
      </sheetData>
      <sheetData sheetId="10318">
        <row r="4">
          <cell r="A4" t="str">
            <v>BẢNG TÍNH TOÁN, ĐO BÓC KHỐI LƯỢNG HOÀN THÀNH ĐƯA VÀO QUYẾT TOÁN</v>
          </cell>
        </row>
      </sheetData>
      <sheetData sheetId="10319">
        <row r="4">
          <cell r="A4" t="str">
            <v>BẢNG TÍNH TOÁN, ĐO BÓC KHỐI LƯỢNG HOÀN THÀNH ĐƯA VÀO QUYẾT TOÁN</v>
          </cell>
        </row>
      </sheetData>
      <sheetData sheetId="10320">
        <row r="4">
          <cell r="A4" t="str">
            <v>BẢNG TÍNH TOÁN, ĐO BÓC KHỐI LƯỢNG HOÀN THÀNH ĐƯA VÀO QUYẾT TOÁN</v>
          </cell>
        </row>
      </sheetData>
      <sheetData sheetId="10321">
        <row r="4">
          <cell r="A4" t="str">
            <v>BẢNG TÍNH TOÁN, ĐO BÓC KHỐI LƯỢNG HOÀN THÀNH ĐƯA VÀO QUYẾT TOÁN</v>
          </cell>
        </row>
      </sheetData>
      <sheetData sheetId="10322">
        <row r="4">
          <cell r="A4" t="str">
            <v>BẢNG TÍNH TOÁN, ĐO BÓC KHỐI LƯỢNG HOÀN THÀNH ĐƯA VÀO QUYẾT TOÁN</v>
          </cell>
        </row>
      </sheetData>
      <sheetData sheetId="10323">
        <row r="4">
          <cell r="A4" t="str">
            <v>BẢNG TÍNH TOÁN, ĐO BÓC KHỐI LƯỢNG HOÀN THÀNH ĐƯA VÀO QUYẾT TOÁN</v>
          </cell>
        </row>
      </sheetData>
      <sheetData sheetId="10324">
        <row r="4">
          <cell r="A4" t="str">
            <v>BẢNG TÍNH TOÁN, ĐO BÓC KHỐI LƯỢNG HOÀN THÀNH ĐƯA VÀO QUYẾT TOÁN</v>
          </cell>
        </row>
      </sheetData>
      <sheetData sheetId="10325">
        <row r="4">
          <cell r="A4" t="str">
            <v>BẢNG TÍNH TOÁN, ĐO BÓC KHỐI LƯỢNG HOÀN THÀNH ĐƯA VÀO QUYẾT TOÁN</v>
          </cell>
        </row>
      </sheetData>
      <sheetData sheetId="10326">
        <row r="4">
          <cell r="A4" t="str">
            <v>BẢNG TÍNH TOÁN, ĐO BÓC KHỐI LƯỢNG HOÀN THÀNH ĐƯA VÀO QUYẾT TOÁN</v>
          </cell>
        </row>
      </sheetData>
      <sheetData sheetId="10327">
        <row r="4">
          <cell r="A4" t="str">
            <v>BẢNG TÍNH TOÁN, ĐO BÓC KHỐI LƯỢNG HOÀN THÀNH ĐƯA VÀO QUYẾT TOÁN</v>
          </cell>
        </row>
      </sheetData>
      <sheetData sheetId="10328">
        <row r="4">
          <cell r="A4" t="str">
            <v>BẢNG TÍNH TOÁN, ĐO BÓC KHỐI LƯỢNG HOÀN THÀNH ĐƯA VÀO QUYẾT TOÁN</v>
          </cell>
        </row>
      </sheetData>
      <sheetData sheetId="10329">
        <row r="4">
          <cell r="A4" t="str">
            <v>BẢNG TÍNH TOÁN, ĐO BÓC KHỐI LƯỢNG HOÀN THÀNH ĐƯA VÀO QUYẾT TOÁN</v>
          </cell>
        </row>
      </sheetData>
      <sheetData sheetId="10330">
        <row r="4">
          <cell r="A4" t="str">
            <v>BẢNG TÍNH TOÁN, ĐO BÓC KHỐI LƯỢNG HOÀN THÀNH ĐƯA VÀO QUYẾT TOÁN</v>
          </cell>
        </row>
      </sheetData>
      <sheetData sheetId="10331">
        <row r="4">
          <cell r="A4" t="str">
            <v>BẢNG TÍNH TOÁN, ĐO BÓC KHỐI LƯỢNG HOÀN THÀNH ĐƯA VÀO QUYẾT TOÁN</v>
          </cell>
        </row>
      </sheetData>
      <sheetData sheetId="10332">
        <row r="4">
          <cell r="A4" t="str">
            <v>BẢNG TÍNH TOÁN, ĐO BÓC KHỐI LƯỢNG HOÀN THÀNH ĐƯA VÀO QUYẾT TOÁN</v>
          </cell>
        </row>
      </sheetData>
      <sheetData sheetId="10333">
        <row r="4">
          <cell r="A4" t="str">
            <v>BẢNG TÍNH TOÁN, ĐO BÓC KHỐI LƯỢNG HOÀN THÀNH ĐƯA VÀO QUYẾT TOÁN</v>
          </cell>
        </row>
      </sheetData>
      <sheetData sheetId="10334">
        <row r="4">
          <cell r="A4" t="str">
            <v>BẢNG TÍNH TOÁN, ĐO BÓC KHỐI LƯỢNG HOÀN THÀNH ĐƯA VÀO QUYẾT TOÁN</v>
          </cell>
        </row>
      </sheetData>
      <sheetData sheetId="10335">
        <row r="4">
          <cell r="A4" t="str">
            <v>BẢNG TÍNH TOÁN, ĐO BÓC KHỐI LƯỢNG HOÀN THÀNH ĐƯA VÀO QUYẾT TOÁN</v>
          </cell>
        </row>
      </sheetData>
      <sheetData sheetId="10336">
        <row r="4">
          <cell r="A4" t="str">
            <v>BẢNG TÍNH TOÁN, ĐO BÓC KHỐI LƯỢNG HOÀN THÀNH ĐƯA VÀO QUYẾT TOÁN</v>
          </cell>
        </row>
      </sheetData>
      <sheetData sheetId="10337">
        <row r="4">
          <cell r="A4" t="str">
            <v>BẢNG TÍNH TOÁN, ĐO BÓC KHỐI LƯỢNG HOÀN THÀNH ĐƯA VÀO QUYẾT TOÁN</v>
          </cell>
        </row>
      </sheetData>
      <sheetData sheetId="10338">
        <row r="4">
          <cell r="A4" t="str">
            <v>BẢNG TÍNH TOÁN, ĐO BÓC KHỐI LƯỢNG HOÀN THÀNH ĐƯA VÀO QUYẾT TOÁN</v>
          </cell>
        </row>
      </sheetData>
      <sheetData sheetId="10339">
        <row r="4">
          <cell r="A4" t="str">
            <v>BẢNG TÍNH TOÁN, ĐO BÓC KHỐI LƯỢNG HOÀN THÀNH ĐƯA VÀO QUYẾT TOÁN</v>
          </cell>
        </row>
      </sheetData>
      <sheetData sheetId="10340">
        <row r="4">
          <cell r="A4" t="str">
            <v>BẢNG TÍNH TOÁN, ĐO BÓC KHỐI LƯỢNG HOÀN THÀNH ĐƯA VÀO QUYẾT TOÁN</v>
          </cell>
        </row>
      </sheetData>
      <sheetData sheetId="10341">
        <row r="4">
          <cell r="A4" t="str">
            <v>BẢNG TÍNH TOÁN, ĐO BÓC KHỐI LƯỢNG HOÀN THÀNH ĐƯA VÀO QUYẾT TOÁN</v>
          </cell>
        </row>
      </sheetData>
      <sheetData sheetId="10342">
        <row r="4">
          <cell r="A4" t="str">
            <v>BẢNG TÍNH TOÁN, ĐO BÓC KHỐI LƯỢNG HOÀN THÀNH ĐƯA VÀO QUYẾT TOÁN</v>
          </cell>
        </row>
      </sheetData>
      <sheetData sheetId="10343">
        <row r="4">
          <cell r="A4" t="str">
            <v>BẢNG TÍNH TOÁN, ĐO BÓC KHỐI LƯỢNG HOÀN THÀNH ĐƯA VÀO QUYẾT TOÁN</v>
          </cell>
        </row>
      </sheetData>
      <sheetData sheetId="10344">
        <row r="4">
          <cell r="A4" t="str">
            <v>BẢNG TÍNH TOÁN, ĐO BÓC KHỐI LƯỢNG HOÀN THÀNH ĐƯA VÀO QUYẾT TOÁN</v>
          </cell>
        </row>
      </sheetData>
      <sheetData sheetId="10345">
        <row r="4">
          <cell r="A4" t="str">
            <v>BẢNG TÍNH TOÁN, ĐO BÓC KHỐI LƯỢNG HOÀN THÀNH ĐƯA VÀO QUYẾT TOÁN</v>
          </cell>
        </row>
      </sheetData>
      <sheetData sheetId="10346">
        <row r="4">
          <cell r="A4" t="str">
            <v>BẢNG TÍNH TOÁN, ĐO BÓC KHỐI LƯỢNG HOÀN THÀNH ĐƯA VÀO QUYẾT TOÁN</v>
          </cell>
        </row>
      </sheetData>
      <sheetData sheetId="10347">
        <row r="4">
          <cell r="A4" t="str">
            <v>BẢNG TÍNH TOÁN, ĐO BÓC KHỐI LƯỢNG HOÀN THÀNH ĐƯA VÀO QUYẾT TOÁN</v>
          </cell>
        </row>
      </sheetData>
      <sheetData sheetId="10348">
        <row r="4">
          <cell r="A4" t="str">
            <v>BẢNG TÍNH TOÁN, ĐO BÓC KHỐI LƯỢNG HOÀN THÀNH ĐƯA VÀO QUYẾT TOÁN</v>
          </cell>
        </row>
      </sheetData>
      <sheetData sheetId="10349">
        <row r="4">
          <cell r="A4" t="str">
            <v>BẢNG TÍNH TOÁN, ĐO BÓC KHỐI LƯỢNG HOÀN THÀNH ĐƯA VÀO QUYẾT TOÁN</v>
          </cell>
        </row>
      </sheetData>
      <sheetData sheetId="10350">
        <row r="4">
          <cell r="A4" t="str">
            <v>BẢNG TÍNH TOÁN, ĐO BÓC KHỐI LƯỢNG HOÀN THÀNH ĐƯA VÀO QUYẾT TOÁN</v>
          </cell>
        </row>
      </sheetData>
      <sheetData sheetId="10351">
        <row r="4">
          <cell r="A4" t="str">
            <v>BẢNG TÍNH TOÁN, ĐO BÓC KHỐI LƯỢNG HOÀN THÀNH ĐƯA VÀO QUYẾT TOÁN</v>
          </cell>
        </row>
      </sheetData>
      <sheetData sheetId="10352">
        <row r="4">
          <cell r="A4" t="str">
            <v>BẢNG TÍNH TOÁN, ĐO BÓC KHỐI LƯỢNG HOÀN THÀNH ĐƯA VÀO QUYẾT TOÁN</v>
          </cell>
        </row>
      </sheetData>
      <sheetData sheetId="10353">
        <row r="4">
          <cell r="A4" t="str">
            <v>BẢNG TÍNH TOÁN, ĐO BÓC KHỐI LƯỢNG HOÀN THÀNH ĐƯA VÀO QUYẾT TOÁN</v>
          </cell>
        </row>
      </sheetData>
      <sheetData sheetId="10354">
        <row r="4">
          <cell r="A4" t="str">
            <v>BẢNG TÍNH TOÁN, ĐO BÓC KHỐI LƯỢNG HOÀN THÀNH ĐƯA VÀO QUYẾT TOÁN</v>
          </cell>
        </row>
      </sheetData>
      <sheetData sheetId="10355">
        <row r="4">
          <cell r="A4" t="str">
            <v>BẢNG TÍNH TOÁN, ĐO BÓC KHỐI LƯỢNG HOÀN THÀNH ĐƯA VÀO QUYẾT TOÁN</v>
          </cell>
        </row>
      </sheetData>
      <sheetData sheetId="10356">
        <row r="4">
          <cell r="A4" t="str">
            <v>BẢNG TÍNH TOÁN, ĐO BÓC KHỐI LƯỢNG HOÀN THÀNH ĐƯA VÀO QUYẾT TOÁN</v>
          </cell>
        </row>
      </sheetData>
      <sheetData sheetId="10357">
        <row r="4">
          <cell r="A4" t="str">
            <v>BẢNG TÍNH TOÁN, ĐO BÓC KHỐI LƯỢNG HOÀN THÀNH ĐƯA VÀO QUYẾT TOÁN</v>
          </cell>
        </row>
      </sheetData>
      <sheetData sheetId="10358">
        <row r="4">
          <cell r="A4" t="str">
            <v>BẢNG TÍNH TOÁN, ĐO BÓC KHỐI LƯỢNG HOÀN THÀNH ĐƯA VÀO QUYẾT TOÁN</v>
          </cell>
        </row>
      </sheetData>
      <sheetData sheetId="10359">
        <row r="4">
          <cell r="A4" t="str">
            <v>BẢNG TÍNH TOÁN, ĐO BÓC KHỐI LƯỢNG HOÀN THÀNH ĐƯA VÀO QUYẾT TOÁN</v>
          </cell>
        </row>
      </sheetData>
      <sheetData sheetId="10360">
        <row r="4">
          <cell r="A4" t="str">
            <v>BẢNG TÍNH TOÁN, ĐO BÓC KHỐI LƯỢNG HOÀN THÀNH ĐƯA VÀO QUYẾT TOÁN</v>
          </cell>
        </row>
      </sheetData>
      <sheetData sheetId="10361">
        <row r="4">
          <cell r="A4" t="str">
            <v>BẢNG TÍNH TOÁN, ĐO BÓC KHỐI LƯỢNG HOÀN THÀNH ĐƯA VÀO QUYẾT TOÁN</v>
          </cell>
        </row>
      </sheetData>
      <sheetData sheetId="10362">
        <row r="4">
          <cell r="A4" t="str">
            <v>BẢNG TÍNH TOÁN, ĐO BÓC KHỐI LƯỢNG HOÀN THÀNH ĐƯA VÀO QUYẾT TOÁN</v>
          </cell>
        </row>
      </sheetData>
      <sheetData sheetId="10363">
        <row r="4">
          <cell r="A4" t="str">
            <v>BẢNG TÍNH TOÁN, ĐO BÓC KHỐI LƯỢNG HOÀN THÀNH ĐƯA VÀO QUYẾT TOÁN</v>
          </cell>
        </row>
      </sheetData>
      <sheetData sheetId="10364">
        <row r="4">
          <cell r="A4" t="str">
            <v>BẢNG TÍNH TOÁN, ĐO BÓC KHỐI LƯỢNG HOÀN THÀNH ĐƯA VÀO QUYẾT TOÁN</v>
          </cell>
        </row>
      </sheetData>
      <sheetData sheetId="10365">
        <row r="4">
          <cell r="A4" t="str">
            <v>BẢNG TÍNH TOÁN, ĐO BÓC KHỐI LƯỢNG HOÀN THÀNH ĐƯA VÀO QUYẾT TOÁN</v>
          </cell>
        </row>
      </sheetData>
      <sheetData sheetId="10366">
        <row r="4">
          <cell r="A4" t="str">
            <v>BẢNG TÍNH TOÁN, ĐO BÓC KHỐI LƯỢNG HOÀN THÀNH ĐƯA VÀO QUYẾT TOÁN</v>
          </cell>
        </row>
      </sheetData>
      <sheetData sheetId="10367">
        <row r="4">
          <cell r="A4" t="str">
            <v>BẢNG TÍNH TOÁN, ĐO BÓC KHỐI LƯỢNG HOÀN THÀNH ĐƯA VÀO QUYẾT TOÁN</v>
          </cell>
        </row>
      </sheetData>
      <sheetData sheetId="10368">
        <row r="4">
          <cell r="A4" t="str">
            <v>BẢNG TÍNH TOÁN, ĐO BÓC KHỐI LƯỢNG HOÀN THÀNH ĐƯA VÀO QUYẾT TOÁN</v>
          </cell>
        </row>
      </sheetData>
      <sheetData sheetId="10369">
        <row r="4">
          <cell r="A4" t="str">
            <v>BẢNG TÍNH TOÁN, ĐO BÓC KHỐI LƯỢNG HOÀN THÀNH ĐƯA VÀO QUYẾT TOÁN</v>
          </cell>
        </row>
      </sheetData>
      <sheetData sheetId="10370">
        <row r="4">
          <cell r="A4" t="str">
            <v>BẢNG TÍNH TOÁN, ĐO BÓC KHỐI LƯỢNG HOÀN THÀNH ĐƯA VÀO QUYẾT TOÁN</v>
          </cell>
        </row>
      </sheetData>
      <sheetData sheetId="10371">
        <row r="4">
          <cell r="A4" t="str">
            <v>BẢNG TÍNH TOÁN, ĐO BÓC KHỐI LƯỢNG HOÀN THÀNH ĐƯA VÀO QUYẾT TOÁN</v>
          </cell>
        </row>
      </sheetData>
      <sheetData sheetId="10372">
        <row r="4">
          <cell r="A4" t="str">
            <v>BẢNG TÍNH TOÁN, ĐO BÓC KHỐI LƯỢNG HOÀN THÀNH ĐƯA VÀO QUYẾT TOÁN</v>
          </cell>
        </row>
      </sheetData>
      <sheetData sheetId="10373">
        <row r="4">
          <cell r="A4" t="str">
            <v>BẢNG TÍNH TOÁN, ĐO BÓC KHỐI LƯỢNG HOÀN THÀNH ĐƯA VÀO QUYẾT TOÁN</v>
          </cell>
        </row>
      </sheetData>
      <sheetData sheetId="10374">
        <row r="4">
          <cell r="A4" t="str">
            <v>BẢNG TÍNH TOÁN, ĐO BÓC KHỐI LƯỢNG HOÀN THÀNH ĐƯA VÀO QUYẾT TOÁN</v>
          </cell>
        </row>
      </sheetData>
      <sheetData sheetId="10375">
        <row r="4">
          <cell r="A4" t="str">
            <v>BẢNG TÍNH TOÁN, ĐO BÓC KHỐI LƯỢNG HOÀN THÀNH ĐƯA VÀO QUYẾT TOÁN</v>
          </cell>
        </row>
      </sheetData>
      <sheetData sheetId="10376">
        <row r="4">
          <cell r="A4" t="str">
            <v>BẢNG TÍNH TOÁN, ĐO BÓC KHỐI LƯỢNG HOÀN THÀNH ĐƯA VÀO QUYẾT TOÁN</v>
          </cell>
        </row>
      </sheetData>
      <sheetData sheetId="10377">
        <row r="4">
          <cell r="A4" t="str">
            <v>BẢNG TÍNH TOÁN, ĐO BÓC KHỐI LƯỢNG HOÀN THÀNH ĐƯA VÀO QUYẾT TOÁN</v>
          </cell>
        </row>
      </sheetData>
      <sheetData sheetId="10378">
        <row r="4">
          <cell r="A4" t="str">
            <v>BẢNG TÍNH TOÁN, ĐO BÓC KHỐI LƯỢNG HOÀN THÀNH ĐƯA VÀO QUYẾT TOÁN</v>
          </cell>
        </row>
      </sheetData>
      <sheetData sheetId="10379">
        <row r="4">
          <cell r="A4" t="str">
            <v>BẢNG TÍNH TOÁN, ĐO BÓC KHỐI LƯỢNG HOÀN THÀNH ĐƯA VÀO QUYẾT TOÁN</v>
          </cell>
        </row>
      </sheetData>
      <sheetData sheetId="10380">
        <row r="4">
          <cell r="A4" t="str">
            <v>BẢNG TÍNH TOÁN, ĐO BÓC KHỐI LƯỢNG HOÀN THÀNH ĐƯA VÀO QUYẾT TOÁN</v>
          </cell>
        </row>
      </sheetData>
      <sheetData sheetId="10381">
        <row r="4">
          <cell r="A4" t="str">
            <v>BẢNG TÍNH TOÁN, ĐO BÓC KHỐI LƯỢNG HOÀN THÀNH ĐƯA VÀO QUYẾT TOÁN</v>
          </cell>
        </row>
      </sheetData>
      <sheetData sheetId="10382">
        <row r="4">
          <cell r="A4" t="str">
            <v>BẢNG TÍNH TOÁN, ĐO BÓC KHỐI LƯỢNG HOÀN THÀNH ĐƯA VÀO QUYẾT TOÁN</v>
          </cell>
        </row>
      </sheetData>
      <sheetData sheetId="10383">
        <row r="4">
          <cell r="A4" t="str">
            <v>BẢNG TÍNH TOÁN, ĐO BÓC KHỐI LƯỢNG HOÀN THÀNH ĐƯA VÀO QUYẾT TOÁN</v>
          </cell>
        </row>
      </sheetData>
      <sheetData sheetId="10384">
        <row r="4">
          <cell r="A4" t="str">
            <v>BẢNG TÍNH TOÁN, ĐO BÓC KHỐI LƯỢNG HOÀN THÀNH ĐƯA VÀO QUYẾT TOÁN</v>
          </cell>
        </row>
      </sheetData>
      <sheetData sheetId="10385">
        <row r="4">
          <cell r="A4" t="str">
            <v>BẢNG TÍNH TOÁN, ĐO BÓC KHỐI LƯỢNG HOÀN THÀNH ĐƯA VÀO QUYẾT TOÁN</v>
          </cell>
        </row>
      </sheetData>
      <sheetData sheetId="10386">
        <row r="4">
          <cell r="A4" t="str">
            <v>BẢNG TÍNH TOÁN, ĐO BÓC KHỐI LƯỢNG HOÀN THÀNH ĐƯA VÀO QUYẾT TOÁN</v>
          </cell>
        </row>
      </sheetData>
      <sheetData sheetId="10387">
        <row r="4">
          <cell r="A4" t="str">
            <v>BẢNG TÍNH TOÁN, ĐO BÓC KHỐI LƯỢNG HOÀN THÀNH ĐƯA VÀO QUYẾT TOÁN</v>
          </cell>
        </row>
      </sheetData>
      <sheetData sheetId="10388">
        <row r="4">
          <cell r="A4" t="str">
            <v>BẢNG TÍNH TOÁN, ĐO BÓC KHỐI LƯỢNG HOÀN THÀNH ĐƯA VÀO QUYẾT TOÁN</v>
          </cell>
        </row>
      </sheetData>
      <sheetData sheetId="10389">
        <row r="4">
          <cell r="A4" t="str">
            <v>BẢNG TÍNH TOÁN, ĐO BÓC KHỐI LƯỢNG HOÀN THÀNH ĐƯA VÀO QUYẾT TOÁN</v>
          </cell>
        </row>
      </sheetData>
      <sheetData sheetId="10390">
        <row r="4">
          <cell r="A4" t="str">
            <v>BẢNG TÍNH TOÁN, ĐO BÓC KHỐI LƯỢNG HOÀN THÀNH ĐƯA VÀO QUYẾT TOÁN</v>
          </cell>
        </row>
      </sheetData>
      <sheetData sheetId="10391">
        <row r="4">
          <cell r="A4" t="str">
            <v>BẢNG TÍNH TOÁN, ĐO BÓC KHỐI LƯỢNG HOÀN THÀNH ĐƯA VÀO QUYẾT TOÁN</v>
          </cell>
        </row>
      </sheetData>
      <sheetData sheetId="10392">
        <row r="4">
          <cell r="A4" t="str">
            <v>BẢNG TÍNH TOÁN, ĐO BÓC KHỐI LƯỢNG HOÀN THÀNH ĐƯA VÀO QUYẾT TOÁN</v>
          </cell>
        </row>
      </sheetData>
      <sheetData sheetId="10393">
        <row r="4">
          <cell r="A4" t="str">
            <v>BẢNG TÍNH TOÁN, ĐO BÓC KHỐI LƯỢNG HOÀN THÀNH ĐƯA VÀO QUYẾT TOÁN</v>
          </cell>
        </row>
      </sheetData>
      <sheetData sheetId="10394">
        <row r="4">
          <cell r="A4" t="str">
            <v>BẢNG TÍNH TOÁN, ĐO BÓC KHỐI LƯỢNG HOÀN THÀNH ĐƯA VÀO QUYẾT TOÁN</v>
          </cell>
        </row>
      </sheetData>
      <sheetData sheetId="10395">
        <row r="4">
          <cell r="A4" t="str">
            <v>BẢNG TÍNH TOÁN, ĐO BÓC KHỐI LƯỢNG HOÀN THÀNH ĐƯA VÀO QUYẾT TOÁN</v>
          </cell>
        </row>
      </sheetData>
      <sheetData sheetId="10396">
        <row r="4">
          <cell r="A4" t="str">
            <v>BẢNG TÍNH TOÁN, ĐO BÓC KHỐI LƯỢNG HOÀN THÀNH ĐƯA VÀO QUYẾT TOÁN</v>
          </cell>
        </row>
      </sheetData>
      <sheetData sheetId="10397">
        <row r="4">
          <cell r="A4" t="str">
            <v>BẢNG TÍNH TOÁN, ĐO BÓC KHỐI LƯỢNG HOÀN THÀNH ĐƯA VÀO QUYẾT TOÁN</v>
          </cell>
        </row>
      </sheetData>
      <sheetData sheetId="10398">
        <row r="4">
          <cell r="A4" t="str">
            <v>BẢNG TÍNH TOÁN, ĐO BÓC KHỐI LƯỢNG HOÀN THÀNH ĐƯA VÀO QUYẾT TOÁN</v>
          </cell>
        </row>
      </sheetData>
      <sheetData sheetId="10399">
        <row r="4">
          <cell r="A4" t="str">
            <v>BẢNG TÍNH TOÁN, ĐO BÓC KHỐI LƯỢNG HOÀN THÀNH ĐƯA VÀO QUYẾT TOÁN</v>
          </cell>
        </row>
      </sheetData>
      <sheetData sheetId="10400">
        <row r="4">
          <cell r="A4" t="str">
            <v>BẢNG TÍNH TOÁN, ĐO BÓC KHỐI LƯỢNG HOÀN THÀNH ĐƯA VÀO QUYẾT TOÁN</v>
          </cell>
        </row>
      </sheetData>
      <sheetData sheetId="10401">
        <row r="4">
          <cell r="A4" t="str">
            <v>BẢNG TÍNH TOÁN, ĐO BÓC KHỐI LƯỢNG HOÀN THÀNH ĐƯA VÀO QUYẾT TOÁN</v>
          </cell>
        </row>
      </sheetData>
      <sheetData sheetId="10402">
        <row r="4">
          <cell r="A4" t="str">
            <v>BẢNG TÍNH TOÁN, ĐO BÓC KHỐI LƯỢNG HOÀN THÀNH ĐƯA VÀO QUYẾT TOÁN</v>
          </cell>
        </row>
      </sheetData>
      <sheetData sheetId="10403">
        <row r="4">
          <cell r="A4" t="str">
            <v>BẢNG TÍNH TOÁN, ĐO BÓC KHỐI LƯỢNG HOÀN THÀNH ĐƯA VÀO QUYẾT TOÁN</v>
          </cell>
        </row>
      </sheetData>
      <sheetData sheetId="10404">
        <row r="4">
          <cell r="A4" t="str">
            <v>BẢNG TÍNH TOÁN, ĐO BÓC KHỐI LƯỢNG HOÀN THÀNH ĐƯA VÀO QUYẾT TOÁN</v>
          </cell>
        </row>
      </sheetData>
      <sheetData sheetId="10405">
        <row r="4">
          <cell r="A4" t="str">
            <v>BẢNG TÍNH TOÁN, ĐO BÓC KHỐI LƯỢNG HOÀN THÀNH ĐƯA VÀO QUYẾT TOÁN</v>
          </cell>
        </row>
      </sheetData>
      <sheetData sheetId="10406">
        <row r="4">
          <cell r="A4" t="str">
            <v>BẢNG TÍNH TOÁN, ĐO BÓC KHỐI LƯỢNG HOÀN THÀNH ĐƯA VÀO QUYẾT TOÁN</v>
          </cell>
        </row>
      </sheetData>
      <sheetData sheetId="10407">
        <row r="4">
          <cell r="A4" t="str">
            <v>BẢNG TÍNH TOÁN, ĐO BÓC KHỐI LƯỢNG HOÀN THÀNH ĐƯA VÀO QUYẾT TOÁN</v>
          </cell>
        </row>
      </sheetData>
      <sheetData sheetId="10408">
        <row r="4">
          <cell r="A4" t="str">
            <v>BẢNG TÍNH TOÁN, ĐO BÓC KHỐI LƯỢNG HOÀN THÀNH ĐƯA VÀO QUYẾT TOÁN</v>
          </cell>
        </row>
      </sheetData>
      <sheetData sheetId="10409">
        <row r="4">
          <cell r="A4" t="str">
            <v>BẢNG TÍNH TOÁN, ĐO BÓC KHỐI LƯỢNG HOÀN THÀNH ĐƯA VÀO QUYẾT TOÁN</v>
          </cell>
        </row>
      </sheetData>
      <sheetData sheetId="10410">
        <row r="4">
          <cell r="A4" t="str">
            <v>BẢNG TÍNH TOÁN, ĐO BÓC KHỐI LƯỢNG HOÀN THÀNH ĐƯA VÀO QUYẾT TOÁN</v>
          </cell>
        </row>
      </sheetData>
      <sheetData sheetId="10411">
        <row r="4">
          <cell r="A4" t="str">
            <v>BẢNG TÍNH TOÁN, ĐO BÓC KHỐI LƯỢNG HOÀN THÀNH ĐƯA VÀO QUYẾT TOÁN</v>
          </cell>
        </row>
      </sheetData>
      <sheetData sheetId="10412">
        <row r="4">
          <cell r="A4" t="str">
            <v>BẢNG TÍNH TOÁN, ĐO BÓC KHỐI LƯỢNG HOÀN THÀNH ĐƯA VÀO QUYẾT TOÁN</v>
          </cell>
        </row>
      </sheetData>
      <sheetData sheetId="10413">
        <row r="4">
          <cell r="A4" t="str">
            <v>BẢNG TÍNH TOÁN, ĐO BÓC KHỐI LƯỢNG HOÀN THÀNH ĐƯA VÀO QUYẾT TOÁN</v>
          </cell>
        </row>
      </sheetData>
      <sheetData sheetId="10414">
        <row r="4">
          <cell r="A4" t="str">
            <v>BẢNG TÍNH TOÁN, ĐO BÓC KHỐI LƯỢNG HOÀN THÀNH ĐƯA VÀO QUYẾT TOÁN</v>
          </cell>
        </row>
      </sheetData>
      <sheetData sheetId="10415">
        <row r="4">
          <cell r="A4" t="str">
            <v>BẢNG TÍNH TOÁN, ĐO BÓC KHỐI LƯỢNG HOÀN THÀNH ĐƯA VÀO QUYẾT TOÁN</v>
          </cell>
        </row>
      </sheetData>
      <sheetData sheetId="10416">
        <row r="4">
          <cell r="A4" t="str">
            <v>BẢNG TÍNH TOÁN, ĐO BÓC KHỐI LƯỢNG HOÀN THÀNH ĐƯA VÀO QUYẾT TOÁN</v>
          </cell>
        </row>
      </sheetData>
      <sheetData sheetId="10417">
        <row r="4">
          <cell r="A4" t="str">
            <v>BẢNG TÍNH TOÁN, ĐO BÓC KHỐI LƯỢNG HOÀN THÀNH ĐƯA VÀO QUYẾT TOÁN</v>
          </cell>
        </row>
      </sheetData>
      <sheetData sheetId="10418">
        <row r="4">
          <cell r="A4" t="str">
            <v>BẢNG TÍNH TOÁN, ĐO BÓC KHỐI LƯỢNG HOÀN THÀNH ĐƯA VÀO QUYẾT TOÁN</v>
          </cell>
        </row>
      </sheetData>
      <sheetData sheetId="10419">
        <row r="4">
          <cell r="A4" t="str">
            <v>BẢNG TÍNH TOÁN, ĐO BÓC KHỐI LƯỢNG HOÀN THÀNH ĐƯA VÀO QUYẾT TOÁN</v>
          </cell>
        </row>
      </sheetData>
      <sheetData sheetId="10420">
        <row r="4">
          <cell r="A4" t="str">
            <v>BẢNG TÍNH TOÁN, ĐO BÓC KHỐI LƯỢNG HOÀN THÀNH ĐƯA VÀO QUYẾT TOÁN</v>
          </cell>
        </row>
      </sheetData>
      <sheetData sheetId="10421">
        <row r="4">
          <cell r="A4" t="str">
            <v>BẢNG TÍNH TOÁN, ĐO BÓC KHỐI LƯỢNG HOÀN THÀNH ĐƯA VÀO QUYẾT TOÁN</v>
          </cell>
        </row>
      </sheetData>
      <sheetData sheetId="10422">
        <row r="4">
          <cell r="A4" t="str">
            <v>BẢNG TÍNH TOÁN, ĐO BÓC KHỐI LƯỢNG HOÀN THÀNH ĐƯA VÀO QUYẾT TOÁN</v>
          </cell>
        </row>
      </sheetData>
      <sheetData sheetId="10423">
        <row r="4">
          <cell r="A4" t="str">
            <v>BẢNG TÍNH TOÁN, ĐO BÓC KHỐI LƯỢNG HOÀN THÀNH ĐƯA VÀO QUYẾT TOÁN</v>
          </cell>
        </row>
      </sheetData>
      <sheetData sheetId="10424">
        <row r="4">
          <cell r="A4" t="str">
            <v>BẢNG TÍNH TOÁN, ĐO BÓC KHỐI LƯỢNG HOÀN THÀNH ĐƯA VÀO QUYẾT TOÁN</v>
          </cell>
        </row>
      </sheetData>
      <sheetData sheetId="10425">
        <row r="4">
          <cell r="A4" t="str">
            <v>BẢNG TÍNH TOÁN, ĐO BÓC KHỐI LƯỢNG HOÀN THÀNH ĐƯA VÀO QUYẾT TOÁN</v>
          </cell>
        </row>
      </sheetData>
      <sheetData sheetId="10426">
        <row r="4">
          <cell r="A4" t="str">
            <v>BẢNG TÍNH TOÁN, ĐO BÓC KHỐI LƯỢNG HOÀN THÀNH ĐƯA VÀO QUYẾT TOÁN</v>
          </cell>
        </row>
      </sheetData>
      <sheetData sheetId="10427">
        <row r="4">
          <cell r="A4" t="str">
            <v>BẢNG TÍNH TOÁN, ĐO BÓC KHỐI LƯỢNG HOÀN THÀNH ĐƯA VÀO QUYẾT TOÁN</v>
          </cell>
        </row>
      </sheetData>
      <sheetData sheetId="10428">
        <row r="4">
          <cell r="A4" t="str">
            <v>BẢNG TÍNH TOÁN, ĐO BÓC KHỐI LƯỢNG HOÀN THÀNH ĐƯA VÀO QUYẾT TOÁN</v>
          </cell>
        </row>
      </sheetData>
      <sheetData sheetId="10429">
        <row r="4">
          <cell r="A4" t="str">
            <v>BẢNG TÍNH TOÁN, ĐO BÓC KHỐI LƯỢNG HOÀN THÀNH ĐƯA VÀO QUYẾT TOÁN</v>
          </cell>
        </row>
      </sheetData>
      <sheetData sheetId="10430">
        <row r="4">
          <cell r="A4" t="str">
            <v>BẢNG TÍNH TOÁN, ĐO BÓC KHỐI LƯỢNG HOÀN THÀNH ĐƯA VÀO QUYẾT TOÁN</v>
          </cell>
        </row>
      </sheetData>
      <sheetData sheetId="10431">
        <row r="4">
          <cell r="A4" t="str">
            <v>BẢNG TÍNH TOÁN, ĐO BÓC KHỐI LƯỢNG HOÀN THÀNH ĐƯA VÀO QUYẾT TOÁN</v>
          </cell>
        </row>
      </sheetData>
      <sheetData sheetId="10432">
        <row r="4">
          <cell r="A4" t="str">
            <v>BẢNG TÍNH TOÁN, ĐO BÓC KHỐI LƯỢNG HOÀN THÀNH ĐƯA VÀO QUYẾT TOÁN</v>
          </cell>
        </row>
      </sheetData>
      <sheetData sheetId="10433">
        <row r="4">
          <cell r="A4" t="str">
            <v>BẢNG TÍNH TOÁN, ĐO BÓC KHỐI LƯỢNG HOÀN THÀNH ĐƯA VÀO QUYẾT TOÁN</v>
          </cell>
        </row>
      </sheetData>
      <sheetData sheetId="10434">
        <row r="4">
          <cell r="A4" t="str">
            <v>BẢNG TÍNH TOÁN, ĐO BÓC KHỐI LƯỢNG HOÀN THÀNH ĐƯA VÀO QUYẾT TOÁN</v>
          </cell>
        </row>
      </sheetData>
      <sheetData sheetId="10435">
        <row r="4">
          <cell r="A4" t="str">
            <v>BẢNG TÍNH TOÁN, ĐO BÓC KHỐI LƯỢNG HOÀN THÀNH ĐƯA VÀO QUYẾT TOÁN</v>
          </cell>
        </row>
      </sheetData>
      <sheetData sheetId="10436">
        <row r="4">
          <cell r="A4" t="str">
            <v>BẢNG TÍNH TOÁN, ĐO BÓC KHỐI LƯỢNG HOÀN THÀNH ĐƯA VÀO QUYẾT TOÁN</v>
          </cell>
        </row>
      </sheetData>
      <sheetData sheetId="10437">
        <row r="9">
          <cell r="A9" t="str">
            <v>A</v>
          </cell>
        </row>
      </sheetData>
      <sheetData sheetId="10438">
        <row r="4">
          <cell r="A4" t="str">
            <v>BẢNG TÍNH TOÁN, ĐO BÓC KHỐI LƯỢNG HOÀN THÀNH ĐƯA VÀO QUYẾT TOÁN</v>
          </cell>
        </row>
      </sheetData>
      <sheetData sheetId="10439">
        <row r="4">
          <cell r="A4" t="str">
            <v>BẢNG TÍNH TOÁN, ĐO BÓC KHỐI LƯỢNG HOÀN THÀNH ĐƯA VÀO QUYẾT TOÁN</v>
          </cell>
        </row>
      </sheetData>
      <sheetData sheetId="10440">
        <row r="4">
          <cell r="A4" t="str">
            <v>BẢNG TÍNH TOÁN, ĐO BÓC KHỐI LƯỢNG HOÀN THÀNH ĐƯA VÀO QUYẾT TOÁN</v>
          </cell>
        </row>
      </sheetData>
      <sheetData sheetId="10441">
        <row r="4">
          <cell r="A4" t="str">
            <v>BẢNG TÍNH TOÁN, ĐO BÓC KHỐI LƯỢNG HOÀN THÀNH ĐƯA VÀO QUYẾT TOÁN</v>
          </cell>
        </row>
      </sheetData>
      <sheetData sheetId="10442">
        <row r="4">
          <cell r="A4" t="str">
            <v>BẢNG TÍNH TOÁN, ĐO BÓC KHỐI LƯỢNG HOÀN THÀNH ĐƯA VÀO QUYẾT TOÁN</v>
          </cell>
        </row>
      </sheetData>
      <sheetData sheetId="10443">
        <row r="4">
          <cell r="A4" t="str">
            <v>BẢNG TÍNH TOÁN, ĐO BÓC KHỐI LƯỢNG HOÀN THÀNH ĐƯA VÀO QUYẾT TOÁN</v>
          </cell>
        </row>
      </sheetData>
      <sheetData sheetId="10444">
        <row r="4">
          <cell r="A4" t="str">
            <v>BẢNG TÍNH TOÁN, ĐO BÓC KHỐI LƯỢNG HOÀN THÀNH ĐƯA VÀO QUYẾT TOÁN</v>
          </cell>
        </row>
      </sheetData>
      <sheetData sheetId="10445">
        <row r="4">
          <cell r="A4" t="str">
            <v>BẢNG TÍNH TOÁN, ĐO BÓC KHỐI LƯỢNG HOÀN THÀNH ĐƯA VÀO QUYẾT TOÁN</v>
          </cell>
        </row>
      </sheetData>
      <sheetData sheetId="10446">
        <row r="9">
          <cell r="A9" t="str">
            <v>A</v>
          </cell>
        </row>
      </sheetData>
      <sheetData sheetId="10447">
        <row r="4">
          <cell r="A4" t="str">
            <v>BẢNG TÍNH TOÁN, ĐO BÓC KHỐI LƯỢNG HOÀN THÀNH ĐƯA VÀO QUYẾT TOÁN</v>
          </cell>
        </row>
      </sheetData>
      <sheetData sheetId="10448">
        <row r="4">
          <cell r="A4" t="str">
            <v>BẢNG TÍNH TOÁN, ĐO BÓC KHỐI LƯỢNG HOÀN THÀNH ĐƯA VÀO QUYẾT TOÁN</v>
          </cell>
        </row>
      </sheetData>
      <sheetData sheetId="10449">
        <row r="4">
          <cell r="A4" t="str">
            <v>BẢNG TÍNH TOÁN, ĐO BÓC KHỐI LƯỢNG HOÀN THÀNH ĐƯA VÀO QUYẾT TOÁN</v>
          </cell>
        </row>
      </sheetData>
      <sheetData sheetId="10450">
        <row r="4">
          <cell r="A4" t="str">
            <v>BẢNG TÍNH TOÁN, ĐO BÓC KHỐI LƯỢNG HOÀN THÀNH ĐƯA VÀO QUYẾT TOÁN</v>
          </cell>
        </row>
      </sheetData>
      <sheetData sheetId="10451">
        <row r="4">
          <cell r="A4" t="str">
            <v>BẢNG TÍNH TOÁN, ĐO BÓC KHỐI LƯỢNG HOÀN THÀNH ĐƯA VÀO QUYẾT TOÁN</v>
          </cell>
        </row>
      </sheetData>
      <sheetData sheetId="10452">
        <row r="4">
          <cell r="A4" t="str">
            <v>BẢNG TÍNH TOÁN, ĐO BÓC KHỐI LƯỢNG HOÀN THÀNH ĐƯA VÀO QUYẾT TOÁN</v>
          </cell>
        </row>
      </sheetData>
      <sheetData sheetId="10453">
        <row r="4">
          <cell r="A4" t="str">
            <v>BẢNG TÍNH TOÁN, ĐO BÓC KHỐI LƯỢNG HOÀN THÀNH ĐƯA VÀO QUYẾT TOÁN</v>
          </cell>
        </row>
      </sheetData>
      <sheetData sheetId="10454">
        <row r="4">
          <cell r="A4" t="str">
            <v>BẢNG TÍNH TOÁN, ĐO BÓC KHỐI LƯỢNG HOÀN THÀNH ĐƯA VÀO QUYẾT TOÁN</v>
          </cell>
        </row>
      </sheetData>
      <sheetData sheetId="10455">
        <row r="4">
          <cell r="A4" t="str">
            <v>BẢNG TÍNH TOÁN, ĐO BÓC KHỐI LƯỢNG HOÀN THÀNH ĐƯA VÀO QUYẾT TOÁN</v>
          </cell>
        </row>
      </sheetData>
      <sheetData sheetId="10456">
        <row r="4">
          <cell r="A4" t="str">
            <v>BẢNG TÍNH TOÁN, ĐO BÓC KHỐI LƯỢNG HOÀN THÀNH ĐƯA VÀO QUYẾT TOÁN</v>
          </cell>
        </row>
      </sheetData>
      <sheetData sheetId="10457">
        <row r="4">
          <cell r="A4" t="str">
            <v>BẢNG TÍNH TOÁN, ĐO BÓC KHỐI LƯỢNG HOÀN THÀNH ĐƯA VÀO QUYẾT TOÁN</v>
          </cell>
        </row>
      </sheetData>
      <sheetData sheetId="10458">
        <row r="4">
          <cell r="A4" t="str">
            <v>BẢNG TÍNH TOÁN, ĐO BÓC KHỐI LƯỢNG HOÀN THÀNH ĐƯA VÀO QUYẾT TOÁN</v>
          </cell>
        </row>
      </sheetData>
      <sheetData sheetId="10459">
        <row r="4">
          <cell r="A4" t="str">
            <v>BẢNG TÍNH TOÁN, ĐO BÓC KHỐI LƯỢNG HOÀN THÀNH ĐƯA VÀO QUYẾT TOÁN</v>
          </cell>
        </row>
      </sheetData>
      <sheetData sheetId="10460">
        <row r="4">
          <cell r="A4" t="str">
            <v>BẢNG TÍNH TOÁN, ĐO BÓC KHỐI LƯỢNG HOÀN THÀNH ĐƯA VÀO QUYẾT TOÁN</v>
          </cell>
        </row>
      </sheetData>
      <sheetData sheetId="10461">
        <row r="4">
          <cell r="A4" t="str">
            <v>BẢNG TÍNH TOÁN, ĐO BÓC KHỐI LƯỢNG HOÀN THÀNH ĐƯA VÀO QUYẾT TOÁN</v>
          </cell>
        </row>
      </sheetData>
      <sheetData sheetId="10462">
        <row r="4">
          <cell r="A4" t="str">
            <v>BẢNG TÍNH TOÁN, ĐO BÓC KHỐI LƯỢNG HOÀN THÀNH ĐƯA VÀO QUYẾT TOÁN</v>
          </cell>
        </row>
      </sheetData>
      <sheetData sheetId="10463">
        <row r="4">
          <cell r="A4" t="str">
            <v>BẢNG TÍNH TOÁN, ĐO BÓC KHỐI LƯỢNG HOÀN THÀNH ĐƯA VÀO QUYẾT TOÁN</v>
          </cell>
        </row>
      </sheetData>
      <sheetData sheetId="10464">
        <row r="4">
          <cell r="A4" t="str">
            <v>BẢNG TÍNH TOÁN, ĐO BÓC KHỐI LƯỢNG HOÀN THÀNH ĐƯA VÀO QUYẾT TOÁN</v>
          </cell>
        </row>
      </sheetData>
      <sheetData sheetId="10465">
        <row r="4">
          <cell r="A4" t="str">
            <v>BẢNG TÍNH TOÁN, ĐO BÓC KHỐI LƯỢNG HOÀN THÀNH ĐƯA VÀO QUYẾT TOÁN</v>
          </cell>
        </row>
      </sheetData>
      <sheetData sheetId="10466">
        <row r="4">
          <cell r="A4" t="str">
            <v>BẢNG TÍNH TOÁN, ĐO BÓC KHỐI LƯỢNG HOÀN THÀNH ĐƯA VÀO QUYẾT TOÁN</v>
          </cell>
        </row>
      </sheetData>
      <sheetData sheetId="10467">
        <row r="4">
          <cell r="A4" t="str">
            <v>BẢNG TÍNH TOÁN, ĐO BÓC KHỐI LƯỢNG HOÀN THÀNH ĐƯA VÀO QUYẾT TOÁN</v>
          </cell>
        </row>
      </sheetData>
      <sheetData sheetId="10468">
        <row r="4">
          <cell r="A4" t="str">
            <v>BẢNG TÍNH TOÁN, ĐO BÓC KHỐI LƯỢNG HOÀN THÀNH ĐƯA VÀO QUYẾT TOÁN</v>
          </cell>
        </row>
      </sheetData>
      <sheetData sheetId="10469">
        <row r="4">
          <cell r="A4" t="str">
            <v>BẢNG TÍNH TOÁN, ĐO BÓC KHỐI LƯỢNG HOÀN THÀNH ĐƯA VÀO QUYẾT TOÁN</v>
          </cell>
        </row>
      </sheetData>
      <sheetData sheetId="10470">
        <row r="4">
          <cell r="A4" t="str">
            <v>BẢNG TÍNH TOÁN, ĐO BÓC KHỐI LƯỢNG HOÀN THÀNH ĐƯA VÀO QUYẾT TOÁN</v>
          </cell>
        </row>
      </sheetData>
      <sheetData sheetId="10471">
        <row r="4">
          <cell r="A4" t="str">
            <v>BẢNG TÍNH TOÁN, ĐO BÓC KHỐI LƯỢNG HOÀN THÀNH ĐƯA VÀO QUYẾT TOÁN</v>
          </cell>
        </row>
      </sheetData>
      <sheetData sheetId="10472">
        <row r="4">
          <cell r="A4" t="str">
            <v>BẢNG TÍNH TOÁN, ĐO BÓC KHỐI LƯỢNG HOÀN THÀNH ĐƯA VÀO QUYẾT TOÁN</v>
          </cell>
        </row>
      </sheetData>
      <sheetData sheetId="10473">
        <row r="4">
          <cell r="A4" t="str">
            <v>BẢNG TÍNH TOÁN, ĐO BÓC KHỐI LƯỢNG HOÀN THÀNH ĐƯA VÀO QUYẾT TOÁN</v>
          </cell>
        </row>
      </sheetData>
      <sheetData sheetId="10474">
        <row r="4">
          <cell r="A4" t="str">
            <v>BẢNG TÍNH TOÁN, ĐO BÓC KHỐI LƯỢNG HOÀN THÀNH ĐƯA VÀO QUYẾT TOÁN</v>
          </cell>
        </row>
      </sheetData>
      <sheetData sheetId="10475">
        <row r="4">
          <cell r="A4" t="str">
            <v>BẢNG TÍNH TOÁN, ĐO BÓC KHỐI LƯỢNG HOÀN THÀNH ĐƯA VÀO QUYẾT TOÁN</v>
          </cell>
        </row>
      </sheetData>
      <sheetData sheetId="10476">
        <row r="4">
          <cell r="A4" t="str">
            <v>BẢNG TÍNH TOÁN, ĐO BÓC KHỐI LƯỢNG HOÀN THÀNH ĐƯA VÀO QUYẾT TOÁN</v>
          </cell>
        </row>
      </sheetData>
      <sheetData sheetId="10477">
        <row r="4">
          <cell r="A4" t="str">
            <v>BẢNG TÍNH TOÁN, ĐO BÓC KHỐI LƯỢNG HOÀN THÀNH ĐƯA VÀO QUYẾT TOÁN</v>
          </cell>
        </row>
      </sheetData>
      <sheetData sheetId="10478">
        <row r="4">
          <cell r="A4" t="str">
            <v>BẢNG TÍNH TOÁN, ĐO BÓC KHỐI LƯỢNG HOÀN THÀNH ĐƯA VÀO QUYẾT TOÁN</v>
          </cell>
        </row>
      </sheetData>
      <sheetData sheetId="10479">
        <row r="4">
          <cell r="A4" t="str">
            <v>BẢNG TÍNH TOÁN, ĐO BÓC KHỐI LƯỢNG HOÀN THÀNH ĐƯA VÀO QUYẾT TOÁN</v>
          </cell>
        </row>
      </sheetData>
      <sheetData sheetId="10480">
        <row r="4">
          <cell r="A4" t="str">
            <v>BẢNG TÍNH TOÁN, ĐO BÓC KHỐI LƯỢNG HOÀN THÀNH ĐƯA VÀO QUYẾT TOÁN</v>
          </cell>
        </row>
      </sheetData>
      <sheetData sheetId="10481">
        <row r="4">
          <cell r="A4" t="str">
            <v>BẢNG TÍNH TOÁN, ĐO BÓC KHỐI LƯỢNG HOÀN THÀNH ĐƯA VÀO QUYẾT TOÁN</v>
          </cell>
        </row>
      </sheetData>
      <sheetData sheetId="10482">
        <row r="4">
          <cell r="A4" t="str">
            <v>BẢNG TÍNH TOÁN, ĐO BÓC KHỐI LƯỢNG HOÀN THÀNH ĐƯA VÀO QUYẾT TOÁN</v>
          </cell>
        </row>
      </sheetData>
      <sheetData sheetId="10483">
        <row r="4">
          <cell r="A4" t="str">
            <v>BẢNG TÍNH TOÁN, ĐO BÓC KHỐI LƯỢNG HOÀN THÀNH ĐƯA VÀO QUYẾT TOÁN</v>
          </cell>
        </row>
      </sheetData>
      <sheetData sheetId="10484">
        <row r="4">
          <cell r="A4" t="str">
            <v>BẢNG TÍNH TOÁN, ĐO BÓC KHỐI LƯỢNG HOÀN THÀNH ĐƯA VÀO QUYẾT TOÁN</v>
          </cell>
        </row>
      </sheetData>
      <sheetData sheetId="10485">
        <row r="4">
          <cell r="A4" t="str">
            <v>BẢNG TÍNH TOÁN, ĐO BÓC KHỐI LƯỢNG HOÀN THÀNH ĐƯA VÀO QUYẾT TOÁN</v>
          </cell>
        </row>
      </sheetData>
      <sheetData sheetId="10486">
        <row r="4">
          <cell r="A4" t="str">
            <v>BẢNG TÍNH TOÁN, ĐO BÓC KHỐI LƯỢNG HOÀN THÀNH ĐƯA VÀO QUYẾT TOÁN</v>
          </cell>
        </row>
      </sheetData>
      <sheetData sheetId="10487">
        <row r="4">
          <cell r="A4" t="str">
            <v>BẢNG TÍNH TOÁN, ĐO BÓC KHỐI LƯỢNG HOÀN THÀNH ĐƯA VÀO QUYẾT TOÁN</v>
          </cell>
        </row>
      </sheetData>
      <sheetData sheetId="10488">
        <row r="4">
          <cell r="A4" t="str">
            <v>BẢNG TÍNH TOÁN, ĐO BÓC KHỐI LƯỢNG HOÀN THÀNH ĐƯA VÀO QUYẾT TOÁN</v>
          </cell>
        </row>
      </sheetData>
      <sheetData sheetId="10489">
        <row r="4">
          <cell r="A4" t="str">
            <v>BẢNG TÍNH TOÁN, ĐO BÓC KHỐI LƯỢNG HOÀN THÀNH ĐƯA VÀO QUYẾT TOÁN</v>
          </cell>
        </row>
      </sheetData>
      <sheetData sheetId="10490">
        <row r="4">
          <cell r="A4" t="str">
            <v>BẢNG TÍNH TOÁN, ĐO BÓC KHỐI LƯỢNG HOÀN THÀNH ĐƯA VÀO QUYẾT TOÁN</v>
          </cell>
        </row>
      </sheetData>
      <sheetData sheetId="10491">
        <row r="4">
          <cell r="A4" t="str">
            <v>BẢNG TÍNH TOÁN, ĐO BÓC KHỐI LƯỢNG HOÀN THÀNH ĐƯA VÀO QUYẾT TOÁN</v>
          </cell>
        </row>
      </sheetData>
      <sheetData sheetId="10492">
        <row r="4">
          <cell r="A4" t="str">
            <v>BẢNG TÍNH TOÁN, ĐO BÓC KHỐI LƯỢNG HOÀN THÀNH ĐƯA VÀO QUYẾT TOÁN</v>
          </cell>
        </row>
      </sheetData>
      <sheetData sheetId="10493">
        <row r="4">
          <cell r="A4" t="str">
            <v>BẢNG TÍNH TOÁN, ĐO BÓC KHỐI LƯỢNG HOÀN THÀNH ĐƯA VÀO QUYẾT TOÁN</v>
          </cell>
        </row>
      </sheetData>
      <sheetData sheetId="10494">
        <row r="4">
          <cell r="A4" t="str">
            <v>BẢNG TÍNH TOÁN, ĐO BÓC KHỐI LƯỢNG HOÀN THÀNH ĐƯA VÀO QUYẾT TOÁN</v>
          </cell>
        </row>
      </sheetData>
      <sheetData sheetId="10495">
        <row r="4">
          <cell r="A4" t="str">
            <v>BẢNG TÍNH TOÁN, ĐO BÓC KHỐI LƯỢNG HOÀN THÀNH ĐƯA VÀO QUYẾT TOÁN</v>
          </cell>
        </row>
      </sheetData>
      <sheetData sheetId="10496">
        <row r="4">
          <cell r="A4" t="str">
            <v>BẢNG TÍNH TOÁN, ĐO BÓC KHỐI LƯỢNG HOÀN THÀNH ĐƯA VÀO QUYẾT TOÁN</v>
          </cell>
        </row>
      </sheetData>
      <sheetData sheetId="10497">
        <row r="4">
          <cell r="A4" t="str">
            <v>BẢNG TÍNH TOÁN, ĐO BÓC KHỐI LƯỢNG HOÀN THÀNH ĐƯA VÀO QUYẾT TOÁN</v>
          </cell>
        </row>
      </sheetData>
      <sheetData sheetId="10498">
        <row r="4">
          <cell r="A4" t="str">
            <v>BẢNG TÍNH TOÁN, ĐO BÓC KHỐI LƯỢNG HOÀN THÀNH ĐƯA VÀO QUYẾT TOÁN</v>
          </cell>
        </row>
      </sheetData>
      <sheetData sheetId="10499">
        <row r="4">
          <cell r="A4" t="str">
            <v>BẢNG TÍNH TOÁN, ĐO BÓC KHỐI LƯỢNG HOÀN THÀNH ĐƯA VÀO QUYẾT TOÁN</v>
          </cell>
        </row>
      </sheetData>
      <sheetData sheetId="10500">
        <row r="4">
          <cell r="A4" t="str">
            <v>BẢNG TÍNH TOÁN, ĐO BÓC KHỐI LƯỢNG HOÀN THÀNH ĐƯA VÀO QUYẾT TOÁN</v>
          </cell>
        </row>
      </sheetData>
      <sheetData sheetId="10501">
        <row r="4">
          <cell r="A4" t="str">
            <v>BẢNG TÍNH TOÁN, ĐO BÓC KHỐI LƯỢNG HOÀN THÀNH ĐƯA VÀO QUYẾT TOÁN</v>
          </cell>
        </row>
      </sheetData>
      <sheetData sheetId="10502">
        <row r="4">
          <cell r="A4" t="str">
            <v>BẢNG TÍNH TOÁN, ĐO BÓC KHỐI LƯỢNG HOÀN THÀNH ĐƯA VÀO QUYẾT TOÁN</v>
          </cell>
        </row>
      </sheetData>
      <sheetData sheetId="10503">
        <row r="4">
          <cell r="A4" t="str">
            <v>BẢNG TÍNH TOÁN, ĐO BÓC KHỐI LƯỢNG HOÀN THÀNH ĐƯA VÀO QUYẾT TOÁN</v>
          </cell>
        </row>
      </sheetData>
      <sheetData sheetId="10504">
        <row r="4">
          <cell r="A4" t="str">
            <v>BẢNG TÍNH TOÁN, ĐO BÓC KHỐI LƯỢNG HOÀN THÀNH ĐƯA VÀO QUYẾT TOÁN</v>
          </cell>
        </row>
      </sheetData>
      <sheetData sheetId="10505">
        <row r="4">
          <cell r="A4" t="str">
            <v>BẢNG TÍNH TOÁN, ĐO BÓC KHỐI LƯỢNG HOÀN THÀNH ĐƯA VÀO QUYẾT TOÁN</v>
          </cell>
        </row>
      </sheetData>
      <sheetData sheetId="10506">
        <row r="4">
          <cell r="A4" t="str">
            <v>BẢNG TÍNH TOÁN, ĐO BÓC KHỐI LƯỢNG HOÀN THÀNH ĐƯA VÀO QUYẾT TOÁN</v>
          </cell>
        </row>
      </sheetData>
      <sheetData sheetId="10507">
        <row r="4">
          <cell r="A4" t="str">
            <v>BẢNG TÍNH TOÁN, ĐO BÓC KHỐI LƯỢNG HOÀN THÀNH ĐƯA VÀO QUYẾT TOÁN</v>
          </cell>
        </row>
      </sheetData>
      <sheetData sheetId="10508">
        <row r="4">
          <cell r="A4" t="str">
            <v>BẢNG TÍNH TOÁN, ĐO BÓC KHỐI LƯỢNG HOÀN THÀNH ĐƯA VÀO QUYẾT TOÁN</v>
          </cell>
        </row>
      </sheetData>
      <sheetData sheetId="10509">
        <row r="4">
          <cell r="A4" t="str">
            <v>BẢNG TÍNH TOÁN, ĐO BÓC KHỐI LƯỢNG HOÀN THÀNH ĐƯA VÀO QUYẾT TOÁN</v>
          </cell>
        </row>
      </sheetData>
      <sheetData sheetId="10510">
        <row r="4">
          <cell r="A4" t="str">
            <v>BẢNG TÍNH TOÁN, ĐO BÓC KHỐI LƯỢNG HOÀN THÀNH ĐƯA VÀO QUYẾT TOÁN</v>
          </cell>
        </row>
      </sheetData>
      <sheetData sheetId="10511">
        <row r="4">
          <cell r="A4" t="str">
            <v>BẢNG TÍNH TOÁN, ĐO BÓC KHỐI LƯỢNG HOÀN THÀNH ĐƯA VÀO QUYẾT TOÁN</v>
          </cell>
        </row>
      </sheetData>
      <sheetData sheetId="10512">
        <row r="4">
          <cell r="A4" t="str">
            <v>BẢNG TÍNH TOÁN, ĐO BÓC KHỐI LƯỢNG HOÀN THÀNH ĐƯA VÀO QUYẾT TOÁN</v>
          </cell>
        </row>
      </sheetData>
      <sheetData sheetId="10513">
        <row r="4">
          <cell r="A4" t="str">
            <v>BẢNG TÍNH TOÁN, ĐO BÓC KHỐI LƯỢNG HOÀN THÀNH ĐƯA VÀO QUYẾT TOÁN</v>
          </cell>
        </row>
      </sheetData>
      <sheetData sheetId="10514">
        <row r="4">
          <cell r="A4" t="str">
            <v>BẢNG TÍNH TOÁN, ĐO BÓC KHỐI LƯỢNG HOÀN THÀNH ĐƯA VÀO QUYẾT TOÁN</v>
          </cell>
        </row>
      </sheetData>
      <sheetData sheetId="10515">
        <row r="4">
          <cell r="A4" t="str">
            <v>BẢNG TÍNH TOÁN, ĐO BÓC KHỐI LƯỢNG HOÀN THÀNH ĐƯA VÀO QUYẾT TOÁN</v>
          </cell>
        </row>
      </sheetData>
      <sheetData sheetId="10516">
        <row r="9">
          <cell r="A9" t="str">
            <v>A</v>
          </cell>
        </row>
      </sheetData>
      <sheetData sheetId="10517">
        <row r="4">
          <cell r="A4" t="str">
            <v>BẢNG TÍNH TOÁN, ĐO BÓC KHỐI LƯỢNG HOÀN THÀNH ĐƯA VÀO QUYẾT TOÁN</v>
          </cell>
        </row>
      </sheetData>
      <sheetData sheetId="10518">
        <row r="4">
          <cell r="A4" t="str">
            <v>BẢNG TÍNH TOÁN, ĐO BÓC KHỐI LƯỢNG HOÀN THÀNH ĐƯA VÀO QUYẾT TOÁN</v>
          </cell>
        </row>
      </sheetData>
      <sheetData sheetId="10519">
        <row r="4">
          <cell r="A4" t="str">
            <v>BẢNG TÍNH TOÁN, ĐO BÓC KHỐI LƯỢNG HOÀN THÀNH ĐƯA VÀO QUYẾT TOÁN</v>
          </cell>
        </row>
      </sheetData>
      <sheetData sheetId="10520">
        <row r="4">
          <cell r="A4" t="str">
            <v>BẢNG TÍNH TOÁN, ĐO BÓC KHỐI LƯỢNG HOÀN THÀNH ĐƯA VÀO QUYẾT TOÁN</v>
          </cell>
        </row>
      </sheetData>
      <sheetData sheetId="10521">
        <row r="4">
          <cell r="A4" t="str">
            <v>BẢNG TÍNH TOÁN, ĐO BÓC KHỐI LƯỢNG HOÀN THÀNH ĐƯA VÀO QUYẾT TOÁN</v>
          </cell>
        </row>
      </sheetData>
      <sheetData sheetId="10522">
        <row r="4">
          <cell r="A4" t="str">
            <v>BẢNG TÍNH TOÁN, ĐO BÓC KHỐI LƯỢNG HOÀN THÀNH ĐƯA VÀO QUYẾT TOÁN</v>
          </cell>
        </row>
      </sheetData>
      <sheetData sheetId="10523">
        <row r="4">
          <cell r="A4" t="str">
            <v>BẢNG TÍNH TOÁN, ĐO BÓC KHỐI LƯỢNG HOÀN THÀNH ĐƯA VÀO QUYẾT TOÁN</v>
          </cell>
        </row>
      </sheetData>
      <sheetData sheetId="10524">
        <row r="4">
          <cell r="A4" t="str">
            <v>BẢNG TÍNH TOÁN, ĐO BÓC KHỐI LƯỢNG HOÀN THÀNH ĐƯA VÀO QUYẾT TOÁN</v>
          </cell>
        </row>
      </sheetData>
      <sheetData sheetId="10525">
        <row r="4">
          <cell r="A4" t="str">
            <v>BẢNG TÍNH TOÁN, ĐO BÓC KHỐI LƯỢNG HOÀN THÀNH ĐƯA VÀO QUYẾT TOÁN</v>
          </cell>
        </row>
      </sheetData>
      <sheetData sheetId="10526">
        <row r="4">
          <cell r="A4" t="str">
            <v>BẢNG TÍNH TOÁN, ĐO BÓC KHỐI LƯỢNG HOÀN THÀNH ĐƯA VÀO QUYẾT TOÁN</v>
          </cell>
        </row>
      </sheetData>
      <sheetData sheetId="10527">
        <row r="4">
          <cell r="A4" t="str">
            <v>BẢNG TÍNH TOÁN, ĐO BÓC KHỐI LƯỢNG HOÀN THÀNH ĐƯA VÀO QUYẾT TOÁN</v>
          </cell>
        </row>
      </sheetData>
      <sheetData sheetId="10528">
        <row r="4">
          <cell r="A4" t="str">
            <v>BẢNG TÍNH TOÁN, ĐO BÓC KHỐI LƯỢNG HOÀN THÀNH ĐƯA VÀO QUYẾT TOÁN</v>
          </cell>
        </row>
      </sheetData>
      <sheetData sheetId="10529">
        <row r="4">
          <cell r="A4" t="str">
            <v>BẢNG TÍNH TOÁN, ĐO BÓC KHỐI LƯỢNG HOÀN THÀNH ĐƯA VÀO QUYẾT TOÁN</v>
          </cell>
        </row>
      </sheetData>
      <sheetData sheetId="10530">
        <row r="4">
          <cell r="A4" t="str">
            <v>BẢNG TÍNH TOÁN, ĐO BÓC KHỐI LƯỢNG HOÀN THÀNH ĐƯA VÀO QUYẾT TOÁN</v>
          </cell>
        </row>
      </sheetData>
      <sheetData sheetId="10531">
        <row r="4">
          <cell r="A4" t="str">
            <v>BẢNG TÍNH TOÁN, ĐO BÓC KHỐI LƯỢNG HOÀN THÀNH ĐƯA VÀO QUYẾT TOÁN</v>
          </cell>
        </row>
      </sheetData>
      <sheetData sheetId="10532">
        <row r="4">
          <cell r="A4" t="str">
            <v>BẢNG TÍNH TOÁN, ĐO BÓC KHỐI LƯỢNG HOÀN THÀNH ĐƯA VÀO QUYẾT TOÁN</v>
          </cell>
        </row>
      </sheetData>
      <sheetData sheetId="10533">
        <row r="4">
          <cell r="A4" t="str">
            <v>BẢNG TÍNH TOÁN, ĐO BÓC KHỐI LƯỢNG HOÀN THÀNH ĐƯA VÀO QUYẾT TOÁN</v>
          </cell>
        </row>
      </sheetData>
      <sheetData sheetId="10534">
        <row r="4">
          <cell r="A4" t="str">
            <v>BẢNG TÍNH TOÁN, ĐO BÓC KHỐI LƯỢNG HOÀN THÀNH ĐƯA VÀO QUYẾT TOÁN</v>
          </cell>
        </row>
      </sheetData>
      <sheetData sheetId="10535">
        <row r="4">
          <cell r="A4" t="str">
            <v>BẢNG TÍNH TOÁN, ĐO BÓC KHỐI LƯỢNG HOÀN THÀNH ĐƯA VÀO QUYẾT TOÁN</v>
          </cell>
        </row>
      </sheetData>
      <sheetData sheetId="10536">
        <row r="4">
          <cell r="A4" t="str">
            <v>BẢNG TÍNH TOÁN, ĐO BÓC KHỐI LƯỢNG HOÀN THÀNH ĐƯA VÀO QUYẾT TOÁN</v>
          </cell>
        </row>
      </sheetData>
      <sheetData sheetId="10537">
        <row r="4">
          <cell r="A4" t="str">
            <v>BẢNG TÍNH TOÁN, ĐO BÓC KHỐI LƯỢNG HOÀN THÀNH ĐƯA VÀO QUYẾT TOÁN</v>
          </cell>
        </row>
      </sheetData>
      <sheetData sheetId="10538">
        <row r="4">
          <cell r="A4" t="str">
            <v>BẢNG TÍNH TOÁN, ĐO BÓC KHỐI LƯỢNG HOÀN THÀNH ĐƯA VÀO QUYẾT TOÁN</v>
          </cell>
        </row>
      </sheetData>
      <sheetData sheetId="10539">
        <row r="4">
          <cell r="A4" t="str">
            <v>BẢNG TÍNH TOÁN, ĐO BÓC KHỐI LƯỢNG HOÀN THÀNH ĐƯA VÀO QUYẾT TOÁN</v>
          </cell>
        </row>
      </sheetData>
      <sheetData sheetId="10540">
        <row r="4">
          <cell r="A4" t="str">
            <v>BẢNG TÍNH TOÁN, ĐO BÓC KHỐI LƯỢNG HOÀN THÀNH ĐƯA VÀO QUYẾT TOÁN</v>
          </cell>
        </row>
      </sheetData>
      <sheetData sheetId="10541">
        <row r="4">
          <cell r="A4" t="str">
            <v>BẢNG TÍNH TOÁN, ĐO BÓC KHỐI LƯỢNG HOÀN THÀNH ĐƯA VÀO QUYẾT TOÁN</v>
          </cell>
        </row>
      </sheetData>
      <sheetData sheetId="10542">
        <row r="4">
          <cell r="A4" t="str">
            <v>BẢNG TÍNH TOÁN, ĐO BÓC KHỐI LƯỢNG HOÀN THÀNH ĐƯA VÀO QUYẾT TOÁN</v>
          </cell>
        </row>
      </sheetData>
      <sheetData sheetId="10543">
        <row r="4">
          <cell r="A4" t="str">
            <v>BẢNG TÍNH TOÁN, ĐO BÓC KHỐI LƯỢNG HOÀN THÀNH ĐƯA VÀO QUYẾT TOÁN</v>
          </cell>
        </row>
      </sheetData>
      <sheetData sheetId="10544">
        <row r="4">
          <cell r="A4" t="str">
            <v>BẢNG TÍNH TOÁN, ĐO BÓC KHỐI LƯỢNG HOÀN THÀNH ĐƯA VÀO QUYẾT TOÁN</v>
          </cell>
        </row>
      </sheetData>
      <sheetData sheetId="10545">
        <row r="4">
          <cell r="A4" t="str">
            <v>BẢNG TÍNH TOÁN, ĐO BÓC KHỐI LƯỢNG HOÀN THÀNH ĐƯA VÀO QUYẾT TOÁN</v>
          </cell>
        </row>
      </sheetData>
      <sheetData sheetId="10546">
        <row r="4">
          <cell r="A4" t="str">
            <v>BẢNG TÍNH TOÁN, ĐO BÓC KHỐI LƯỢNG HOÀN THÀNH ĐƯA VÀO QUYẾT TOÁN</v>
          </cell>
        </row>
      </sheetData>
      <sheetData sheetId="10547">
        <row r="4">
          <cell r="A4" t="str">
            <v>BẢNG TÍNH TOÁN, ĐO BÓC KHỐI LƯỢNG HOÀN THÀNH ĐƯA VÀO QUYẾT TOÁN</v>
          </cell>
        </row>
      </sheetData>
      <sheetData sheetId="10548">
        <row r="4">
          <cell r="A4" t="str">
            <v>BẢNG TÍNH TOÁN, ĐO BÓC KHỐI LƯỢNG HOÀN THÀNH ĐƯA VÀO QUYẾT TOÁN</v>
          </cell>
        </row>
      </sheetData>
      <sheetData sheetId="10549">
        <row r="4">
          <cell r="A4" t="str">
            <v>BẢNG TÍNH TOÁN, ĐO BÓC KHỐI LƯỢNG HOÀN THÀNH ĐƯA VÀO QUYẾT TOÁN</v>
          </cell>
        </row>
      </sheetData>
      <sheetData sheetId="10550">
        <row r="4">
          <cell r="A4" t="str">
            <v>BẢNG TÍNH TOÁN, ĐO BÓC KHỐI LƯỢNG HOÀN THÀNH ĐƯA VÀO QUYẾT TOÁN</v>
          </cell>
        </row>
      </sheetData>
      <sheetData sheetId="10551">
        <row r="4">
          <cell r="A4" t="str">
            <v>BẢNG TÍNH TOÁN, ĐO BÓC KHỐI LƯỢNG HOÀN THÀNH ĐƯA VÀO QUYẾT TOÁN</v>
          </cell>
        </row>
      </sheetData>
      <sheetData sheetId="10552">
        <row r="4">
          <cell r="A4" t="str">
            <v>BẢNG TÍNH TOÁN, ĐO BÓC KHỐI LƯỢNG HOÀN THÀNH ĐƯA VÀO QUYẾT TOÁN</v>
          </cell>
        </row>
      </sheetData>
      <sheetData sheetId="10553">
        <row r="4">
          <cell r="A4" t="str">
            <v>BẢNG TÍNH TOÁN, ĐO BÓC KHỐI LƯỢNG HOÀN THÀNH ĐƯA VÀO QUYẾT TOÁN</v>
          </cell>
        </row>
      </sheetData>
      <sheetData sheetId="10554">
        <row r="4">
          <cell r="A4" t="str">
            <v>BẢNG TÍNH TOÁN, ĐO BÓC KHỐI LƯỢNG HOÀN THÀNH ĐƯA VÀO QUYẾT TOÁN</v>
          </cell>
        </row>
      </sheetData>
      <sheetData sheetId="10555">
        <row r="4">
          <cell r="A4" t="str">
            <v>BẢNG TÍNH TOÁN, ĐO BÓC KHỐI LƯỢNG HOÀN THÀNH ĐƯA VÀO QUYẾT TOÁN</v>
          </cell>
        </row>
      </sheetData>
      <sheetData sheetId="10556">
        <row r="4">
          <cell r="A4" t="str">
            <v>BẢNG TÍNH TOÁN, ĐO BÓC KHỐI LƯỢNG HOÀN THÀNH ĐƯA VÀO QUYẾT TOÁN</v>
          </cell>
        </row>
      </sheetData>
      <sheetData sheetId="10557">
        <row r="4">
          <cell r="A4" t="str">
            <v>BẢNG TÍNH TOÁN, ĐO BÓC KHỐI LƯỢNG HOÀN THÀNH ĐƯA VÀO QUYẾT TOÁN</v>
          </cell>
        </row>
      </sheetData>
      <sheetData sheetId="10558">
        <row r="4">
          <cell r="A4" t="str">
            <v>BẢNG TÍNH TOÁN, ĐO BÓC KHỐI LƯỢNG HOÀN THÀNH ĐƯA VÀO QUYẾT TOÁN</v>
          </cell>
        </row>
      </sheetData>
      <sheetData sheetId="10559">
        <row r="4">
          <cell r="A4" t="str">
            <v>BẢNG TÍNH TOÁN, ĐO BÓC KHỐI LƯỢNG HOÀN THÀNH ĐƯA VÀO QUYẾT TOÁN</v>
          </cell>
        </row>
      </sheetData>
      <sheetData sheetId="10560">
        <row r="4">
          <cell r="A4" t="str">
            <v>BẢNG TÍNH TOÁN, ĐO BÓC KHỐI LƯỢNG HOÀN THÀNH ĐƯA VÀO QUYẾT TOÁN</v>
          </cell>
        </row>
      </sheetData>
      <sheetData sheetId="10561">
        <row r="4">
          <cell r="A4" t="str">
            <v>BẢNG TÍNH TOÁN, ĐO BÓC KHỐI LƯỢNG HOÀN THÀNH ĐƯA VÀO QUYẾT TOÁN</v>
          </cell>
        </row>
      </sheetData>
      <sheetData sheetId="10562">
        <row r="4">
          <cell r="A4" t="str">
            <v>BẢNG TÍNH TOÁN, ĐO BÓC KHỐI LƯỢNG HOÀN THÀNH ĐƯA VÀO QUYẾT TOÁN</v>
          </cell>
        </row>
      </sheetData>
      <sheetData sheetId="10563">
        <row r="4">
          <cell r="A4" t="str">
            <v>BẢNG TÍNH TOÁN, ĐO BÓC KHỐI LƯỢNG HOÀN THÀNH ĐƯA VÀO QUYẾT TOÁN</v>
          </cell>
        </row>
      </sheetData>
      <sheetData sheetId="10564">
        <row r="4">
          <cell r="A4" t="str">
            <v>BẢNG TÍNH TOÁN, ĐO BÓC KHỐI LƯỢNG HOÀN THÀNH ĐƯA VÀO QUYẾT TOÁN</v>
          </cell>
        </row>
      </sheetData>
      <sheetData sheetId="10565">
        <row r="4">
          <cell r="A4" t="str">
            <v>BẢNG TÍNH TOÁN, ĐO BÓC KHỐI LƯỢNG HOÀN THÀNH ĐƯA VÀO QUYẾT TOÁN</v>
          </cell>
        </row>
      </sheetData>
      <sheetData sheetId="10566">
        <row r="4">
          <cell r="A4" t="str">
            <v>BẢNG TÍNH TOÁN, ĐO BÓC KHỐI LƯỢNG HOÀN THÀNH ĐƯA VÀO QUYẾT TOÁN</v>
          </cell>
        </row>
      </sheetData>
      <sheetData sheetId="10567">
        <row r="4">
          <cell r="A4" t="str">
            <v>BẢNG TÍNH TOÁN, ĐO BÓC KHỐI LƯỢNG HOÀN THÀNH ĐƯA VÀO QUYẾT TOÁN</v>
          </cell>
        </row>
      </sheetData>
      <sheetData sheetId="10568">
        <row r="4">
          <cell r="A4" t="str">
            <v>BẢNG TÍNH TOÁN, ĐO BÓC KHỐI LƯỢNG HOÀN THÀNH ĐƯA VÀO QUYẾT TOÁN</v>
          </cell>
        </row>
      </sheetData>
      <sheetData sheetId="10569">
        <row r="4">
          <cell r="A4" t="str">
            <v>BẢNG TÍNH TOÁN, ĐO BÓC KHỐI LƯỢNG HOÀN THÀNH ĐƯA VÀO QUYẾT TOÁN</v>
          </cell>
        </row>
      </sheetData>
      <sheetData sheetId="10570">
        <row r="4">
          <cell r="A4" t="str">
            <v>BẢNG TÍNH TOÁN, ĐO BÓC KHỐI LƯỢNG HOÀN THÀNH ĐƯA VÀO QUYẾT TOÁN</v>
          </cell>
        </row>
      </sheetData>
      <sheetData sheetId="10571">
        <row r="4">
          <cell r="A4" t="str">
            <v>BẢNG TÍNH TOÁN, ĐO BÓC KHỐI LƯỢNG HOÀN THÀNH ĐƯA VÀO QUYẾT TOÁN</v>
          </cell>
        </row>
      </sheetData>
      <sheetData sheetId="10572">
        <row r="4">
          <cell r="A4" t="str">
            <v>BẢNG TÍNH TOÁN, ĐO BÓC KHỐI LƯỢNG HOÀN THÀNH ĐƯA VÀO QUYẾT TOÁN</v>
          </cell>
        </row>
      </sheetData>
      <sheetData sheetId="10573">
        <row r="4">
          <cell r="A4" t="str">
            <v>BẢNG TÍNH TOÁN, ĐO BÓC KHỐI LƯỢNG HOÀN THÀNH ĐƯA VÀO QUYẾT TOÁN</v>
          </cell>
        </row>
      </sheetData>
      <sheetData sheetId="10574">
        <row r="4">
          <cell r="A4" t="str">
            <v>BẢNG TÍNH TOÁN, ĐO BÓC KHỐI LƯỢNG HOÀN THÀNH ĐƯA VÀO QUYẾT TOÁN</v>
          </cell>
        </row>
      </sheetData>
      <sheetData sheetId="10575">
        <row r="4">
          <cell r="A4" t="str">
            <v>BẢNG TÍNH TOÁN, ĐO BÓC KHỐI LƯỢNG HOÀN THÀNH ĐƯA VÀO QUYẾT TOÁN</v>
          </cell>
        </row>
      </sheetData>
      <sheetData sheetId="10576">
        <row r="4">
          <cell r="A4" t="str">
            <v>BẢNG TÍNH TOÁN, ĐO BÓC KHỐI LƯỢNG HOÀN THÀNH ĐƯA VÀO QUYẾT TOÁN</v>
          </cell>
        </row>
      </sheetData>
      <sheetData sheetId="10577">
        <row r="4">
          <cell r="A4" t="str">
            <v>BẢNG TÍNH TOÁN, ĐO BÓC KHỐI LƯỢNG HOÀN THÀNH ĐƯA VÀO QUYẾT TOÁN</v>
          </cell>
        </row>
      </sheetData>
      <sheetData sheetId="10578">
        <row r="4">
          <cell r="A4" t="str">
            <v>BẢNG TÍNH TOÁN, ĐO BÓC KHỐI LƯỢNG HOÀN THÀNH ĐƯA VÀO QUYẾT TOÁN</v>
          </cell>
        </row>
      </sheetData>
      <sheetData sheetId="10579">
        <row r="4">
          <cell r="A4" t="str">
            <v>BẢNG TÍNH TOÁN, ĐO BÓC KHỐI LƯỢNG HOÀN THÀNH ĐƯA VÀO QUYẾT TOÁN</v>
          </cell>
        </row>
      </sheetData>
      <sheetData sheetId="10580">
        <row r="4">
          <cell r="A4" t="str">
            <v>BẢNG TÍNH TOÁN, ĐO BÓC KHỐI LƯỢNG HOÀN THÀNH ĐƯA VÀO QUYẾT TOÁN</v>
          </cell>
        </row>
      </sheetData>
      <sheetData sheetId="10581">
        <row r="4">
          <cell r="A4" t="str">
            <v>BẢNG TÍNH TOÁN, ĐO BÓC KHỐI LƯỢNG HOÀN THÀNH ĐƯA VÀO QUYẾT TOÁN</v>
          </cell>
        </row>
      </sheetData>
      <sheetData sheetId="10582">
        <row r="4">
          <cell r="A4" t="str">
            <v>BẢNG TÍNH TOÁN, ĐO BÓC KHỐI LƯỢNG HOÀN THÀNH ĐƯA VÀO QUYẾT TOÁN</v>
          </cell>
        </row>
      </sheetData>
      <sheetData sheetId="10583">
        <row r="4">
          <cell r="A4" t="str">
            <v>BẢNG TÍNH TOÁN, ĐO BÓC KHỐI LƯỢNG HOÀN THÀNH ĐƯA VÀO QUYẾT TOÁN</v>
          </cell>
        </row>
      </sheetData>
      <sheetData sheetId="10584">
        <row r="4">
          <cell r="A4" t="str">
            <v>BẢNG TÍNH TOÁN, ĐO BÓC KHỐI LƯỢNG HOÀN THÀNH ĐƯA VÀO QUYẾT TOÁN</v>
          </cell>
        </row>
      </sheetData>
      <sheetData sheetId="10585">
        <row r="4">
          <cell r="A4" t="str">
            <v>BẢNG TÍNH TOÁN, ĐO BÓC KHỐI LƯỢNG HOÀN THÀNH ĐƯA VÀO QUYẾT TOÁN</v>
          </cell>
        </row>
      </sheetData>
      <sheetData sheetId="10586">
        <row r="4">
          <cell r="A4" t="str">
            <v>BẢNG TÍNH TOÁN, ĐO BÓC KHỐI LƯỢNG HOÀN THÀNH ĐƯA VÀO QUYẾT TOÁN</v>
          </cell>
        </row>
      </sheetData>
      <sheetData sheetId="10587">
        <row r="4">
          <cell r="A4" t="str">
            <v>BẢNG TÍNH TOÁN, ĐO BÓC KHỐI LƯỢNG HOÀN THÀNH ĐƯA VÀO QUYẾT TOÁN</v>
          </cell>
        </row>
      </sheetData>
      <sheetData sheetId="10588">
        <row r="4">
          <cell r="A4" t="str">
            <v>BẢNG TÍNH TOÁN, ĐO BÓC KHỐI LƯỢNG HOÀN THÀNH ĐƯA VÀO QUYẾT TOÁN</v>
          </cell>
        </row>
      </sheetData>
      <sheetData sheetId="10589">
        <row r="4">
          <cell r="A4" t="str">
            <v>BẢNG TÍNH TOÁN, ĐO BÓC KHỐI LƯỢNG HOÀN THÀNH ĐƯA VÀO QUYẾT TOÁN</v>
          </cell>
        </row>
      </sheetData>
      <sheetData sheetId="10590">
        <row r="4">
          <cell r="A4" t="str">
            <v>BẢNG TÍNH TOÁN, ĐO BÓC KHỐI LƯỢNG HOÀN THÀNH ĐƯA VÀO QUYẾT TOÁN</v>
          </cell>
        </row>
      </sheetData>
      <sheetData sheetId="10591">
        <row r="4">
          <cell r="A4" t="str">
            <v>BẢNG TÍNH TOÁN, ĐO BÓC KHỐI LƯỢNG HOÀN THÀNH ĐƯA VÀO QUYẾT TOÁN</v>
          </cell>
        </row>
      </sheetData>
      <sheetData sheetId="10592">
        <row r="4">
          <cell r="A4" t="str">
            <v>BẢNG TÍNH TOÁN, ĐO BÓC KHỐI LƯỢNG HOÀN THÀNH ĐƯA VÀO QUYẾT TOÁN</v>
          </cell>
        </row>
      </sheetData>
      <sheetData sheetId="10593">
        <row r="4">
          <cell r="A4" t="str">
            <v>BẢNG TÍNH TOÁN, ĐO BÓC KHỐI LƯỢNG HOÀN THÀNH ĐƯA VÀO QUYẾT TOÁN</v>
          </cell>
        </row>
      </sheetData>
      <sheetData sheetId="10594">
        <row r="4">
          <cell r="A4" t="str">
            <v>BẢNG TÍNH TOÁN, ĐO BÓC KHỐI LƯỢNG HOÀN THÀNH ĐƯA VÀO QUYẾT TOÁN</v>
          </cell>
        </row>
      </sheetData>
      <sheetData sheetId="10595">
        <row r="4">
          <cell r="A4" t="str">
            <v>BẢNG TÍNH TOÁN, ĐO BÓC KHỐI LƯỢNG HOÀN THÀNH ĐƯA VÀO QUYẾT TOÁN</v>
          </cell>
        </row>
      </sheetData>
      <sheetData sheetId="10596">
        <row r="4">
          <cell r="A4" t="str">
            <v>BẢNG TÍNH TOÁN, ĐO BÓC KHỐI LƯỢNG HOÀN THÀNH ĐƯA VÀO QUYẾT TOÁN</v>
          </cell>
        </row>
      </sheetData>
      <sheetData sheetId="10597">
        <row r="4">
          <cell r="A4" t="str">
            <v>BẢNG TÍNH TOÁN, ĐO BÓC KHỐI LƯỢNG HOÀN THÀNH ĐƯA VÀO QUYẾT TOÁN</v>
          </cell>
        </row>
      </sheetData>
      <sheetData sheetId="10598">
        <row r="4">
          <cell r="A4" t="str">
            <v>BẢNG TÍNH TOÁN, ĐO BÓC KHỐI LƯỢNG HOÀN THÀNH ĐƯA VÀO QUYẾT TOÁN</v>
          </cell>
        </row>
      </sheetData>
      <sheetData sheetId="10599">
        <row r="4">
          <cell r="A4" t="str">
            <v>BẢNG TÍNH TOÁN, ĐO BÓC KHỐI LƯỢNG HOÀN THÀNH ĐƯA VÀO QUYẾT TOÁN</v>
          </cell>
        </row>
      </sheetData>
      <sheetData sheetId="10600">
        <row r="4">
          <cell r="A4" t="str">
            <v>BẢNG TÍNH TOÁN, ĐO BÓC KHỐI LƯỢNG HOÀN THÀNH ĐƯA VÀO QUYẾT TOÁN</v>
          </cell>
        </row>
      </sheetData>
      <sheetData sheetId="10601">
        <row r="4">
          <cell r="A4" t="str">
            <v>BẢNG TÍNH TOÁN, ĐO BÓC KHỐI LƯỢNG HOÀN THÀNH ĐƯA VÀO QUYẾT TOÁN</v>
          </cell>
        </row>
      </sheetData>
      <sheetData sheetId="10602">
        <row r="4">
          <cell r="A4" t="str">
            <v>BẢNG TÍNH TOÁN, ĐO BÓC KHỐI LƯỢNG HOÀN THÀNH ĐƯA VÀO QUYẾT TOÁN</v>
          </cell>
        </row>
      </sheetData>
      <sheetData sheetId="10603">
        <row r="4">
          <cell r="A4" t="str">
            <v>BẢNG TÍNH TOÁN, ĐO BÓC KHỐI LƯỢNG HOÀN THÀNH ĐƯA VÀO QUYẾT TOÁN</v>
          </cell>
        </row>
      </sheetData>
      <sheetData sheetId="10604">
        <row r="4">
          <cell r="A4" t="str">
            <v>BẢNG TÍNH TOÁN, ĐO BÓC KHỐI LƯỢNG HOÀN THÀNH ĐƯA VÀO QUYẾT TOÁN</v>
          </cell>
        </row>
      </sheetData>
      <sheetData sheetId="10605">
        <row r="4">
          <cell r="A4" t="str">
            <v>BẢNG TÍNH TOÁN, ĐO BÓC KHỐI LƯỢNG HOÀN THÀNH ĐƯA VÀO QUYẾT TOÁN</v>
          </cell>
        </row>
      </sheetData>
      <sheetData sheetId="10606">
        <row r="4">
          <cell r="A4" t="str">
            <v>BẢNG TÍNH TOÁN, ĐO BÓC KHỐI LƯỢNG HOÀN THÀNH ĐƯA VÀO QUYẾT TOÁN</v>
          </cell>
        </row>
      </sheetData>
      <sheetData sheetId="10607">
        <row r="4">
          <cell r="A4" t="str">
            <v>BẢNG TÍNH TOÁN, ĐO BÓC KHỐI LƯỢNG HOÀN THÀNH ĐƯA VÀO QUYẾT TOÁN</v>
          </cell>
        </row>
      </sheetData>
      <sheetData sheetId="10608">
        <row r="4">
          <cell r="A4" t="str">
            <v>BẢNG TÍNH TOÁN, ĐO BÓC KHỐI LƯỢNG HOÀN THÀNH ĐƯA VÀO QUYẾT TOÁN</v>
          </cell>
        </row>
      </sheetData>
      <sheetData sheetId="10609">
        <row r="4">
          <cell r="A4" t="str">
            <v>BẢNG TÍNH TOÁN, ĐO BÓC KHỐI LƯỢNG HOÀN THÀNH ĐƯA VÀO QUYẾT TOÁN</v>
          </cell>
        </row>
      </sheetData>
      <sheetData sheetId="10610">
        <row r="4">
          <cell r="A4" t="str">
            <v>BẢNG TÍNH TOÁN, ĐO BÓC KHỐI LƯỢNG HOÀN THÀNH ĐƯA VÀO QUYẾT TOÁN</v>
          </cell>
        </row>
      </sheetData>
      <sheetData sheetId="10611">
        <row r="4">
          <cell r="A4" t="str">
            <v>BẢNG TÍNH TOÁN, ĐO BÓC KHỐI LƯỢNG HOÀN THÀNH ĐƯA VÀO QUYẾT TOÁN</v>
          </cell>
        </row>
      </sheetData>
      <sheetData sheetId="10612">
        <row r="4">
          <cell r="A4" t="str">
            <v>BẢNG TÍNH TOÁN, ĐO BÓC KHỐI LƯỢNG HOÀN THÀNH ĐƯA VÀO QUYẾT TOÁN</v>
          </cell>
        </row>
      </sheetData>
      <sheetData sheetId="10613" refreshError="1"/>
      <sheetData sheetId="10614" refreshError="1"/>
      <sheetData sheetId="10615" refreshError="1"/>
      <sheetData sheetId="10616" refreshError="1"/>
      <sheetData sheetId="10617" refreshError="1"/>
      <sheetData sheetId="10618" refreshError="1"/>
      <sheetData sheetId="10619" refreshError="1"/>
      <sheetData sheetId="10620" refreshError="1"/>
      <sheetData sheetId="10621" refreshError="1"/>
      <sheetData sheetId="10622" refreshError="1"/>
      <sheetData sheetId="10623" refreshError="1"/>
      <sheetData sheetId="10624" refreshError="1"/>
      <sheetData sheetId="10625" refreshError="1"/>
      <sheetData sheetId="10626" refreshError="1"/>
      <sheetData sheetId="10627" refreshError="1"/>
      <sheetData sheetId="10628" refreshError="1"/>
      <sheetData sheetId="10629" refreshError="1"/>
      <sheetData sheetId="10630" refreshError="1"/>
      <sheetData sheetId="10631" refreshError="1"/>
      <sheetData sheetId="10632" refreshError="1"/>
      <sheetData sheetId="10633" refreshError="1"/>
      <sheetData sheetId="10634" refreshError="1"/>
      <sheetData sheetId="10635" refreshError="1"/>
      <sheetData sheetId="10636" refreshError="1"/>
      <sheetData sheetId="10637" refreshError="1"/>
      <sheetData sheetId="10638" refreshError="1"/>
      <sheetData sheetId="10639" refreshError="1"/>
      <sheetData sheetId="10640" refreshError="1"/>
      <sheetData sheetId="10641" refreshError="1"/>
      <sheetData sheetId="10642" refreshError="1"/>
      <sheetData sheetId="10643" refreshError="1"/>
      <sheetData sheetId="10644" refreshError="1"/>
      <sheetData sheetId="10645" refreshError="1"/>
      <sheetData sheetId="10646" refreshError="1"/>
      <sheetData sheetId="10647" refreshError="1"/>
      <sheetData sheetId="10648" refreshError="1"/>
      <sheetData sheetId="10649" refreshError="1"/>
      <sheetData sheetId="10650" refreshError="1"/>
      <sheetData sheetId="10651" refreshError="1"/>
      <sheetData sheetId="10652" refreshError="1"/>
      <sheetData sheetId="10653" refreshError="1"/>
      <sheetData sheetId="10654" refreshError="1"/>
      <sheetData sheetId="10655" refreshError="1"/>
      <sheetData sheetId="10656" refreshError="1"/>
      <sheetData sheetId="10657" refreshError="1"/>
      <sheetData sheetId="10658" refreshError="1"/>
      <sheetData sheetId="10659" refreshError="1"/>
      <sheetData sheetId="10660" refreshError="1"/>
      <sheetData sheetId="10661" refreshError="1"/>
      <sheetData sheetId="10662" refreshError="1"/>
      <sheetData sheetId="10663" refreshError="1"/>
      <sheetData sheetId="10664" refreshError="1"/>
      <sheetData sheetId="10665" refreshError="1"/>
      <sheetData sheetId="10666" refreshError="1"/>
      <sheetData sheetId="10667" refreshError="1"/>
      <sheetData sheetId="10668" refreshError="1"/>
      <sheetData sheetId="10669" refreshError="1"/>
      <sheetData sheetId="10670" refreshError="1"/>
      <sheetData sheetId="10671" refreshError="1"/>
      <sheetData sheetId="10672" refreshError="1"/>
      <sheetData sheetId="10673" refreshError="1"/>
      <sheetData sheetId="10674" refreshError="1"/>
      <sheetData sheetId="10675" refreshError="1"/>
      <sheetData sheetId="10676" refreshError="1"/>
      <sheetData sheetId="10677" refreshError="1"/>
      <sheetData sheetId="10678" refreshError="1"/>
      <sheetData sheetId="10679" refreshError="1"/>
      <sheetData sheetId="10680" refreshError="1"/>
      <sheetData sheetId="10681" refreshError="1"/>
      <sheetData sheetId="10682" refreshError="1"/>
      <sheetData sheetId="10683" refreshError="1"/>
      <sheetData sheetId="10684" refreshError="1"/>
      <sheetData sheetId="10685" refreshError="1"/>
      <sheetData sheetId="10686" refreshError="1"/>
      <sheetData sheetId="10687" refreshError="1"/>
      <sheetData sheetId="10688" refreshError="1"/>
      <sheetData sheetId="10689" refreshError="1"/>
      <sheetData sheetId="10690" refreshError="1"/>
      <sheetData sheetId="10691">
        <row r="4">
          <cell r="A4" t="str">
            <v>BẢNG TÍNH TOÁN, ĐO BÓC KHỐI LƯỢNG HOÀN THÀNH ĐƯA VÀO QUYẾT TOÁN</v>
          </cell>
        </row>
      </sheetData>
      <sheetData sheetId="10692">
        <row r="4">
          <cell r="A4" t="str">
            <v>BẢNG TÍNH TOÁN, ĐO BÓC KHỐI LƯỢNG HOÀN THÀNH ĐƯA VÀO QUYẾT TOÁN</v>
          </cell>
        </row>
      </sheetData>
      <sheetData sheetId="10693"/>
      <sheetData sheetId="10694">
        <row r="9">
          <cell r="A9" t="str">
            <v>A</v>
          </cell>
        </row>
      </sheetData>
      <sheetData sheetId="10695">
        <row r="9">
          <cell r="A9" t="str">
            <v>A</v>
          </cell>
        </row>
      </sheetData>
      <sheetData sheetId="10696">
        <row r="4">
          <cell r="A4" t="str">
            <v>BẢNG TÍNH TOÁN, ĐO BÓC KHỐI LƯỢNG HOÀN THÀNH ĐƯA VÀO QUYẾT TOÁN</v>
          </cell>
        </row>
      </sheetData>
      <sheetData sheetId="10697" refreshError="1"/>
      <sheetData sheetId="10698" refreshError="1"/>
      <sheetData sheetId="10699" refreshError="1"/>
      <sheetData sheetId="10700" refreshError="1"/>
      <sheetData sheetId="10701" refreshError="1"/>
      <sheetData sheetId="10702" refreshError="1"/>
      <sheetData sheetId="10703" refreshError="1"/>
      <sheetData sheetId="10704" refreshError="1"/>
      <sheetData sheetId="10705" refreshError="1"/>
      <sheetData sheetId="10706" refreshError="1"/>
      <sheetData sheetId="10707" refreshError="1"/>
      <sheetData sheetId="10708" refreshError="1"/>
      <sheetData sheetId="10709" refreshError="1"/>
      <sheetData sheetId="10710" refreshError="1"/>
      <sheetData sheetId="10711" refreshError="1"/>
      <sheetData sheetId="10712" refreshError="1"/>
      <sheetData sheetId="10713" refreshError="1"/>
      <sheetData sheetId="10714" refreshError="1"/>
      <sheetData sheetId="10715" refreshError="1"/>
      <sheetData sheetId="10716" refreshError="1"/>
      <sheetData sheetId="10717" refreshError="1"/>
      <sheetData sheetId="10718" refreshError="1"/>
      <sheetData sheetId="10719" refreshError="1"/>
      <sheetData sheetId="10720" refreshError="1"/>
      <sheetData sheetId="10721" refreshError="1"/>
      <sheetData sheetId="10722" refreshError="1"/>
      <sheetData sheetId="10723" refreshError="1"/>
      <sheetData sheetId="10724" refreshError="1"/>
      <sheetData sheetId="10725" refreshError="1"/>
      <sheetData sheetId="10726" refreshError="1"/>
      <sheetData sheetId="10727" refreshError="1"/>
      <sheetData sheetId="10728" refreshError="1"/>
      <sheetData sheetId="10729" refreshError="1"/>
      <sheetData sheetId="10730" refreshError="1"/>
      <sheetData sheetId="10731" refreshError="1"/>
      <sheetData sheetId="10732" refreshError="1"/>
      <sheetData sheetId="10733" refreshError="1"/>
      <sheetData sheetId="10734" refreshError="1"/>
      <sheetData sheetId="10735" refreshError="1"/>
      <sheetData sheetId="10736" refreshError="1"/>
      <sheetData sheetId="10737" refreshError="1"/>
      <sheetData sheetId="10738" refreshError="1"/>
      <sheetData sheetId="10739" refreshError="1"/>
      <sheetData sheetId="10740" refreshError="1"/>
      <sheetData sheetId="10741" refreshError="1"/>
      <sheetData sheetId="10742" refreshError="1"/>
      <sheetData sheetId="10743" refreshError="1"/>
      <sheetData sheetId="10744" refreshError="1"/>
      <sheetData sheetId="10745">
        <row r="4">
          <cell r="A4" t="str">
            <v>BẢNG TÍNH TOÁN, ĐO BÓC KHỐI LƯỢNG HOÀN THÀNH ĐƯA VÀO QUYẾT TOÁN</v>
          </cell>
        </row>
      </sheetData>
      <sheetData sheetId="10746">
        <row r="4">
          <cell r="A4" t="str">
            <v>BẢNG TÍNH TOÁN, ĐO BÓC KHỐI LƯỢNG HOÀN THÀNH ĐƯA VÀO QUYẾT TOÁN</v>
          </cell>
        </row>
      </sheetData>
      <sheetData sheetId="10747">
        <row r="4">
          <cell r="A4" t="str">
            <v>BẢNG TÍNH TOÁN, ĐO BÓC KHỐI LƯỢNG HOÀN THÀNH ĐƯA VÀO QUYẾT TOÁN</v>
          </cell>
        </row>
      </sheetData>
      <sheetData sheetId="10748">
        <row r="4">
          <cell r="A4" t="str">
            <v>BẢNG TÍNH TOÁN, ĐO BÓC KHỐI LƯỢNG HOÀN THÀNH ĐƯA VÀO QUYẾT TOÁN</v>
          </cell>
        </row>
      </sheetData>
      <sheetData sheetId="10749">
        <row r="4">
          <cell r="A4" t="str">
            <v>BẢNG TÍNH TOÁN, ĐO BÓC KHỐI LƯỢNG HOÀN THÀNH ĐƯA VÀO QUYẾT TOÁN</v>
          </cell>
        </row>
      </sheetData>
      <sheetData sheetId="10750">
        <row r="4">
          <cell r="A4" t="str">
            <v>BẢNG TÍNH TOÁN, ĐO BÓC KHỐI LƯỢNG HOÀN THÀNH ĐƯA VÀO QUYẾT TOÁN</v>
          </cell>
        </row>
      </sheetData>
      <sheetData sheetId="10751">
        <row r="4">
          <cell r="A4" t="str">
            <v>BẢNG TÍNH TOÁN, ĐO BÓC KHỐI LƯỢNG HOÀN THÀNH ĐƯA VÀO QUYẾT TOÁN</v>
          </cell>
        </row>
      </sheetData>
      <sheetData sheetId="10752">
        <row r="4">
          <cell r="A4" t="str">
            <v>BẢNG TÍNH TOÁN, ĐO BÓC KHỐI LƯỢNG HOÀN THÀNH ĐƯA VÀO QUYẾT TOÁN</v>
          </cell>
        </row>
      </sheetData>
      <sheetData sheetId="10753">
        <row r="4">
          <cell r="A4" t="str">
            <v>BẢNG TÍNH TOÁN, ĐO BÓC KHỐI LƯỢNG HOÀN THÀNH ĐƯA VÀO QUYẾT TOÁN</v>
          </cell>
        </row>
      </sheetData>
      <sheetData sheetId="10754">
        <row r="4">
          <cell r="A4" t="str">
            <v>BẢNG TÍNH TOÁN, ĐO BÓC KHỐI LƯỢNG HOÀN THÀNH ĐƯA VÀO QUYẾT TOÁN</v>
          </cell>
        </row>
      </sheetData>
      <sheetData sheetId="10755">
        <row r="4">
          <cell r="A4" t="str">
            <v>BẢNG TÍNH TOÁN, ĐO BÓC KHỐI LƯỢNG HOÀN THÀNH ĐƯA VÀO QUYẾT TOÁN</v>
          </cell>
        </row>
      </sheetData>
      <sheetData sheetId="10756">
        <row r="4">
          <cell r="A4" t="str">
            <v>BẢNG TÍNH TOÁN, ĐO BÓC KHỐI LƯỢNG HOÀN THÀNH ĐƯA VÀO QUYẾT TOÁN</v>
          </cell>
        </row>
      </sheetData>
      <sheetData sheetId="10757">
        <row r="4">
          <cell r="A4" t="str">
            <v>BẢNG TÍNH TOÁN, ĐO BÓC KHỐI LƯỢNG HOÀN THÀNH ĐƯA VÀO QUYẾT TOÁN</v>
          </cell>
        </row>
      </sheetData>
      <sheetData sheetId="10758">
        <row r="4">
          <cell r="A4" t="str">
            <v>BẢNG TÍNH TOÁN, ĐO BÓC KHỐI LƯỢNG HOÀN THÀNH ĐƯA VÀO QUYẾT TOÁN</v>
          </cell>
        </row>
      </sheetData>
      <sheetData sheetId="10759">
        <row r="4">
          <cell r="A4" t="str">
            <v>BẢNG TÍNH TOÁN, ĐO BÓC KHỐI LƯỢNG HOÀN THÀNH ĐƯA VÀO QUYẾT TOÁN</v>
          </cell>
        </row>
      </sheetData>
      <sheetData sheetId="10760">
        <row r="4">
          <cell r="A4" t="str">
            <v>BẢNG TÍNH TOÁN, ĐO BÓC KHỐI LƯỢNG HOÀN THÀNH ĐƯA VÀO QUYẾT TOÁN</v>
          </cell>
        </row>
      </sheetData>
      <sheetData sheetId="10761">
        <row r="4">
          <cell r="A4" t="str">
            <v>BẢNG TÍNH TOÁN, ĐO BÓC KHỐI LƯỢNG HOÀN THÀNH ĐƯA VÀO QUYẾT TOÁN</v>
          </cell>
        </row>
      </sheetData>
      <sheetData sheetId="10762">
        <row r="4">
          <cell r="A4" t="str">
            <v>BẢNG TÍNH TOÁN, ĐO BÓC KHỐI LƯỢNG HOÀN THÀNH ĐƯA VÀO QUYẾT TOÁN</v>
          </cell>
        </row>
      </sheetData>
      <sheetData sheetId="10763">
        <row r="4">
          <cell r="A4" t="str">
            <v>BẢNG TÍNH TOÁN, ĐO BÓC KHỐI LƯỢNG HOÀN THÀNH ĐƯA VÀO QUYẾT TOÁN</v>
          </cell>
        </row>
      </sheetData>
      <sheetData sheetId="10764">
        <row r="4">
          <cell r="A4" t="str">
            <v>BẢNG TÍNH TOÁN, ĐO BÓC KHỐI LƯỢNG HOÀN THÀNH ĐƯA VÀO QUYẾT TOÁN</v>
          </cell>
        </row>
      </sheetData>
      <sheetData sheetId="10765">
        <row r="4">
          <cell r="A4" t="str">
            <v>BẢNG TÍNH TOÁN, ĐO BÓC KHỐI LƯỢNG HOÀN THÀNH ĐƯA VÀO QUYẾT TOÁN</v>
          </cell>
        </row>
      </sheetData>
      <sheetData sheetId="10766">
        <row r="4">
          <cell r="A4" t="str">
            <v>BẢNG TÍNH TOÁN, ĐO BÓC KHỐI LƯỢNG HOÀN THÀNH ĐƯA VÀO QUYẾT TOÁN</v>
          </cell>
        </row>
      </sheetData>
      <sheetData sheetId="10767">
        <row r="4">
          <cell r="A4" t="str">
            <v>BẢNG TÍNH TOÁN, ĐO BÓC KHỐI LƯỢNG HOÀN THÀNH ĐƯA VÀO QUYẾT TOÁN</v>
          </cell>
        </row>
      </sheetData>
      <sheetData sheetId="10768">
        <row r="4">
          <cell r="A4" t="str">
            <v>BẢNG TÍNH TOÁN, ĐO BÓC KHỐI LƯỢNG HOÀN THÀNH ĐƯA VÀO QUYẾT TOÁN</v>
          </cell>
        </row>
      </sheetData>
      <sheetData sheetId="10769">
        <row r="4">
          <cell r="A4" t="str">
            <v>BẢNG TÍNH TOÁN, ĐO BÓC KHỐI LƯỢNG HOÀN THÀNH ĐƯA VÀO QUYẾT TOÁN</v>
          </cell>
        </row>
      </sheetData>
      <sheetData sheetId="10770">
        <row r="4">
          <cell r="A4" t="str">
            <v>BẢNG TÍNH TOÁN, ĐO BÓC KHỐI LƯỢNG HOÀN THÀNH ĐƯA VÀO QUYẾT TOÁN</v>
          </cell>
        </row>
      </sheetData>
      <sheetData sheetId="10771">
        <row r="4">
          <cell r="A4" t="str">
            <v>BẢNG TÍNH TOÁN, ĐO BÓC KHỐI LƯỢNG HOÀN THÀNH ĐƯA VÀO QUYẾT TOÁN</v>
          </cell>
        </row>
      </sheetData>
      <sheetData sheetId="10772">
        <row r="4">
          <cell r="A4" t="str">
            <v>BẢNG TÍNH TOÁN, ĐO BÓC KHỐI LƯỢNG HOÀN THÀNH ĐƯA VÀO QUYẾT TOÁN</v>
          </cell>
        </row>
      </sheetData>
      <sheetData sheetId="10773">
        <row r="4">
          <cell r="A4" t="str">
            <v>BẢNG TÍNH TOÁN, ĐO BÓC KHỐI LƯỢNG HOÀN THÀNH ĐƯA VÀO QUYẾT TOÁN</v>
          </cell>
        </row>
      </sheetData>
      <sheetData sheetId="10774">
        <row r="4">
          <cell r="A4" t="str">
            <v>BẢNG TÍNH TOÁN, ĐO BÓC KHỐI LƯỢNG HOÀN THÀNH ĐƯA VÀO QUYẾT TOÁN</v>
          </cell>
        </row>
      </sheetData>
      <sheetData sheetId="10775">
        <row r="4">
          <cell r="A4" t="str">
            <v>BẢNG TÍNH TOÁN, ĐO BÓC KHỐI LƯỢNG HOÀN THÀNH ĐƯA VÀO QUYẾT TOÁN</v>
          </cell>
        </row>
      </sheetData>
      <sheetData sheetId="10776">
        <row r="4">
          <cell r="A4" t="str">
            <v>BẢNG TÍNH TOÁN, ĐO BÓC KHỐI LƯỢNG HOÀN THÀNH ĐƯA VÀO QUYẾT TOÁN</v>
          </cell>
        </row>
      </sheetData>
      <sheetData sheetId="10777">
        <row r="9">
          <cell r="A9" t="str">
            <v>A</v>
          </cell>
        </row>
      </sheetData>
      <sheetData sheetId="10778">
        <row r="4">
          <cell r="A4" t="str">
            <v>BẢNG TÍNH TOÁN, ĐO BÓC KHỐI LƯỢNG HOÀN THÀNH ĐƯA VÀO QUYẾT TOÁN</v>
          </cell>
        </row>
      </sheetData>
      <sheetData sheetId="10779">
        <row r="4">
          <cell r="A4" t="str">
            <v>BẢNG TÍNH TOÁN, ĐO BÓC KHỐI LƯỢNG HOÀN THÀNH ĐƯA VÀO QUYẾT TOÁN</v>
          </cell>
        </row>
      </sheetData>
      <sheetData sheetId="10780">
        <row r="4">
          <cell r="A4" t="str">
            <v>BẢNG TÍNH TOÁN, ĐO BÓC KHỐI LƯỢNG HOÀN THÀNH ĐƯA VÀO QUYẾT TOÁN</v>
          </cell>
        </row>
      </sheetData>
      <sheetData sheetId="10781">
        <row r="4">
          <cell r="A4" t="str">
            <v>BẢNG TÍNH TOÁN, ĐO BÓC KHỐI LƯỢNG HOÀN THÀNH ĐƯA VÀO QUYẾT TOÁN</v>
          </cell>
        </row>
      </sheetData>
      <sheetData sheetId="10782">
        <row r="4">
          <cell r="A4" t="str">
            <v>BẢNG TÍNH TOÁN, ĐO BÓC KHỐI LƯỢNG HOÀN THÀNH ĐƯA VÀO QUYẾT TOÁN</v>
          </cell>
        </row>
      </sheetData>
      <sheetData sheetId="10783">
        <row r="4">
          <cell r="A4" t="str">
            <v>BẢNG TÍNH TOÁN, ĐO BÓC KHỐI LƯỢNG HOÀN THÀNH ĐƯA VÀO QUYẾT TOÁN</v>
          </cell>
        </row>
      </sheetData>
      <sheetData sheetId="10784">
        <row r="4">
          <cell r="A4" t="str">
            <v>BẢNG TÍNH TOÁN, ĐO BÓC KHỐI LƯỢNG HOÀN THÀNH ĐƯA VÀO QUYẾT TOÁN</v>
          </cell>
        </row>
      </sheetData>
      <sheetData sheetId="10785">
        <row r="4">
          <cell r="A4" t="str">
            <v>BẢNG TÍNH TOÁN, ĐO BÓC KHỐI LƯỢNG HOÀN THÀNH ĐƯA VÀO QUYẾT TOÁN</v>
          </cell>
        </row>
      </sheetData>
      <sheetData sheetId="10786">
        <row r="4">
          <cell r="A4" t="str">
            <v>BẢNG TÍNH TOÁN, ĐO BÓC KHỐI LƯỢNG HOÀN THÀNH ĐƯA VÀO QUYẾT TOÁN</v>
          </cell>
        </row>
      </sheetData>
      <sheetData sheetId="10787">
        <row r="4">
          <cell r="A4" t="str">
            <v>BẢNG TÍNH TOÁN, ĐO BÓC KHỐI LƯỢNG HOÀN THÀNH ĐƯA VÀO QUYẾT TOÁN</v>
          </cell>
        </row>
      </sheetData>
      <sheetData sheetId="10788">
        <row r="4">
          <cell r="A4" t="str">
            <v>BẢNG TÍNH TOÁN, ĐO BÓC KHỐI LƯỢNG HOÀN THÀNH ĐƯA VÀO QUYẾT TOÁN</v>
          </cell>
        </row>
      </sheetData>
      <sheetData sheetId="10789">
        <row r="4">
          <cell r="A4" t="str">
            <v>BẢNG TÍNH TOÁN, ĐO BÓC KHỐI LƯỢNG HOÀN THÀNH ĐƯA VÀO QUYẾT TOÁN</v>
          </cell>
        </row>
      </sheetData>
      <sheetData sheetId="10790">
        <row r="4">
          <cell r="A4" t="str">
            <v>BẢNG TÍNH TOÁN, ĐO BÓC KHỐI LƯỢNG HOÀN THÀNH ĐƯA VÀO QUYẾT TOÁN</v>
          </cell>
        </row>
      </sheetData>
      <sheetData sheetId="10791">
        <row r="4">
          <cell r="A4" t="str">
            <v>BẢNG TÍNH TOÁN, ĐO BÓC KHỐI LƯỢNG HOÀN THÀNH ĐƯA VÀO QUYẾT TOÁN</v>
          </cell>
        </row>
      </sheetData>
      <sheetData sheetId="10792">
        <row r="4">
          <cell r="A4" t="str">
            <v>BẢNG TÍNH TOÁN, ĐO BÓC KHỐI LƯỢNG HOÀN THÀNH ĐƯA VÀO QUYẾT TOÁN</v>
          </cell>
        </row>
      </sheetData>
      <sheetData sheetId="10793">
        <row r="4">
          <cell r="A4" t="str">
            <v>BẢNG TÍNH TOÁN, ĐO BÓC KHỐI LƯỢNG HOÀN THÀNH ĐƯA VÀO QUYẾT TOÁN</v>
          </cell>
        </row>
      </sheetData>
      <sheetData sheetId="10794">
        <row r="4">
          <cell r="A4" t="str">
            <v>BẢNG TÍNH TOÁN, ĐO BÓC KHỐI LƯỢNG HOÀN THÀNH ĐƯA VÀO QUYẾT TOÁN</v>
          </cell>
        </row>
      </sheetData>
      <sheetData sheetId="10795">
        <row r="4">
          <cell r="A4" t="str">
            <v>BẢNG TÍNH TOÁN, ĐO BÓC KHỐI LƯỢNG HOÀN THÀNH ĐƯA VÀO QUYẾT TOÁN</v>
          </cell>
        </row>
      </sheetData>
      <sheetData sheetId="10796">
        <row r="4">
          <cell r="A4" t="str">
            <v>BẢNG TÍNH TOÁN, ĐO BÓC KHỐI LƯỢNG HOÀN THÀNH ĐƯA VÀO QUYẾT TOÁN</v>
          </cell>
        </row>
      </sheetData>
      <sheetData sheetId="10797">
        <row r="4">
          <cell r="A4" t="str">
            <v>BẢNG TÍNH TOÁN, ĐO BÓC KHỐI LƯỢNG HOÀN THÀNH ĐƯA VÀO QUYẾT TOÁN</v>
          </cell>
        </row>
      </sheetData>
      <sheetData sheetId="10798">
        <row r="4">
          <cell r="A4" t="str">
            <v>BẢNG TÍNH TOÁN, ĐO BÓC KHỐI LƯỢNG HOÀN THÀNH ĐƯA VÀO QUYẾT TOÁN</v>
          </cell>
        </row>
      </sheetData>
      <sheetData sheetId="10799">
        <row r="4">
          <cell r="A4" t="str">
            <v>BẢNG TÍNH TOÁN, ĐO BÓC KHỐI LƯỢNG HOÀN THÀNH ĐƯA VÀO QUYẾT TOÁN</v>
          </cell>
        </row>
      </sheetData>
      <sheetData sheetId="10800">
        <row r="4">
          <cell r="A4" t="str">
            <v>BẢNG TÍNH TOÁN, ĐO BÓC KHỐI LƯỢNG HOÀN THÀNH ĐƯA VÀO QUYẾT TOÁN</v>
          </cell>
        </row>
      </sheetData>
      <sheetData sheetId="10801">
        <row r="4">
          <cell r="A4" t="str">
            <v>BẢNG TÍNH TOÁN, ĐO BÓC KHỐI LƯỢNG HOÀN THÀNH ĐƯA VÀO QUYẾT TOÁN</v>
          </cell>
        </row>
      </sheetData>
      <sheetData sheetId="10802">
        <row r="4">
          <cell r="A4" t="str">
            <v>BẢNG TÍNH TOÁN, ĐO BÓC KHỐI LƯỢNG HOÀN THÀNH ĐƯA VÀO QUYẾT TOÁN</v>
          </cell>
        </row>
      </sheetData>
      <sheetData sheetId="10803">
        <row r="4">
          <cell r="A4" t="str">
            <v>BẢNG TÍNH TOÁN, ĐO BÓC KHỐI LƯỢNG HOÀN THÀNH ĐƯA VÀO QUYẾT TOÁN</v>
          </cell>
        </row>
      </sheetData>
      <sheetData sheetId="10804">
        <row r="4">
          <cell r="A4" t="str">
            <v>BẢNG TÍNH TOÁN, ĐO BÓC KHỐI LƯỢNG HOÀN THÀNH ĐƯA VÀO QUYẾT TOÁN</v>
          </cell>
        </row>
      </sheetData>
      <sheetData sheetId="10805">
        <row r="4">
          <cell r="A4" t="str">
            <v>BẢNG TÍNH TOÁN, ĐO BÓC KHỐI LƯỢNG HOÀN THÀNH ĐƯA VÀO QUYẾT TOÁN</v>
          </cell>
        </row>
      </sheetData>
      <sheetData sheetId="10806">
        <row r="4">
          <cell r="A4" t="str">
            <v>BẢNG TÍNH TOÁN, ĐO BÓC KHỐI LƯỢNG HOÀN THÀNH ĐƯA VÀO QUYẾT TOÁN</v>
          </cell>
        </row>
      </sheetData>
      <sheetData sheetId="10807">
        <row r="4">
          <cell r="A4" t="str">
            <v>BẢNG TÍNH TOÁN, ĐO BÓC KHỐI LƯỢNG HOÀN THÀNH ĐƯA VÀO QUYẾT TOÁN</v>
          </cell>
        </row>
      </sheetData>
      <sheetData sheetId="10808">
        <row r="4">
          <cell r="A4" t="str">
            <v>BẢNG TÍNH TOÁN, ĐO BÓC KHỐI LƯỢNG HOÀN THÀNH ĐƯA VÀO QUYẾT TOÁN</v>
          </cell>
        </row>
      </sheetData>
      <sheetData sheetId="10809">
        <row r="4">
          <cell r="A4" t="str">
            <v>BẢNG TÍNH TOÁN, ĐO BÓC KHỐI LƯỢNG HOÀN THÀNH ĐƯA VÀO QUYẾT TOÁN</v>
          </cell>
        </row>
      </sheetData>
      <sheetData sheetId="10810">
        <row r="4">
          <cell r="A4" t="str">
            <v>BẢNG TÍNH TOÁN, ĐO BÓC KHỐI LƯỢNG HOÀN THÀNH ĐƯA VÀO QUYẾT TOÁN</v>
          </cell>
        </row>
      </sheetData>
      <sheetData sheetId="10811">
        <row r="4">
          <cell r="A4" t="str">
            <v>BẢNG TÍNH TOÁN, ĐO BÓC KHỐI LƯỢNG HOÀN THÀNH ĐƯA VÀO QUYẾT TOÁN</v>
          </cell>
        </row>
      </sheetData>
      <sheetData sheetId="10812">
        <row r="4">
          <cell r="A4" t="str">
            <v>BẢNG TÍNH TOÁN, ĐO BÓC KHỐI LƯỢNG HOÀN THÀNH ĐƯA VÀO QUYẾT TOÁN</v>
          </cell>
        </row>
      </sheetData>
      <sheetData sheetId="10813">
        <row r="4">
          <cell r="A4" t="str">
            <v>BẢNG TÍNH TOÁN, ĐO BÓC KHỐI LƯỢNG HOÀN THÀNH ĐƯA VÀO QUYẾT TOÁN</v>
          </cell>
        </row>
      </sheetData>
      <sheetData sheetId="10814">
        <row r="4">
          <cell r="A4" t="str">
            <v>BẢNG TÍNH TOÁN, ĐO BÓC KHỐI LƯỢNG HOÀN THÀNH ĐƯA VÀO QUYẾT TOÁN</v>
          </cell>
        </row>
      </sheetData>
      <sheetData sheetId="10815">
        <row r="4">
          <cell r="A4" t="str">
            <v>BẢNG TÍNH TOÁN, ĐO BÓC KHỐI LƯỢNG HOÀN THÀNH ĐƯA VÀO QUYẾT TOÁN</v>
          </cell>
        </row>
      </sheetData>
      <sheetData sheetId="10816">
        <row r="4">
          <cell r="A4" t="str">
            <v>BẢNG TÍNH TOÁN, ĐO BÓC KHỐI LƯỢNG HOÀN THÀNH ĐƯA VÀO QUYẾT TOÁN</v>
          </cell>
        </row>
      </sheetData>
      <sheetData sheetId="10817">
        <row r="4">
          <cell r="A4" t="str">
            <v>BẢNG TÍNH TOÁN, ĐO BÓC KHỐI LƯỢNG HOÀN THÀNH ĐƯA VÀO QUYẾT TOÁN</v>
          </cell>
        </row>
      </sheetData>
      <sheetData sheetId="10818">
        <row r="4">
          <cell r="A4" t="str">
            <v>BẢNG TÍNH TOÁN, ĐO BÓC KHỐI LƯỢNG HOÀN THÀNH ĐƯA VÀO QUYẾT TOÁN</v>
          </cell>
        </row>
      </sheetData>
      <sheetData sheetId="10819">
        <row r="4">
          <cell r="A4" t="str">
            <v>BẢNG TÍNH TOÁN, ĐO BÓC KHỐI LƯỢNG HOÀN THÀNH ĐƯA VÀO QUYẾT TOÁN</v>
          </cell>
        </row>
      </sheetData>
      <sheetData sheetId="10820">
        <row r="4">
          <cell r="A4" t="str">
            <v>BẢNG TÍNH TOÁN, ĐO BÓC KHỐI LƯỢNG HOÀN THÀNH ĐƯA VÀO QUYẾT TOÁN</v>
          </cell>
        </row>
      </sheetData>
      <sheetData sheetId="10821">
        <row r="4">
          <cell r="A4" t="str">
            <v>BẢNG TÍNH TOÁN, ĐO BÓC KHỐI LƯỢNG HOÀN THÀNH ĐƯA VÀO QUYẾT TOÁN</v>
          </cell>
        </row>
      </sheetData>
      <sheetData sheetId="10822">
        <row r="4">
          <cell r="A4" t="str">
            <v>BẢNG TÍNH TOÁN, ĐO BÓC KHỐI LƯỢNG HOÀN THÀNH ĐƯA VÀO QUYẾT TOÁN</v>
          </cell>
        </row>
      </sheetData>
      <sheetData sheetId="10823">
        <row r="4">
          <cell r="A4" t="str">
            <v>BẢNG TÍNH TOÁN, ĐO BÓC KHỐI LƯỢNG HOÀN THÀNH ĐƯA VÀO QUYẾT TOÁN</v>
          </cell>
        </row>
      </sheetData>
      <sheetData sheetId="10824">
        <row r="4">
          <cell r="A4" t="str">
            <v>BẢNG TÍNH TOÁN, ĐO BÓC KHỐI LƯỢNG HOÀN THÀNH ĐƯA VÀO QUYẾT TOÁN</v>
          </cell>
        </row>
      </sheetData>
      <sheetData sheetId="10825">
        <row r="4">
          <cell r="A4" t="str">
            <v>BẢNG TÍNH TOÁN, ĐO BÓC KHỐI LƯỢNG HOÀN THÀNH ĐƯA VÀO QUYẾT TOÁN</v>
          </cell>
        </row>
      </sheetData>
      <sheetData sheetId="10826">
        <row r="4">
          <cell r="A4" t="str">
            <v>BẢNG TÍNH TOÁN, ĐO BÓC KHỐI LƯỢNG HOÀN THÀNH ĐƯA VÀO QUYẾT TOÁN</v>
          </cell>
        </row>
      </sheetData>
      <sheetData sheetId="10827">
        <row r="4">
          <cell r="A4" t="str">
            <v>BẢNG TÍNH TOÁN, ĐO BÓC KHỐI LƯỢNG HOÀN THÀNH ĐƯA VÀO QUYẾT TOÁN</v>
          </cell>
        </row>
      </sheetData>
      <sheetData sheetId="10828">
        <row r="4">
          <cell r="A4" t="str">
            <v>BẢNG TÍNH TOÁN, ĐO BÓC KHỐI LƯỢNG HOÀN THÀNH ĐƯA VÀO QUYẾT TOÁN</v>
          </cell>
        </row>
      </sheetData>
      <sheetData sheetId="10829">
        <row r="4">
          <cell r="A4" t="str">
            <v>BẢNG TÍNH TOÁN, ĐO BÓC KHỐI LƯỢNG HOÀN THÀNH ĐƯA VÀO QUYẾT TOÁN</v>
          </cell>
        </row>
      </sheetData>
      <sheetData sheetId="10830">
        <row r="4">
          <cell r="A4" t="str">
            <v>BẢNG TÍNH TOÁN, ĐO BÓC KHỐI LƯỢNG HOÀN THÀNH ĐƯA VÀO QUYẾT TOÁN</v>
          </cell>
        </row>
      </sheetData>
      <sheetData sheetId="10831">
        <row r="4">
          <cell r="A4" t="str">
            <v>BẢNG TÍNH TOÁN, ĐO BÓC KHỐI LƯỢNG HOÀN THÀNH ĐƯA VÀO QUYẾT TOÁN</v>
          </cell>
        </row>
      </sheetData>
      <sheetData sheetId="10832">
        <row r="4">
          <cell r="A4" t="str">
            <v>BẢNG TÍNH TOÁN, ĐO BÓC KHỐI LƯỢNG HOÀN THÀNH ĐƯA VÀO QUYẾT TOÁN</v>
          </cell>
        </row>
      </sheetData>
      <sheetData sheetId="10833">
        <row r="4">
          <cell r="A4" t="str">
            <v>BẢNG TÍNH TOÁN, ĐO BÓC KHỐI LƯỢNG HOÀN THÀNH ĐƯA VÀO QUYẾT TOÁN</v>
          </cell>
        </row>
      </sheetData>
      <sheetData sheetId="10834">
        <row r="4">
          <cell r="A4" t="str">
            <v>BẢNG TÍNH TOÁN, ĐO BÓC KHỐI LƯỢNG HOÀN THÀNH ĐƯA VÀO QUYẾT TOÁN</v>
          </cell>
        </row>
      </sheetData>
      <sheetData sheetId="10835">
        <row r="4">
          <cell r="A4" t="str">
            <v>BẢNG TÍNH TOÁN, ĐO BÓC KHỐI LƯỢNG HOÀN THÀNH ĐƯA VÀO QUYẾT TOÁN</v>
          </cell>
        </row>
      </sheetData>
      <sheetData sheetId="10836">
        <row r="4">
          <cell r="A4" t="str">
            <v>BẢNG TÍNH TOÁN, ĐO BÓC KHỐI LƯỢNG HOÀN THÀNH ĐƯA VÀO QUYẾT TOÁN</v>
          </cell>
        </row>
      </sheetData>
      <sheetData sheetId="10837">
        <row r="4">
          <cell r="A4" t="str">
            <v>BẢNG TÍNH TOÁN, ĐO BÓC KHỐI LƯỢNG HOÀN THÀNH ĐƯA VÀO QUYẾT TOÁN</v>
          </cell>
        </row>
      </sheetData>
      <sheetData sheetId="10838">
        <row r="4">
          <cell r="A4" t="str">
            <v>BẢNG TÍNH TOÁN, ĐO BÓC KHỐI LƯỢNG HOÀN THÀNH ĐƯA VÀO QUYẾT TOÁN</v>
          </cell>
        </row>
      </sheetData>
      <sheetData sheetId="10839">
        <row r="4">
          <cell r="A4" t="str">
            <v>BẢNG TÍNH TOÁN, ĐO BÓC KHỐI LƯỢNG HOÀN THÀNH ĐƯA VÀO QUYẾT TOÁN</v>
          </cell>
        </row>
      </sheetData>
      <sheetData sheetId="10840">
        <row r="4">
          <cell r="A4" t="str">
            <v>BẢNG TÍNH TOÁN, ĐO BÓC KHỐI LƯỢNG HOÀN THÀNH ĐƯA VÀO QUYẾT TOÁN</v>
          </cell>
        </row>
      </sheetData>
      <sheetData sheetId="10841">
        <row r="4">
          <cell r="A4" t="str">
            <v>BẢNG TÍNH TOÁN, ĐO BÓC KHỐI LƯỢNG HOÀN THÀNH ĐƯA VÀO QUYẾT TOÁN</v>
          </cell>
        </row>
      </sheetData>
      <sheetData sheetId="10842">
        <row r="4">
          <cell r="A4" t="str">
            <v>BẢNG TÍNH TOÁN, ĐO BÓC KHỐI LƯỢNG HOÀN THÀNH ĐƯA VÀO QUYẾT TOÁN</v>
          </cell>
        </row>
      </sheetData>
      <sheetData sheetId="10843">
        <row r="4">
          <cell r="A4" t="str">
            <v>BẢNG TÍNH TOÁN, ĐO BÓC KHỐI LƯỢNG HOÀN THÀNH ĐƯA VÀO QUYẾT TOÁN</v>
          </cell>
        </row>
      </sheetData>
      <sheetData sheetId="10844">
        <row r="4">
          <cell r="A4" t="str">
            <v>BẢNG TÍNH TOÁN, ĐO BÓC KHỐI LƯỢNG HOÀN THÀNH ĐƯA VÀO QUYẾT TOÁN</v>
          </cell>
        </row>
      </sheetData>
      <sheetData sheetId="10845">
        <row r="4">
          <cell r="A4" t="str">
            <v>BẢNG TÍNH TOÁN, ĐO BÓC KHỐI LƯỢNG HOÀN THÀNH ĐƯA VÀO QUYẾT TOÁN</v>
          </cell>
        </row>
      </sheetData>
      <sheetData sheetId="10846">
        <row r="4">
          <cell r="A4" t="str">
            <v>BẢNG TÍNH TOÁN, ĐO BÓC KHỐI LƯỢNG HOÀN THÀNH ĐƯA VÀO QUYẾT TOÁN</v>
          </cell>
        </row>
      </sheetData>
      <sheetData sheetId="10847">
        <row r="4">
          <cell r="A4" t="str">
            <v>BẢNG TÍNH TOÁN, ĐO BÓC KHỐI LƯỢNG HOÀN THÀNH ĐƯA VÀO QUYẾT TOÁN</v>
          </cell>
        </row>
      </sheetData>
      <sheetData sheetId="10848">
        <row r="4">
          <cell r="A4" t="str">
            <v>BẢNG TÍNH TOÁN, ĐO BÓC KHỐI LƯỢNG HOÀN THÀNH ĐƯA VÀO QUYẾT TOÁN</v>
          </cell>
        </row>
      </sheetData>
      <sheetData sheetId="10849">
        <row r="4">
          <cell r="A4" t="str">
            <v>BẢNG TÍNH TOÁN, ĐO BÓC KHỐI LƯỢNG HOÀN THÀNH ĐƯA VÀO QUYẾT TOÁN</v>
          </cell>
        </row>
      </sheetData>
      <sheetData sheetId="10850">
        <row r="4">
          <cell r="A4" t="str">
            <v>BẢNG TÍNH TOÁN, ĐO BÓC KHỐI LƯỢNG HOÀN THÀNH ĐƯA VÀO QUYẾT TOÁN</v>
          </cell>
        </row>
      </sheetData>
      <sheetData sheetId="10851">
        <row r="4">
          <cell r="A4" t="str">
            <v>BẢNG TÍNH TOÁN, ĐO BÓC KHỐI LƯỢNG HOÀN THÀNH ĐƯA VÀO QUYẾT TOÁN</v>
          </cell>
        </row>
      </sheetData>
      <sheetData sheetId="10852">
        <row r="4">
          <cell r="A4" t="str">
            <v>BẢNG TÍNH TOÁN, ĐO BÓC KHỐI LƯỢNG HOÀN THÀNH ĐƯA VÀO QUYẾT TOÁN</v>
          </cell>
        </row>
      </sheetData>
      <sheetData sheetId="10853">
        <row r="4">
          <cell r="A4" t="str">
            <v>BẢNG TÍNH TOÁN, ĐO BÓC KHỐI LƯỢNG HOÀN THÀNH ĐƯA VÀO QUYẾT TOÁN</v>
          </cell>
        </row>
      </sheetData>
      <sheetData sheetId="10854">
        <row r="4">
          <cell r="A4" t="str">
            <v>BẢNG TÍNH TOÁN, ĐO BÓC KHỐI LƯỢNG HOÀN THÀNH ĐƯA VÀO QUYẾT TOÁN</v>
          </cell>
        </row>
      </sheetData>
      <sheetData sheetId="10855">
        <row r="4">
          <cell r="A4" t="str">
            <v>BẢNG TÍNH TOÁN, ĐO BÓC KHỐI LƯỢNG HOÀN THÀNH ĐƯA VÀO QUYẾT TOÁN</v>
          </cell>
        </row>
      </sheetData>
      <sheetData sheetId="10856">
        <row r="4">
          <cell r="A4" t="str">
            <v>BẢNG TÍNH TOÁN, ĐO BÓC KHỐI LƯỢNG HOÀN THÀNH ĐƯA VÀO QUYẾT TOÁN</v>
          </cell>
        </row>
      </sheetData>
      <sheetData sheetId="10857">
        <row r="4">
          <cell r="A4" t="str">
            <v>BẢNG TÍNH TOÁN, ĐO BÓC KHỐI LƯỢNG HOÀN THÀNH ĐƯA VÀO QUYẾT TOÁN</v>
          </cell>
        </row>
      </sheetData>
      <sheetData sheetId="10858">
        <row r="4">
          <cell r="A4" t="str">
            <v>BẢNG TÍNH TOÁN, ĐO BÓC KHỐI LƯỢNG HOÀN THÀNH ĐƯA VÀO QUYẾT TOÁN</v>
          </cell>
        </row>
      </sheetData>
      <sheetData sheetId="10859">
        <row r="4">
          <cell r="A4" t="str">
            <v>BẢNG TÍNH TOÁN, ĐO BÓC KHỐI LƯỢNG HOÀN THÀNH ĐƯA VÀO QUYẾT TOÁN</v>
          </cell>
        </row>
      </sheetData>
      <sheetData sheetId="10860">
        <row r="4">
          <cell r="A4" t="str">
            <v>BẢNG TÍNH TOÁN, ĐO BÓC KHỐI LƯỢNG HOÀN THÀNH ĐƯA VÀO QUYẾT TOÁN</v>
          </cell>
        </row>
      </sheetData>
      <sheetData sheetId="10861">
        <row r="4">
          <cell r="A4" t="str">
            <v>BẢNG TÍNH TOÁN, ĐO BÓC KHỐI LƯỢNG HOÀN THÀNH ĐƯA VÀO QUYẾT TOÁN</v>
          </cell>
        </row>
      </sheetData>
      <sheetData sheetId="10862">
        <row r="4">
          <cell r="A4" t="str">
            <v>BẢNG TÍNH TOÁN, ĐO BÓC KHỐI LƯỢNG HOÀN THÀNH ĐƯA VÀO QUYẾT TOÁN</v>
          </cell>
        </row>
      </sheetData>
      <sheetData sheetId="10863">
        <row r="4">
          <cell r="A4" t="str">
            <v>BẢNG TÍNH TOÁN, ĐO BÓC KHỐI LƯỢNG HOÀN THÀNH ĐƯA VÀO QUYẾT TOÁN</v>
          </cell>
        </row>
      </sheetData>
      <sheetData sheetId="10864">
        <row r="4">
          <cell r="A4" t="str">
            <v>BẢNG TÍNH TOÁN, ĐO BÓC KHỐI LƯỢNG HOÀN THÀNH ĐƯA VÀO QUYẾT TOÁN</v>
          </cell>
        </row>
      </sheetData>
      <sheetData sheetId="10865">
        <row r="4">
          <cell r="A4" t="str">
            <v>BẢNG TÍNH TOÁN, ĐO BÓC KHỐI LƯỢNG HOÀN THÀNH ĐƯA VÀO QUYẾT TOÁN</v>
          </cell>
        </row>
      </sheetData>
      <sheetData sheetId="10866">
        <row r="4">
          <cell r="A4" t="str">
            <v>BẢNG TÍNH TOÁN, ĐO BÓC KHỐI LƯỢNG HOÀN THÀNH ĐƯA VÀO QUYẾT TOÁN</v>
          </cell>
        </row>
      </sheetData>
      <sheetData sheetId="10867">
        <row r="4">
          <cell r="A4" t="str">
            <v>BẢNG TÍNH TOÁN, ĐO BÓC KHỐI LƯỢNG HOÀN THÀNH ĐƯA VÀO QUYẾT TOÁN</v>
          </cell>
        </row>
      </sheetData>
      <sheetData sheetId="10868">
        <row r="4">
          <cell r="A4" t="str">
            <v>BẢNG TÍNH TOÁN, ĐO BÓC KHỐI LƯỢNG HOÀN THÀNH ĐƯA VÀO QUYẾT TOÁN</v>
          </cell>
        </row>
      </sheetData>
      <sheetData sheetId="10869">
        <row r="4">
          <cell r="A4" t="str">
            <v>BẢNG TÍNH TOÁN, ĐO BÓC KHỐI LƯỢNG HOÀN THÀNH ĐƯA VÀO QUYẾT TOÁN</v>
          </cell>
        </row>
      </sheetData>
      <sheetData sheetId="10870">
        <row r="4">
          <cell r="A4" t="str">
            <v>BẢNG TÍNH TOÁN, ĐO BÓC KHỐI LƯỢNG HOÀN THÀNH ĐƯA VÀO QUYẾT TOÁN</v>
          </cell>
        </row>
      </sheetData>
      <sheetData sheetId="10871">
        <row r="4">
          <cell r="A4" t="str">
            <v>BẢNG TÍNH TOÁN, ĐO BÓC KHỐI LƯỢNG HOÀN THÀNH ĐƯA VÀO QUYẾT TOÁN</v>
          </cell>
        </row>
      </sheetData>
      <sheetData sheetId="10872">
        <row r="4">
          <cell r="A4" t="str">
            <v>BẢNG TÍNH TOÁN, ĐO BÓC KHỐI LƯỢNG HOÀN THÀNH ĐƯA VÀO QUYẾT TOÁN</v>
          </cell>
        </row>
      </sheetData>
      <sheetData sheetId="10873">
        <row r="4">
          <cell r="A4" t="str">
            <v>BẢNG TÍNH TOÁN, ĐO BÓC KHỐI LƯỢNG HOÀN THÀNH ĐƯA VÀO QUYẾT TOÁN</v>
          </cell>
        </row>
      </sheetData>
      <sheetData sheetId="10874">
        <row r="4">
          <cell r="A4" t="str">
            <v>BẢNG TÍNH TOÁN, ĐO BÓC KHỐI LƯỢNG HOÀN THÀNH ĐƯA VÀO QUYẾT TOÁN</v>
          </cell>
        </row>
      </sheetData>
      <sheetData sheetId="10875">
        <row r="4">
          <cell r="A4" t="str">
            <v>BẢNG TÍNH TOÁN, ĐO BÓC KHỐI LƯỢNG HOÀN THÀNH ĐƯA VÀO QUYẾT TOÁN</v>
          </cell>
        </row>
      </sheetData>
      <sheetData sheetId="10876">
        <row r="4">
          <cell r="A4" t="str">
            <v>BẢNG TÍNH TOÁN, ĐO BÓC KHỐI LƯỢNG HOÀN THÀNH ĐƯA VÀO QUYẾT TOÁN</v>
          </cell>
        </row>
      </sheetData>
      <sheetData sheetId="10877">
        <row r="4">
          <cell r="A4" t="str">
            <v>BẢNG TÍNH TOÁN, ĐO BÓC KHỐI LƯỢNG HOÀN THÀNH ĐƯA VÀO QUYẾT TOÁN</v>
          </cell>
        </row>
      </sheetData>
      <sheetData sheetId="10878">
        <row r="4">
          <cell r="A4" t="str">
            <v>BẢNG TÍNH TOÁN, ĐO BÓC KHỐI LƯỢNG HOÀN THÀNH ĐƯA VÀO QUYẾT TOÁN</v>
          </cell>
        </row>
      </sheetData>
      <sheetData sheetId="10879">
        <row r="4">
          <cell r="A4" t="str">
            <v>BẢNG TÍNH TOÁN, ĐO BÓC KHỐI LƯỢNG HOÀN THÀNH ĐƯA VÀO QUYẾT TOÁN</v>
          </cell>
        </row>
      </sheetData>
      <sheetData sheetId="10880">
        <row r="4">
          <cell r="A4" t="str">
            <v>BẢNG TÍNH TOÁN, ĐO BÓC KHỐI LƯỢNG HOÀN THÀNH ĐƯA VÀO QUYẾT TOÁN</v>
          </cell>
        </row>
      </sheetData>
      <sheetData sheetId="10881">
        <row r="4">
          <cell r="A4" t="str">
            <v>BẢNG TÍNH TOÁN, ĐO BÓC KHỐI LƯỢNG HOÀN THÀNH ĐƯA VÀO QUYẾT TOÁN</v>
          </cell>
        </row>
      </sheetData>
      <sheetData sheetId="10882">
        <row r="4">
          <cell r="A4" t="str">
            <v>BẢNG TÍNH TOÁN, ĐO BÓC KHỐI LƯỢNG HOÀN THÀNH ĐƯA VÀO QUYẾT TOÁN</v>
          </cell>
        </row>
      </sheetData>
      <sheetData sheetId="10883">
        <row r="4">
          <cell r="A4" t="str">
            <v>BẢNG TÍNH TOÁN, ĐO BÓC KHỐI LƯỢNG HOÀN THÀNH ĐƯA VÀO QUYẾT TOÁN</v>
          </cell>
        </row>
      </sheetData>
      <sheetData sheetId="10884">
        <row r="4">
          <cell r="A4" t="str">
            <v>BẢNG TÍNH TOÁN, ĐO BÓC KHỐI LƯỢNG HOÀN THÀNH ĐƯA VÀO QUYẾT TOÁN</v>
          </cell>
        </row>
      </sheetData>
      <sheetData sheetId="10885">
        <row r="4">
          <cell r="A4" t="str">
            <v>BẢNG TÍNH TOÁN, ĐO BÓC KHỐI LƯỢNG HOÀN THÀNH ĐƯA VÀO QUYẾT TOÁN</v>
          </cell>
        </row>
      </sheetData>
      <sheetData sheetId="10886">
        <row r="4">
          <cell r="A4" t="str">
            <v>BẢNG TÍNH TOÁN, ĐO BÓC KHỐI LƯỢNG HOÀN THÀNH ĐƯA VÀO QUYẾT TOÁN</v>
          </cell>
        </row>
      </sheetData>
      <sheetData sheetId="10887">
        <row r="4">
          <cell r="A4" t="str">
            <v>BẢNG TÍNH TOÁN, ĐO BÓC KHỐI LƯỢNG HOÀN THÀNH ĐƯA VÀO QUYẾT TOÁN</v>
          </cell>
        </row>
      </sheetData>
      <sheetData sheetId="10888">
        <row r="9">
          <cell r="A9" t="str">
            <v>A</v>
          </cell>
        </row>
      </sheetData>
      <sheetData sheetId="10889">
        <row r="4">
          <cell r="A4" t="str">
            <v>BẢNG TÍNH TOÁN, ĐO BÓC KHỐI LƯỢNG HOÀN THÀNH ĐƯA VÀO QUYẾT TOÁN</v>
          </cell>
        </row>
      </sheetData>
      <sheetData sheetId="10890">
        <row r="4">
          <cell r="A4" t="str">
            <v>BẢNG TÍNH TOÁN, ĐO BÓC KHỐI LƯỢNG HOÀN THÀNH ĐƯA VÀO QUYẾT TOÁN</v>
          </cell>
        </row>
      </sheetData>
      <sheetData sheetId="10891">
        <row r="4">
          <cell r="A4" t="str">
            <v>BẢNG TÍNH TOÁN, ĐO BÓC KHỐI LƯỢNG HOÀN THÀNH ĐƯA VÀO QUYẾT TOÁN</v>
          </cell>
        </row>
      </sheetData>
      <sheetData sheetId="10892">
        <row r="4">
          <cell r="A4" t="str">
            <v>BẢNG TÍNH TOÁN, ĐO BÓC KHỐI LƯỢNG HOÀN THÀNH ĐƯA VÀO QUYẾT TOÁN</v>
          </cell>
        </row>
      </sheetData>
      <sheetData sheetId="10893">
        <row r="4">
          <cell r="A4" t="str">
            <v>BẢNG TÍNH TOÁN, ĐO BÓC KHỐI LƯỢNG HOÀN THÀNH ĐƯA VÀO QUYẾT TOÁN</v>
          </cell>
        </row>
      </sheetData>
      <sheetData sheetId="10894">
        <row r="4">
          <cell r="A4" t="str">
            <v>BẢNG TÍNH TOÁN, ĐO BÓC KHỐI LƯỢNG HOÀN THÀNH ĐƯA VÀO QUYẾT TOÁN</v>
          </cell>
        </row>
      </sheetData>
      <sheetData sheetId="10895">
        <row r="4">
          <cell r="A4" t="str">
            <v>BẢNG TÍNH TOÁN, ĐO BÓC KHỐI LƯỢNG HOÀN THÀNH ĐƯA VÀO QUYẾT TOÁN</v>
          </cell>
        </row>
      </sheetData>
      <sheetData sheetId="10896">
        <row r="4">
          <cell r="A4" t="str">
            <v>BẢNG TÍNH TOÁN, ĐO BÓC KHỐI LƯỢNG HOÀN THÀNH ĐƯA VÀO QUYẾT TOÁN</v>
          </cell>
        </row>
      </sheetData>
      <sheetData sheetId="10897">
        <row r="4">
          <cell r="A4" t="str">
            <v>BẢNG TÍNH TOÁN, ĐO BÓC KHỐI LƯỢNG HOÀN THÀNH ĐƯA VÀO QUYẾT TOÁN</v>
          </cell>
        </row>
      </sheetData>
      <sheetData sheetId="10898">
        <row r="4">
          <cell r="A4" t="str">
            <v>BẢNG TÍNH TOÁN, ĐO BÓC KHỐI LƯỢNG HOÀN THÀNH ĐƯA VÀO QUYẾT TOÁN</v>
          </cell>
        </row>
      </sheetData>
      <sheetData sheetId="10899">
        <row r="4">
          <cell r="A4" t="str">
            <v>BẢNG TÍNH TOÁN, ĐO BÓC KHỐI LƯỢNG HOÀN THÀNH ĐƯA VÀO QUYẾT TOÁN</v>
          </cell>
        </row>
      </sheetData>
      <sheetData sheetId="10900">
        <row r="4">
          <cell r="A4" t="str">
            <v>BẢNG TÍNH TOÁN, ĐO BÓC KHỐI LƯỢNG HOÀN THÀNH ĐƯA VÀO QUYẾT TOÁN</v>
          </cell>
        </row>
      </sheetData>
      <sheetData sheetId="10901">
        <row r="4">
          <cell r="A4" t="str">
            <v>BẢNG TÍNH TOÁN, ĐO BÓC KHỐI LƯỢNG HOÀN THÀNH ĐƯA VÀO QUYẾT TOÁN</v>
          </cell>
        </row>
      </sheetData>
      <sheetData sheetId="10902">
        <row r="4">
          <cell r="A4" t="str">
            <v>BẢNG TÍNH TOÁN, ĐO BÓC KHỐI LƯỢNG HOÀN THÀNH ĐƯA VÀO QUYẾT TOÁN</v>
          </cell>
        </row>
      </sheetData>
      <sheetData sheetId="10903" refreshError="1"/>
      <sheetData sheetId="10904" refreshError="1"/>
      <sheetData sheetId="10905" refreshError="1"/>
      <sheetData sheetId="10906" refreshError="1"/>
      <sheetData sheetId="10907" refreshError="1"/>
      <sheetData sheetId="10908" refreshError="1"/>
      <sheetData sheetId="10909" refreshError="1"/>
      <sheetData sheetId="10910" refreshError="1"/>
      <sheetData sheetId="10911" refreshError="1"/>
      <sheetData sheetId="10912" refreshError="1"/>
      <sheetData sheetId="10913" refreshError="1"/>
      <sheetData sheetId="10914" refreshError="1"/>
      <sheetData sheetId="10915">
        <row r="4">
          <cell r="A4" t="str">
            <v>BẢNG TÍNH TOÁN, ĐO BÓC KHỐI LƯỢNG HOÀN THÀNH ĐƯA VÀO QUYẾT TOÁN</v>
          </cell>
        </row>
      </sheetData>
      <sheetData sheetId="10916">
        <row r="4">
          <cell r="A4" t="str">
            <v>BẢNG TÍNH TOÁN, ĐO BÓC KHỐI LƯỢNG HOÀN THÀNH ĐƯA VÀO QUYẾT TOÁN</v>
          </cell>
        </row>
      </sheetData>
      <sheetData sheetId="10917">
        <row r="4">
          <cell r="A4" t="str">
            <v>BẢNG TÍNH TOÁN, ĐO BÓC KHỐI LƯỢNG HOÀN THÀNH ĐƯA VÀO QUYẾT TOÁN</v>
          </cell>
        </row>
      </sheetData>
      <sheetData sheetId="10918">
        <row r="4">
          <cell r="A4" t="str">
            <v>BẢNG TÍNH TOÁN, ĐO BÓC KHỐI LƯỢNG HOÀN THÀNH ĐƯA VÀO QUYẾT TOÁN</v>
          </cell>
        </row>
      </sheetData>
      <sheetData sheetId="10919">
        <row r="4">
          <cell r="A4" t="str">
            <v>BẢNG TÍNH TOÁN, ĐO BÓC KHỐI LƯỢNG HOÀN THÀNH ĐƯA VÀO QUYẾT TOÁN</v>
          </cell>
        </row>
      </sheetData>
      <sheetData sheetId="10920" refreshError="1"/>
      <sheetData sheetId="10921" refreshError="1"/>
      <sheetData sheetId="10922" refreshError="1"/>
      <sheetData sheetId="10923" refreshError="1"/>
      <sheetData sheetId="10924" refreshError="1"/>
      <sheetData sheetId="10925" refreshError="1"/>
      <sheetData sheetId="10926" refreshError="1"/>
      <sheetData sheetId="10927" refreshError="1"/>
      <sheetData sheetId="10928" refreshError="1"/>
      <sheetData sheetId="10929" refreshError="1"/>
      <sheetData sheetId="10930" refreshError="1"/>
      <sheetData sheetId="10931" refreshError="1"/>
      <sheetData sheetId="10932" refreshError="1"/>
      <sheetData sheetId="10933" refreshError="1"/>
      <sheetData sheetId="10934" refreshError="1"/>
      <sheetData sheetId="10935">
        <row r="9">
          <cell r="A9" t="str">
            <v>A</v>
          </cell>
        </row>
      </sheetData>
      <sheetData sheetId="10936">
        <row r="9">
          <cell r="A9" t="str">
            <v>A</v>
          </cell>
        </row>
      </sheetData>
      <sheetData sheetId="10937">
        <row r="9">
          <cell r="A9" t="str">
            <v>A</v>
          </cell>
        </row>
      </sheetData>
      <sheetData sheetId="10938">
        <row r="9">
          <cell r="A9" t="str">
            <v>A</v>
          </cell>
        </row>
      </sheetData>
      <sheetData sheetId="10939">
        <row r="9">
          <cell r="A9" t="str">
            <v>A</v>
          </cell>
        </row>
      </sheetData>
      <sheetData sheetId="10940">
        <row r="4">
          <cell r="A4" t="str">
            <v>BẢNG TÍNH TOÁN, ĐO BÓC KHỐI LƯỢNG HOÀN THÀNH ĐƯA VÀO QUYẾT TOÁN</v>
          </cell>
        </row>
      </sheetData>
      <sheetData sheetId="10941">
        <row r="4">
          <cell r="A4" t="str">
            <v>BẢNG TÍNH TOÁN, ĐO BÓC KHỐI LƯỢNG HOÀN THÀNH ĐƯA VÀO QUYẾT TOÁN</v>
          </cell>
        </row>
      </sheetData>
      <sheetData sheetId="10942">
        <row r="9">
          <cell r="A9" t="str">
            <v>A</v>
          </cell>
        </row>
      </sheetData>
      <sheetData sheetId="10943">
        <row r="4">
          <cell r="A4" t="str">
            <v>BẢNG TÍNH TOÁN, ĐO BÓC KHỐI LƯỢNG HOÀN THÀNH ĐƯA VÀO QUYẾT TOÁN</v>
          </cell>
        </row>
      </sheetData>
      <sheetData sheetId="10944">
        <row r="4">
          <cell r="A4" t="str">
            <v>BẢNG TÍNH TOÁN, ĐO BÓC KHỐI LƯỢNG HOÀN THÀNH ĐƯA VÀO QUYẾT TOÁN</v>
          </cell>
        </row>
      </sheetData>
      <sheetData sheetId="10945">
        <row r="9">
          <cell r="A9" t="str">
            <v>A</v>
          </cell>
        </row>
      </sheetData>
      <sheetData sheetId="10946">
        <row r="4">
          <cell r="A4" t="str">
            <v>BẢNG TÍNH TOÁN, ĐO BÓC KHỐI LƯỢNG HOÀN THÀNH ĐƯA VÀO QUYẾT TOÁN</v>
          </cell>
        </row>
      </sheetData>
      <sheetData sheetId="10947">
        <row r="4">
          <cell r="A4" t="str">
            <v>BẢNG TÍNH TOÁN, ĐO BÓC KHỐI LƯỢNG HOÀN THÀNH ĐƯA VÀO QUYẾT TOÁN</v>
          </cell>
        </row>
      </sheetData>
      <sheetData sheetId="10948">
        <row r="9">
          <cell r="A9" t="str">
            <v>A</v>
          </cell>
        </row>
      </sheetData>
      <sheetData sheetId="10949">
        <row r="4">
          <cell r="A4" t="str">
            <v>BẢNG TÍNH TOÁN, ĐO BÓC KHỐI LƯỢNG HOÀN THÀNH ĐƯA VÀO QUYẾT TOÁN</v>
          </cell>
        </row>
      </sheetData>
      <sheetData sheetId="10950">
        <row r="4">
          <cell r="A4" t="str">
            <v>BẢNG TÍNH TOÁN, ĐO BÓC KHỐI LƯỢNG HOÀN THÀNH ĐƯA VÀO QUYẾT TOÁN</v>
          </cell>
        </row>
      </sheetData>
      <sheetData sheetId="10951">
        <row r="9">
          <cell r="A9" t="str">
            <v>A</v>
          </cell>
        </row>
      </sheetData>
      <sheetData sheetId="10952">
        <row r="4">
          <cell r="A4" t="str">
            <v>BẢNG TÍNH TOÁN, ĐO BÓC KHỐI LƯỢNG HOÀN THÀNH ĐƯA VÀO QUYẾT TOÁN</v>
          </cell>
        </row>
      </sheetData>
      <sheetData sheetId="10953">
        <row r="4">
          <cell r="A4" t="str">
            <v>BẢNG TÍNH TOÁN, ĐO BÓC KHỐI LƯỢNG HOÀN THÀNH ĐƯA VÀO QUYẾT TOÁN</v>
          </cell>
        </row>
      </sheetData>
      <sheetData sheetId="10954">
        <row r="9">
          <cell r="A9" t="str">
            <v>A</v>
          </cell>
        </row>
      </sheetData>
      <sheetData sheetId="10955">
        <row r="9">
          <cell r="A9" t="str">
            <v>A</v>
          </cell>
        </row>
      </sheetData>
      <sheetData sheetId="10956">
        <row r="9">
          <cell r="A9" t="str">
            <v>A</v>
          </cell>
        </row>
      </sheetData>
      <sheetData sheetId="10957">
        <row r="9">
          <cell r="A9" t="str">
            <v>A</v>
          </cell>
        </row>
      </sheetData>
      <sheetData sheetId="10958">
        <row r="9">
          <cell r="A9" t="str">
            <v>A</v>
          </cell>
        </row>
      </sheetData>
      <sheetData sheetId="10959">
        <row r="9">
          <cell r="A9" t="str">
            <v>A</v>
          </cell>
        </row>
      </sheetData>
      <sheetData sheetId="10960">
        <row r="9">
          <cell r="A9" t="str">
            <v>A</v>
          </cell>
        </row>
      </sheetData>
      <sheetData sheetId="10961">
        <row r="9">
          <cell r="A9" t="str">
            <v>A</v>
          </cell>
        </row>
      </sheetData>
      <sheetData sheetId="10962">
        <row r="9">
          <cell r="A9" t="str">
            <v>A</v>
          </cell>
        </row>
      </sheetData>
      <sheetData sheetId="10963">
        <row r="9">
          <cell r="A9" t="str">
            <v>A</v>
          </cell>
        </row>
      </sheetData>
      <sheetData sheetId="10964">
        <row r="9">
          <cell r="A9" t="str">
            <v>A</v>
          </cell>
        </row>
      </sheetData>
      <sheetData sheetId="10965"/>
      <sheetData sheetId="10966"/>
      <sheetData sheetId="10967"/>
      <sheetData sheetId="10968"/>
      <sheetData sheetId="10969"/>
      <sheetData sheetId="10970"/>
      <sheetData sheetId="10971"/>
      <sheetData sheetId="10972">
        <row r="4">
          <cell r="A4" t="str">
            <v>BẢNG TÍNH TOÁN, ĐO BÓC KHỐI LƯỢNG HOÀN THÀNH ĐƯA VÀO QUYẾT TOÁN</v>
          </cell>
        </row>
      </sheetData>
      <sheetData sheetId="10973">
        <row r="4">
          <cell r="A4" t="str">
            <v>BẢNG TÍNH TOÁN, ĐO BÓC KHỐI LƯỢNG HOÀN THÀNH ĐƯA VÀO QUYẾT TOÁN</v>
          </cell>
        </row>
      </sheetData>
      <sheetData sheetId="10974"/>
      <sheetData sheetId="10975">
        <row r="4">
          <cell r="A4" t="str">
            <v>BẢNG TÍNH TOÁN, ĐO BÓC KHỐI LƯỢNG HOÀN THÀNH ĐƯA VÀO QUYẾT TOÁN</v>
          </cell>
        </row>
      </sheetData>
      <sheetData sheetId="10976">
        <row r="4">
          <cell r="A4" t="str">
            <v>BẢNG TÍNH TOÁN, ĐO BÓC KHỐI LƯỢNG HOÀN THÀNH ĐƯA VÀO QUYẾT TOÁN</v>
          </cell>
        </row>
      </sheetData>
      <sheetData sheetId="10977"/>
      <sheetData sheetId="10978">
        <row r="4">
          <cell r="A4" t="str">
            <v>BẢNG TÍNH TOÁN, ĐO BÓC KHỐI LƯỢNG HOÀN THÀNH ĐƯA VÀO QUYẾT TOÁN</v>
          </cell>
        </row>
      </sheetData>
      <sheetData sheetId="10979">
        <row r="4">
          <cell r="A4" t="str">
            <v>BẢNG TÍNH TOÁN, ĐO BÓC KHỐI LƯỢNG HOÀN THÀNH ĐƯA VÀO QUYẾT TOÁN</v>
          </cell>
        </row>
      </sheetData>
      <sheetData sheetId="10980"/>
      <sheetData sheetId="10981">
        <row r="4">
          <cell r="A4" t="str">
            <v>BẢNG TÍNH TOÁN, ĐO BÓC KHỐI LƯỢNG HOÀN THÀNH ĐƯA VÀO QUYẾT TOÁN</v>
          </cell>
        </row>
      </sheetData>
      <sheetData sheetId="10982">
        <row r="4">
          <cell r="A4" t="str">
            <v>BẢNG TÍNH TOÁN, ĐO BÓC KHỐI LƯỢNG HOÀN THÀNH ĐƯA VÀO QUYẾT TOÁN</v>
          </cell>
        </row>
      </sheetData>
      <sheetData sheetId="10983">
        <row r="9">
          <cell r="A9" t="str">
            <v>A</v>
          </cell>
        </row>
      </sheetData>
      <sheetData sheetId="10984">
        <row r="4">
          <cell r="A4" t="str">
            <v>BẢNG TÍNH TOÁN, ĐO BÓC KHỐI LƯỢNG HOÀN THÀNH ĐƯA VÀO QUYẾT TOÁN</v>
          </cell>
        </row>
      </sheetData>
      <sheetData sheetId="10985">
        <row r="4">
          <cell r="A4" t="str">
            <v>BẢNG TÍNH TOÁN, ĐO BÓC KHỐI LƯỢNG HOÀN THÀNH ĐƯA VÀO QUYẾT TOÁN</v>
          </cell>
        </row>
      </sheetData>
      <sheetData sheetId="10986">
        <row r="9">
          <cell r="A9" t="str">
            <v>A</v>
          </cell>
        </row>
      </sheetData>
      <sheetData sheetId="10987">
        <row r="9">
          <cell r="A9" t="str">
            <v>A</v>
          </cell>
        </row>
      </sheetData>
      <sheetData sheetId="10988" refreshError="1"/>
      <sheetData sheetId="10989" refreshError="1"/>
      <sheetData sheetId="10990" refreshError="1"/>
      <sheetData sheetId="10991">
        <row r="9">
          <cell r="A9" t="str">
            <v>A</v>
          </cell>
        </row>
      </sheetData>
      <sheetData sheetId="10992">
        <row r="9">
          <cell r="A9" t="str">
            <v>A</v>
          </cell>
        </row>
      </sheetData>
      <sheetData sheetId="10993">
        <row r="9">
          <cell r="A9" t="str">
            <v>A</v>
          </cell>
        </row>
      </sheetData>
      <sheetData sheetId="10994">
        <row r="9">
          <cell r="A9" t="str">
            <v>A</v>
          </cell>
        </row>
      </sheetData>
      <sheetData sheetId="10995">
        <row r="9">
          <cell r="A9" t="str">
            <v>A</v>
          </cell>
        </row>
      </sheetData>
      <sheetData sheetId="10996" refreshError="1"/>
      <sheetData sheetId="10997" refreshError="1"/>
      <sheetData sheetId="10998" refreshError="1"/>
      <sheetData sheetId="10999" refreshError="1"/>
      <sheetData sheetId="11000" refreshError="1"/>
      <sheetData sheetId="11001" refreshError="1"/>
      <sheetData sheetId="11002" refreshError="1"/>
      <sheetData sheetId="11003" refreshError="1"/>
      <sheetData sheetId="11004" refreshError="1"/>
      <sheetData sheetId="11005" refreshError="1"/>
      <sheetData sheetId="11006" refreshError="1"/>
      <sheetData sheetId="11007" refreshError="1"/>
      <sheetData sheetId="11008" refreshError="1"/>
      <sheetData sheetId="11009" refreshError="1"/>
      <sheetData sheetId="11010" refreshError="1"/>
      <sheetData sheetId="11011" refreshError="1"/>
      <sheetData sheetId="11012" refreshError="1"/>
      <sheetData sheetId="11013" refreshError="1"/>
      <sheetData sheetId="11014" refreshError="1"/>
      <sheetData sheetId="11015" refreshError="1"/>
      <sheetData sheetId="11016" refreshError="1"/>
      <sheetData sheetId="11017" refreshError="1"/>
      <sheetData sheetId="11018" refreshError="1"/>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ow r="9">
          <cell r="A9" t="str">
            <v>A</v>
          </cell>
        </row>
      </sheetData>
      <sheetData sheetId="11049">
        <row r="9">
          <cell r="A9" t="str">
            <v>A</v>
          </cell>
        </row>
      </sheetData>
      <sheetData sheetId="11050"/>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efreshError="1"/>
      <sheetData sheetId="11086" refreshError="1"/>
      <sheetData sheetId="11087" refreshError="1"/>
      <sheetData sheetId="11088" refreshError="1"/>
      <sheetData sheetId="11089" refreshError="1"/>
      <sheetData sheetId="11090" refreshError="1"/>
      <sheetData sheetId="11091" refreshError="1"/>
      <sheetData sheetId="11092" refreshError="1"/>
      <sheetData sheetId="11093" refreshError="1"/>
      <sheetData sheetId="11094" refreshError="1"/>
      <sheetData sheetId="11095" refreshError="1"/>
      <sheetData sheetId="11096" refreshError="1"/>
      <sheetData sheetId="11097" refreshError="1"/>
      <sheetData sheetId="11098" refreshError="1"/>
      <sheetData sheetId="11099" refreshError="1"/>
      <sheetData sheetId="11100" refreshError="1"/>
      <sheetData sheetId="11101" refreshError="1"/>
      <sheetData sheetId="11102" refreshError="1"/>
      <sheetData sheetId="11103" refreshError="1"/>
      <sheetData sheetId="11104" refreshError="1"/>
      <sheetData sheetId="11105" refreshError="1"/>
      <sheetData sheetId="11106" refreshError="1"/>
      <sheetData sheetId="11107" refreshError="1"/>
      <sheetData sheetId="11108" refreshError="1"/>
      <sheetData sheetId="11109" refreshError="1"/>
      <sheetData sheetId="11110" refreshError="1"/>
      <sheetData sheetId="11111" refreshError="1"/>
      <sheetData sheetId="11112" refreshError="1"/>
      <sheetData sheetId="11113" refreshError="1"/>
      <sheetData sheetId="11114" refreshError="1"/>
      <sheetData sheetId="11115" refreshError="1"/>
      <sheetData sheetId="11116" refreshError="1"/>
      <sheetData sheetId="11117" refreshError="1"/>
      <sheetData sheetId="11118" refreshError="1"/>
      <sheetData sheetId="11119" refreshError="1"/>
      <sheetData sheetId="11120" refreshError="1"/>
      <sheetData sheetId="11121" refreshError="1"/>
      <sheetData sheetId="11122" refreshError="1"/>
      <sheetData sheetId="11123" refreshError="1"/>
      <sheetData sheetId="11124" refreshError="1"/>
      <sheetData sheetId="11125" refreshError="1"/>
      <sheetData sheetId="11126" refreshError="1"/>
      <sheetData sheetId="11127" refreshError="1"/>
      <sheetData sheetId="11128" refreshError="1"/>
      <sheetData sheetId="11129" refreshError="1"/>
      <sheetData sheetId="11130" refreshError="1"/>
      <sheetData sheetId="11131" refreshError="1"/>
      <sheetData sheetId="11132" refreshError="1"/>
      <sheetData sheetId="11133" refreshError="1"/>
      <sheetData sheetId="11134" refreshError="1"/>
      <sheetData sheetId="11135" refreshError="1"/>
      <sheetData sheetId="11136" refreshError="1"/>
      <sheetData sheetId="11137" refreshError="1"/>
      <sheetData sheetId="11138" refreshError="1"/>
      <sheetData sheetId="11139" refreshError="1"/>
      <sheetData sheetId="11140" refreshError="1"/>
      <sheetData sheetId="11141" refreshError="1"/>
      <sheetData sheetId="11142" refreshError="1"/>
      <sheetData sheetId="11143" refreshError="1"/>
      <sheetData sheetId="11144" refreshError="1"/>
      <sheetData sheetId="11145" refreshError="1"/>
      <sheetData sheetId="11146" refreshError="1"/>
      <sheetData sheetId="11147" refreshError="1"/>
      <sheetData sheetId="11148" refreshError="1"/>
      <sheetData sheetId="11149" refreshError="1"/>
      <sheetData sheetId="11150" refreshError="1"/>
      <sheetData sheetId="11151" refreshError="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refreshError="1"/>
      <sheetData sheetId="11174" refreshError="1"/>
      <sheetData sheetId="11175" refreshError="1"/>
      <sheetData sheetId="11176" refreshError="1"/>
      <sheetData sheetId="11177" refreshError="1"/>
      <sheetData sheetId="11178" refreshError="1"/>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refreshError="1"/>
      <sheetData sheetId="11189" refreshError="1"/>
      <sheetData sheetId="11190" refreshError="1"/>
      <sheetData sheetId="11191" refreshError="1"/>
      <sheetData sheetId="11192" refreshError="1"/>
      <sheetData sheetId="11193" refreshError="1"/>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efreshError="1"/>
      <sheetData sheetId="11207" refreshError="1"/>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efreshError="1"/>
      <sheetData sheetId="11222" refreshError="1"/>
      <sheetData sheetId="11223" refreshError="1"/>
      <sheetData sheetId="11224" refreshError="1"/>
      <sheetData sheetId="11225" refreshError="1"/>
      <sheetData sheetId="11226" refreshError="1"/>
      <sheetData sheetId="11227" refreshError="1"/>
      <sheetData sheetId="11228" refreshError="1"/>
      <sheetData sheetId="11229" refreshError="1"/>
      <sheetData sheetId="11230" refreshError="1"/>
      <sheetData sheetId="11231" refreshError="1"/>
      <sheetData sheetId="11232" refreshError="1"/>
      <sheetData sheetId="11233" refreshError="1"/>
      <sheetData sheetId="11234" refreshError="1"/>
      <sheetData sheetId="11235" refreshError="1"/>
      <sheetData sheetId="11236" refreshError="1"/>
      <sheetData sheetId="11237" refreshError="1"/>
      <sheetData sheetId="11238" refreshError="1"/>
      <sheetData sheetId="11239" refreshError="1"/>
      <sheetData sheetId="11240" refreshError="1"/>
      <sheetData sheetId="11241" refreshError="1"/>
      <sheetData sheetId="11242" refreshError="1"/>
      <sheetData sheetId="11243" refreshError="1"/>
      <sheetData sheetId="11244" refreshError="1"/>
      <sheetData sheetId="11245" refreshError="1"/>
      <sheetData sheetId="11246" refreshError="1"/>
      <sheetData sheetId="11247" refreshError="1"/>
      <sheetData sheetId="11248" refreshError="1"/>
      <sheetData sheetId="11249" refreshError="1"/>
      <sheetData sheetId="11250" refreshError="1"/>
      <sheetData sheetId="11251" refreshError="1"/>
      <sheetData sheetId="11252" refreshError="1"/>
      <sheetData sheetId="11253" refreshError="1"/>
      <sheetData sheetId="11254" refreshError="1"/>
      <sheetData sheetId="11255" refreshError="1"/>
      <sheetData sheetId="11256" refreshError="1"/>
      <sheetData sheetId="11257" refreshError="1"/>
      <sheetData sheetId="11258" refreshError="1"/>
      <sheetData sheetId="11259" refreshError="1"/>
      <sheetData sheetId="11260" refreshError="1"/>
      <sheetData sheetId="11261" refreshError="1"/>
      <sheetData sheetId="11262" refreshError="1"/>
      <sheetData sheetId="11263" refreshError="1"/>
      <sheetData sheetId="11264" refreshError="1"/>
      <sheetData sheetId="11265" refreshError="1"/>
      <sheetData sheetId="11266" refreshError="1"/>
      <sheetData sheetId="11267" refreshError="1"/>
      <sheetData sheetId="11268" refreshError="1"/>
      <sheetData sheetId="11269" refreshError="1"/>
      <sheetData sheetId="11270" refreshError="1"/>
      <sheetData sheetId="11271" refreshError="1"/>
      <sheetData sheetId="11272" refreshError="1"/>
      <sheetData sheetId="11273" refreshError="1"/>
      <sheetData sheetId="11274" refreshError="1"/>
      <sheetData sheetId="11275" refreshError="1"/>
      <sheetData sheetId="11276" refreshError="1"/>
      <sheetData sheetId="11277" refreshError="1"/>
      <sheetData sheetId="11278" refreshError="1"/>
      <sheetData sheetId="11279" refreshError="1"/>
      <sheetData sheetId="11280" refreshError="1"/>
      <sheetData sheetId="11281" refreshError="1"/>
      <sheetData sheetId="11282" refreshError="1"/>
      <sheetData sheetId="11283" refreshError="1"/>
      <sheetData sheetId="11284" refreshError="1"/>
      <sheetData sheetId="11285" refreshError="1"/>
      <sheetData sheetId="11286" refreshError="1"/>
      <sheetData sheetId="11287" refreshError="1"/>
      <sheetData sheetId="11288" refreshError="1"/>
      <sheetData sheetId="11289" refreshError="1"/>
      <sheetData sheetId="11290" refreshError="1"/>
      <sheetData sheetId="11291" refreshError="1"/>
      <sheetData sheetId="11292" refreshError="1"/>
      <sheetData sheetId="11293" refreshError="1"/>
      <sheetData sheetId="11294" refreshError="1"/>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efreshError="1"/>
      <sheetData sheetId="11304" refreshError="1"/>
      <sheetData sheetId="11305" refreshError="1"/>
      <sheetData sheetId="11306" refreshError="1"/>
      <sheetData sheetId="11307" refreshError="1"/>
      <sheetData sheetId="11308" refreshError="1"/>
      <sheetData sheetId="11309" refreshError="1"/>
      <sheetData sheetId="11310" refreshError="1"/>
      <sheetData sheetId="11311" refreshError="1"/>
      <sheetData sheetId="11312" refreshError="1"/>
      <sheetData sheetId="11313" refreshError="1"/>
      <sheetData sheetId="11314" refreshError="1"/>
      <sheetData sheetId="11315" refreshError="1"/>
      <sheetData sheetId="11316" refreshError="1"/>
      <sheetData sheetId="11317" refreshError="1"/>
      <sheetData sheetId="11318" refreshError="1"/>
      <sheetData sheetId="11319" refreshError="1"/>
      <sheetData sheetId="11320" refreshError="1"/>
      <sheetData sheetId="11321" refreshError="1"/>
      <sheetData sheetId="11322" refreshError="1"/>
      <sheetData sheetId="11323" refreshError="1"/>
      <sheetData sheetId="11324" refreshError="1"/>
      <sheetData sheetId="11325" refreshError="1"/>
      <sheetData sheetId="11326" refreshError="1"/>
      <sheetData sheetId="11327" refreshError="1"/>
      <sheetData sheetId="11328" refreshError="1"/>
      <sheetData sheetId="11329" refreshError="1"/>
      <sheetData sheetId="11330">
        <row r="9">
          <cell r="A9" t="str">
            <v>A</v>
          </cell>
        </row>
      </sheetData>
      <sheetData sheetId="11331">
        <row r="9">
          <cell r="A9" t="str">
            <v>A</v>
          </cell>
        </row>
      </sheetData>
      <sheetData sheetId="11332"/>
      <sheetData sheetId="11333" refreshError="1"/>
      <sheetData sheetId="11334" refreshError="1"/>
      <sheetData sheetId="11335" refreshError="1"/>
      <sheetData sheetId="11336">
        <row r="9">
          <cell r="A9" t="str">
            <v>A</v>
          </cell>
        </row>
      </sheetData>
      <sheetData sheetId="11337" refreshError="1"/>
      <sheetData sheetId="11338" refreshError="1"/>
      <sheetData sheetId="11339" refreshError="1"/>
      <sheetData sheetId="11340" refreshError="1"/>
      <sheetData sheetId="11341" refreshError="1"/>
      <sheetData sheetId="11342" refreshError="1"/>
      <sheetData sheetId="11343" refreshError="1"/>
      <sheetData sheetId="11344" refreshError="1"/>
      <sheetData sheetId="11345" refreshError="1"/>
      <sheetData sheetId="11346" refreshError="1"/>
      <sheetData sheetId="11347" refreshError="1"/>
      <sheetData sheetId="11348" refreshError="1"/>
      <sheetData sheetId="11349" refreshError="1"/>
      <sheetData sheetId="11350" refreshError="1"/>
      <sheetData sheetId="11351" refreshError="1"/>
      <sheetData sheetId="11352" refreshError="1"/>
      <sheetData sheetId="11353" refreshError="1"/>
      <sheetData sheetId="11354" refreshError="1"/>
      <sheetData sheetId="11355" refreshError="1"/>
      <sheetData sheetId="11356" refreshError="1"/>
      <sheetData sheetId="11357" refreshError="1"/>
      <sheetData sheetId="11358" refreshError="1"/>
      <sheetData sheetId="11359" refreshError="1"/>
      <sheetData sheetId="11360" refreshError="1"/>
      <sheetData sheetId="11361" refreshError="1"/>
      <sheetData sheetId="11362" refreshError="1"/>
      <sheetData sheetId="11363" refreshError="1"/>
      <sheetData sheetId="11364" refreshError="1"/>
      <sheetData sheetId="11365" refreshError="1"/>
      <sheetData sheetId="11366" refreshError="1"/>
      <sheetData sheetId="11367" refreshError="1"/>
      <sheetData sheetId="11368"/>
      <sheetData sheetId="11369"/>
      <sheetData sheetId="11370"/>
      <sheetData sheetId="11371" refreshError="1"/>
      <sheetData sheetId="11372" refreshError="1"/>
      <sheetData sheetId="11373" refreshError="1"/>
      <sheetData sheetId="11374" refreshError="1"/>
      <sheetData sheetId="11375" refreshError="1"/>
      <sheetData sheetId="11376" refreshError="1"/>
      <sheetData sheetId="11377" refreshError="1"/>
      <sheetData sheetId="11378" refreshError="1"/>
      <sheetData sheetId="11379" refreshError="1"/>
      <sheetData sheetId="11380" refreshError="1"/>
      <sheetData sheetId="11381" refreshError="1"/>
      <sheetData sheetId="11382" refreshError="1"/>
      <sheetData sheetId="11383" refreshError="1"/>
      <sheetData sheetId="11384" refreshError="1"/>
      <sheetData sheetId="11385" refreshError="1"/>
      <sheetData sheetId="11386" refreshError="1"/>
      <sheetData sheetId="11387" refreshError="1"/>
      <sheetData sheetId="11388" refreshError="1"/>
      <sheetData sheetId="11389" refreshError="1"/>
      <sheetData sheetId="11390" refreshError="1"/>
      <sheetData sheetId="11391" refreshError="1"/>
      <sheetData sheetId="11392" refreshError="1"/>
      <sheetData sheetId="11393" refreshError="1"/>
      <sheetData sheetId="11394" refreshError="1"/>
      <sheetData sheetId="11395" refreshError="1"/>
      <sheetData sheetId="11396" refreshError="1"/>
      <sheetData sheetId="11397" refreshError="1"/>
      <sheetData sheetId="11398" refreshError="1"/>
      <sheetData sheetId="11399" refreshError="1"/>
      <sheetData sheetId="11400" refreshError="1"/>
      <sheetData sheetId="11401" refreshError="1"/>
      <sheetData sheetId="11402" refreshError="1"/>
      <sheetData sheetId="11403" refreshError="1"/>
      <sheetData sheetId="11404" refreshError="1"/>
      <sheetData sheetId="11405" refreshError="1"/>
      <sheetData sheetId="11406" refreshError="1"/>
      <sheetData sheetId="11407" refreshError="1"/>
      <sheetData sheetId="11408" refreshError="1"/>
      <sheetData sheetId="11409" refreshError="1"/>
      <sheetData sheetId="11410" refreshError="1"/>
      <sheetData sheetId="11411" refreshError="1"/>
      <sheetData sheetId="11412" refreshError="1"/>
      <sheetData sheetId="11413" refreshError="1"/>
      <sheetData sheetId="11414" refreshError="1"/>
      <sheetData sheetId="11415" refreshError="1"/>
      <sheetData sheetId="11416" refreshError="1"/>
      <sheetData sheetId="11417" refreshError="1"/>
      <sheetData sheetId="11418" refreshError="1"/>
      <sheetData sheetId="11419" refreshError="1"/>
      <sheetData sheetId="11420" refreshError="1"/>
      <sheetData sheetId="11421" refreshError="1"/>
      <sheetData sheetId="11422" refreshError="1"/>
      <sheetData sheetId="11423" refreshError="1"/>
      <sheetData sheetId="11424" refreshError="1"/>
      <sheetData sheetId="11425" refreshError="1"/>
      <sheetData sheetId="11426" refreshError="1"/>
      <sheetData sheetId="11427" refreshError="1"/>
      <sheetData sheetId="11428" refreshError="1"/>
      <sheetData sheetId="11429" refreshError="1"/>
      <sheetData sheetId="11430" refreshError="1"/>
      <sheetData sheetId="11431" refreshError="1"/>
      <sheetData sheetId="11432" refreshError="1"/>
      <sheetData sheetId="11433" refreshError="1"/>
      <sheetData sheetId="11434" refreshError="1"/>
      <sheetData sheetId="11435" refreshError="1"/>
      <sheetData sheetId="11436" refreshError="1"/>
      <sheetData sheetId="11437" refreshError="1"/>
      <sheetData sheetId="11438" refreshError="1"/>
      <sheetData sheetId="11439" refreshError="1"/>
      <sheetData sheetId="11440" refreshError="1"/>
      <sheetData sheetId="11441" refreshError="1"/>
      <sheetData sheetId="11442" refreshError="1"/>
      <sheetData sheetId="11443" refreshError="1"/>
      <sheetData sheetId="11444" refreshError="1"/>
      <sheetData sheetId="11445" refreshError="1"/>
      <sheetData sheetId="11446" refreshError="1"/>
      <sheetData sheetId="11447" refreshError="1"/>
      <sheetData sheetId="11448" refreshError="1"/>
      <sheetData sheetId="11449" refreshError="1"/>
      <sheetData sheetId="11450" refreshError="1"/>
      <sheetData sheetId="11451" refreshError="1"/>
      <sheetData sheetId="11452" refreshError="1"/>
      <sheetData sheetId="11453" refreshError="1"/>
      <sheetData sheetId="11454" refreshError="1"/>
      <sheetData sheetId="11455" refreshError="1"/>
      <sheetData sheetId="11456" refreshError="1"/>
      <sheetData sheetId="11457" refreshError="1"/>
      <sheetData sheetId="11458" refreshError="1"/>
      <sheetData sheetId="11459" refreshError="1"/>
      <sheetData sheetId="11460" refreshError="1"/>
      <sheetData sheetId="11461" refreshError="1"/>
      <sheetData sheetId="11462" refreshError="1"/>
      <sheetData sheetId="11463" refreshError="1"/>
      <sheetData sheetId="11464" refreshError="1"/>
      <sheetData sheetId="11465" refreshError="1"/>
      <sheetData sheetId="11466" refreshError="1"/>
      <sheetData sheetId="11467" refreshError="1"/>
      <sheetData sheetId="11468" refreshError="1"/>
      <sheetData sheetId="11469" refreshError="1"/>
      <sheetData sheetId="11470" refreshError="1"/>
      <sheetData sheetId="11471" refreshError="1"/>
      <sheetData sheetId="11472" refreshError="1"/>
      <sheetData sheetId="11473" refreshError="1"/>
      <sheetData sheetId="11474" refreshError="1"/>
      <sheetData sheetId="11475" refreshError="1"/>
      <sheetData sheetId="11476" refreshError="1"/>
      <sheetData sheetId="11477" refreshError="1"/>
      <sheetData sheetId="11478" refreshError="1"/>
      <sheetData sheetId="11479" refreshError="1"/>
      <sheetData sheetId="11480" refreshError="1"/>
      <sheetData sheetId="11481" refreshError="1"/>
      <sheetData sheetId="11482" refreshError="1"/>
      <sheetData sheetId="11483" refreshError="1"/>
      <sheetData sheetId="11484" refreshError="1"/>
      <sheetData sheetId="11485" refreshError="1"/>
      <sheetData sheetId="11486" refreshError="1"/>
      <sheetData sheetId="11487" refreshError="1"/>
      <sheetData sheetId="11488" refreshError="1"/>
      <sheetData sheetId="11489" refreshError="1"/>
      <sheetData sheetId="11490" refreshError="1"/>
      <sheetData sheetId="11491" refreshError="1"/>
      <sheetData sheetId="11492" refreshError="1"/>
      <sheetData sheetId="11493" refreshError="1"/>
      <sheetData sheetId="11494">
        <row r="9">
          <cell r="A9" t="str">
            <v>A</v>
          </cell>
        </row>
      </sheetData>
      <sheetData sheetId="11495">
        <row r="9">
          <cell r="A9" t="str">
            <v>A</v>
          </cell>
        </row>
      </sheetData>
      <sheetData sheetId="11496">
        <row r="9">
          <cell r="A9" t="str">
            <v>A</v>
          </cell>
        </row>
      </sheetData>
      <sheetData sheetId="11497" refreshError="1"/>
      <sheetData sheetId="11498" refreshError="1"/>
      <sheetData sheetId="11499" refreshError="1"/>
      <sheetData sheetId="11500">
        <row r="9">
          <cell r="A9" t="str">
            <v>A</v>
          </cell>
        </row>
      </sheetData>
      <sheetData sheetId="11501" refreshError="1"/>
      <sheetData sheetId="11502" refreshError="1"/>
      <sheetData sheetId="11503" refreshError="1"/>
      <sheetData sheetId="11504" refreshError="1"/>
      <sheetData sheetId="11505" refreshError="1"/>
      <sheetData sheetId="11506" refreshError="1"/>
      <sheetData sheetId="11507" refreshError="1"/>
      <sheetData sheetId="11508" refreshError="1"/>
      <sheetData sheetId="11509" refreshError="1"/>
      <sheetData sheetId="11510" refreshError="1"/>
      <sheetData sheetId="11511" refreshError="1"/>
      <sheetData sheetId="11512" refreshError="1"/>
      <sheetData sheetId="11513" refreshError="1"/>
      <sheetData sheetId="11514" refreshError="1"/>
      <sheetData sheetId="11515" refreshError="1"/>
      <sheetData sheetId="11516" refreshError="1"/>
      <sheetData sheetId="11517" refreshError="1"/>
      <sheetData sheetId="11518" refreshError="1"/>
      <sheetData sheetId="11519" refreshError="1"/>
      <sheetData sheetId="11520" refreshError="1"/>
      <sheetData sheetId="11521" refreshError="1"/>
      <sheetData sheetId="11522" refreshError="1"/>
      <sheetData sheetId="11523" refreshError="1"/>
      <sheetData sheetId="11524" refreshError="1"/>
      <sheetData sheetId="11525" refreshError="1"/>
      <sheetData sheetId="11526" refreshError="1"/>
      <sheetData sheetId="11527" refreshError="1"/>
      <sheetData sheetId="11528" refreshError="1"/>
      <sheetData sheetId="11529" refreshError="1"/>
      <sheetData sheetId="11530">
        <row r="9">
          <cell r="A9" t="str">
            <v>A</v>
          </cell>
        </row>
      </sheetData>
      <sheetData sheetId="11531">
        <row r="9">
          <cell r="A9" t="str">
            <v>A</v>
          </cell>
        </row>
      </sheetData>
      <sheetData sheetId="11532">
        <row r="9">
          <cell r="A9" t="str">
            <v>A</v>
          </cell>
        </row>
      </sheetData>
      <sheetData sheetId="11533">
        <row r="9">
          <cell r="A9" t="str">
            <v>A</v>
          </cell>
        </row>
      </sheetData>
      <sheetData sheetId="11534">
        <row r="9">
          <cell r="A9" t="str">
            <v>A</v>
          </cell>
        </row>
      </sheetData>
      <sheetData sheetId="11535">
        <row r="9">
          <cell r="A9" t="str">
            <v>A</v>
          </cell>
        </row>
      </sheetData>
      <sheetData sheetId="11536">
        <row r="9">
          <cell r="A9" t="str">
            <v>A</v>
          </cell>
        </row>
      </sheetData>
      <sheetData sheetId="11537">
        <row r="9">
          <cell r="A9" t="str">
            <v>A</v>
          </cell>
        </row>
      </sheetData>
      <sheetData sheetId="11538">
        <row r="9">
          <cell r="A9" t="str">
            <v>A</v>
          </cell>
        </row>
      </sheetData>
      <sheetData sheetId="11539">
        <row r="9">
          <cell r="A9" t="str">
            <v>A</v>
          </cell>
        </row>
      </sheetData>
      <sheetData sheetId="11540">
        <row r="9">
          <cell r="A9" t="str">
            <v>A</v>
          </cell>
        </row>
      </sheetData>
      <sheetData sheetId="11541">
        <row r="9">
          <cell r="A9" t="str">
            <v>A</v>
          </cell>
        </row>
      </sheetData>
      <sheetData sheetId="11542">
        <row r="9">
          <cell r="A9" t="str">
            <v>A</v>
          </cell>
        </row>
      </sheetData>
      <sheetData sheetId="11543">
        <row r="9">
          <cell r="A9" t="str">
            <v>A</v>
          </cell>
        </row>
      </sheetData>
      <sheetData sheetId="11544">
        <row r="9">
          <cell r="A9" t="str">
            <v>A</v>
          </cell>
        </row>
      </sheetData>
      <sheetData sheetId="11545">
        <row r="9">
          <cell r="A9" t="str">
            <v>A</v>
          </cell>
        </row>
      </sheetData>
      <sheetData sheetId="11546">
        <row r="9">
          <cell r="A9" t="str">
            <v>A</v>
          </cell>
        </row>
      </sheetData>
      <sheetData sheetId="11547">
        <row r="9">
          <cell r="A9" t="str">
            <v>A</v>
          </cell>
        </row>
      </sheetData>
      <sheetData sheetId="11548">
        <row r="9">
          <cell r="A9" t="str">
            <v>A</v>
          </cell>
        </row>
      </sheetData>
      <sheetData sheetId="11549">
        <row r="9">
          <cell r="A9" t="str">
            <v>A</v>
          </cell>
        </row>
      </sheetData>
      <sheetData sheetId="11550">
        <row r="9">
          <cell r="A9" t="str">
            <v>A</v>
          </cell>
        </row>
      </sheetData>
      <sheetData sheetId="11551">
        <row r="9">
          <cell r="A9" t="str">
            <v>A</v>
          </cell>
        </row>
      </sheetData>
      <sheetData sheetId="11552">
        <row r="9">
          <cell r="A9" t="str">
            <v>A</v>
          </cell>
        </row>
      </sheetData>
      <sheetData sheetId="11553">
        <row r="9">
          <cell r="A9" t="str">
            <v>A</v>
          </cell>
        </row>
      </sheetData>
      <sheetData sheetId="11554">
        <row r="9">
          <cell r="A9" t="str">
            <v>A</v>
          </cell>
        </row>
      </sheetData>
      <sheetData sheetId="11555">
        <row r="9">
          <cell r="A9" t="str">
            <v>A</v>
          </cell>
        </row>
      </sheetData>
      <sheetData sheetId="11556">
        <row r="9">
          <cell r="A9" t="str">
            <v>A</v>
          </cell>
        </row>
      </sheetData>
      <sheetData sheetId="11557">
        <row r="9">
          <cell r="A9" t="str">
            <v>A</v>
          </cell>
        </row>
      </sheetData>
      <sheetData sheetId="11558">
        <row r="9">
          <cell r="A9" t="str">
            <v>A</v>
          </cell>
        </row>
      </sheetData>
      <sheetData sheetId="11559">
        <row r="9">
          <cell r="A9" t="str">
            <v>A</v>
          </cell>
        </row>
      </sheetData>
      <sheetData sheetId="11560">
        <row r="9">
          <cell r="A9" t="str">
            <v>A</v>
          </cell>
        </row>
      </sheetData>
      <sheetData sheetId="11561">
        <row r="9">
          <cell r="A9" t="str">
            <v>A</v>
          </cell>
        </row>
      </sheetData>
      <sheetData sheetId="11562">
        <row r="9">
          <cell r="A9" t="str">
            <v>A</v>
          </cell>
        </row>
      </sheetData>
      <sheetData sheetId="11563">
        <row r="9">
          <cell r="A9" t="str">
            <v>A</v>
          </cell>
        </row>
      </sheetData>
      <sheetData sheetId="11564">
        <row r="9">
          <cell r="A9" t="str">
            <v>A</v>
          </cell>
        </row>
      </sheetData>
      <sheetData sheetId="11565">
        <row r="9">
          <cell r="A9" t="str">
            <v>A</v>
          </cell>
        </row>
      </sheetData>
      <sheetData sheetId="11566">
        <row r="9">
          <cell r="A9" t="str">
            <v>A</v>
          </cell>
        </row>
      </sheetData>
      <sheetData sheetId="11567">
        <row r="9">
          <cell r="A9" t="str">
            <v>A</v>
          </cell>
        </row>
      </sheetData>
      <sheetData sheetId="11568">
        <row r="9">
          <cell r="A9" t="str">
            <v>A</v>
          </cell>
        </row>
      </sheetData>
      <sheetData sheetId="11569">
        <row r="9">
          <cell r="A9" t="str">
            <v>A</v>
          </cell>
        </row>
      </sheetData>
      <sheetData sheetId="11570">
        <row r="9">
          <cell r="A9" t="str">
            <v>A</v>
          </cell>
        </row>
      </sheetData>
      <sheetData sheetId="11571">
        <row r="9">
          <cell r="A9" t="str">
            <v>A</v>
          </cell>
        </row>
      </sheetData>
      <sheetData sheetId="11572">
        <row r="9">
          <cell r="A9" t="str">
            <v>A</v>
          </cell>
        </row>
      </sheetData>
      <sheetData sheetId="11573">
        <row r="9">
          <cell r="A9" t="str">
            <v>A</v>
          </cell>
        </row>
      </sheetData>
      <sheetData sheetId="11574">
        <row r="9">
          <cell r="A9" t="str">
            <v>A</v>
          </cell>
        </row>
      </sheetData>
      <sheetData sheetId="11575">
        <row r="9">
          <cell r="A9" t="str">
            <v>A</v>
          </cell>
        </row>
      </sheetData>
      <sheetData sheetId="11576">
        <row r="9">
          <cell r="A9" t="str">
            <v>A</v>
          </cell>
        </row>
      </sheetData>
      <sheetData sheetId="11577">
        <row r="9">
          <cell r="A9" t="str">
            <v>A</v>
          </cell>
        </row>
      </sheetData>
      <sheetData sheetId="11578">
        <row r="9">
          <cell r="A9" t="str">
            <v>A</v>
          </cell>
        </row>
      </sheetData>
      <sheetData sheetId="11579">
        <row r="9">
          <cell r="A9" t="str">
            <v>A</v>
          </cell>
        </row>
      </sheetData>
      <sheetData sheetId="11580">
        <row r="9">
          <cell r="A9" t="str">
            <v>A</v>
          </cell>
        </row>
      </sheetData>
      <sheetData sheetId="11581">
        <row r="9">
          <cell r="A9" t="str">
            <v>A</v>
          </cell>
        </row>
      </sheetData>
      <sheetData sheetId="11582">
        <row r="9">
          <cell r="A9" t="str">
            <v>A</v>
          </cell>
        </row>
      </sheetData>
      <sheetData sheetId="11583">
        <row r="9">
          <cell r="A9" t="str">
            <v>A</v>
          </cell>
        </row>
      </sheetData>
      <sheetData sheetId="11584">
        <row r="9">
          <cell r="A9" t="str">
            <v>A</v>
          </cell>
        </row>
      </sheetData>
      <sheetData sheetId="11585">
        <row r="9">
          <cell r="A9" t="str">
            <v>A</v>
          </cell>
        </row>
      </sheetData>
      <sheetData sheetId="11586">
        <row r="9">
          <cell r="A9" t="str">
            <v>A</v>
          </cell>
        </row>
      </sheetData>
      <sheetData sheetId="11587">
        <row r="9">
          <cell r="A9" t="str">
            <v>A</v>
          </cell>
        </row>
      </sheetData>
      <sheetData sheetId="11588">
        <row r="9">
          <cell r="A9" t="str">
            <v>A</v>
          </cell>
        </row>
      </sheetData>
      <sheetData sheetId="11589">
        <row r="9">
          <cell r="A9" t="str">
            <v>A</v>
          </cell>
        </row>
      </sheetData>
      <sheetData sheetId="11590">
        <row r="9">
          <cell r="A9" t="str">
            <v>A</v>
          </cell>
        </row>
      </sheetData>
      <sheetData sheetId="11591">
        <row r="9">
          <cell r="A9" t="str">
            <v>A</v>
          </cell>
        </row>
      </sheetData>
      <sheetData sheetId="11592">
        <row r="9">
          <cell r="A9" t="str">
            <v>A</v>
          </cell>
        </row>
      </sheetData>
      <sheetData sheetId="11593">
        <row r="9">
          <cell r="A9" t="str">
            <v>A</v>
          </cell>
        </row>
      </sheetData>
      <sheetData sheetId="11594">
        <row r="9">
          <cell r="A9" t="str">
            <v>A</v>
          </cell>
        </row>
      </sheetData>
      <sheetData sheetId="11595">
        <row r="9">
          <cell r="A9" t="str">
            <v>A</v>
          </cell>
        </row>
      </sheetData>
      <sheetData sheetId="11596">
        <row r="9">
          <cell r="A9" t="str">
            <v>A</v>
          </cell>
        </row>
      </sheetData>
      <sheetData sheetId="11597">
        <row r="9">
          <cell r="A9" t="str">
            <v>A</v>
          </cell>
        </row>
      </sheetData>
      <sheetData sheetId="11598">
        <row r="9">
          <cell r="A9" t="str">
            <v>A</v>
          </cell>
        </row>
      </sheetData>
      <sheetData sheetId="11599">
        <row r="9">
          <cell r="A9" t="str">
            <v>A</v>
          </cell>
        </row>
      </sheetData>
      <sheetData sheetId="11600">
        <row r="9">
          <cell r="A9" t="str">
            <v>A</v>
          </cell>
        </row>
      </sheetData>
      <sheetData sheetId="11601">
        <row r="9">
          <cell r="A9" t="str">
            <v>A</v>
          </cell>
        </row>
      </sheetData>
      <sheetData sheetId="11602">
        <row r="9">
          <cell r="A9" t="str">
            <v>A</v>
          </cell>
        </row>
      </sheetData>
      <sheetData sheetId="11603">
        <row r="9">
          <cell r="A9" t="str">
            <v>A</v>
          </cell>
        </row>
      </sheetData>
      <sheetData sheetId="11604">
        <row r="9">
          <cell r="A9" t="str">
            <v>A</v>
          </cell>
        </row>
      </sheetData>
      <sheetData sheetId="11605">
        <row r="9">
          <cell r="A9" t="str">
            <v>A</v>
          </cell>
        </row>
      </sheetData>
      <sheetData sheetId="11606">
        <row r="9">
          <cell r="A9" t="str">
            <v>A</v>
          </cell>
        </row>
      </sheetData>
      <sheetData sheetId="11607">
        <row r="9">
          <cell r="A9" t="str">
            <v>A</v>
          </cell>
        </row>
      </sheetData>
      <sheetData sheetId="11608">
        <row r="9">
          <cell r="A9" t="str">
            <v>A</v>
          </cell>
        </row>
      </sheetData>
      <sheetData sheetId="11609">
        <row r="9">
          <cell r="A9" t="str">
            <v>A</v>
          </cell>
        </row>
      </sheetData>
      <sheetData sheetId="11610">
        <row r="9">
          <cell r="A9" t="str">
            <v>A</v>
          </cell>
        </row>
      </sheetData>
      <sheetData sheetId="11611">
        <row r="9">
          <cell r="A9" t="str">
            <v>A</v>
          </cell>
        </row>
      </sheetData>
      <sheetData sheetId="11612">
        <row r="9">
          <cell r="A9" t="str">
            <v>A</v>
          </cell>
        </row>
      </sheetData>
      <sheetData sheetId="11613">
        <row r="9">
          <cell r="A9" t="str">
            <v>A</v>
          </cell>
        </row>
      </sheetData>
      <sheetData sheetId="11614">
        <row r="9">
          <cell r="A9" t="str">
            <v>A</v>
          </cell>
        </row>
      </sheetData>
      <sheetData sheetId="11615">
        <row r="9">
          <cell r="A9" t="str">
            <v>A</v>
          </cell>
        </row>
      </sheetData>
      <sheetData sheetId="11616">
        <row r="9">
          <cell r="A9" t="str">
            <v>A</v>
          </cell>
        </row>
      </sheetData>
      <sheetData sheetId="11617">
        <row r="9">
          <cell r="A9" t="str">
            <v>A</v>
          </cell>
        </row>
      </sheetData>
      <sheetData sheetId="11618">
        <row r="9">
          <cell r="A9" t="str">
            <v>A</v>
          </cell>
        </row>
      </sheetData>
      <sheetData sheetId="11619">
        <row r="9">
          <cell r="A9" t="str">
            <v>A</v>
          </cell>
        </row>
      </sheetData>
      <sheetData sheetId="11620">
        <row r="9">
          <cell r="A9" t="str">
            <v>A</v>
          </cell>
        </row>
      </sheetData>
      <sheetData sheetId="11621">
        <row r="9">
          <cell r="A9" t="str">
            <v>A</v>
          </cell>
        </row>
      </sheetData>
      <sheetData sheetId="11622">
        <row r="9">
          <cell r="A9" t="str">
            <v>A</v>
          </cell>
        </row>
      </sheetData>
      <sheetData sheetId="11623">
        <row r="9">
          <cell r="A9" t="str">
            <v>A</v>
          </cell>
        </row>
      </sheetData>
      <sheetData sheetId="11624">
        <row r="9">
          <cell r="A9" t="str">
            <v>A</v>
          </cell>
        </row>
      </sheetData>
      <sheetData sheetId="11625">
        <row r="9">
          <cell r="A9" t="str">
            <v>A</v>
          </cell>
        </row>
      </sheetData>
      <sheetData sheetId="11626">
        <row r="9">
          <cell r="A9" t="str">
            <v>A</v>
          </cell>
        </row>
      </sheetData>
      <sheetData sheetId="11627">
        <row r="9">
          <cell r="A9" t="str">
            <v>A</v>
          </cell>
        </row>
      </sheetData>
      <sheetData sheetId="11628">
        <row r="9">
          <cell r="A9" t="str">
            <v>A</v>
          </cell>
        </row>
      </sheetData>
      <sheetData sheetId="11629">
        <row r="9">
          <cell r="A9" t="str">
            <v>A</v>
          </cell>
        </row>
      </sheetData>
      <sheetData sheetId="11630">
        <row r="9">
          <cell r="A9" t="str">
            <v>A</v>
          </cell>
        </row>
      </sheetData>
      <sheetData sheetId="11631">
        <row r="9">
          <cell r="A9" t="str">
            <v>A</v>
          </cell>
        </row>
      </sheetData>
      <sheetData sheetId="11632">
        <row r="9">
          <cell r="A9" t="str">
            <v>A</v>
          </cell>
        </row>
      </sheetData>
      <sheetData sheetId="11633">
        <row r="9">
          <cell r="A9" t="str">
            <v>A</v>
          </cell>
        </row>
      </sheetData>
      <sheetData sheetId="11634">
        <row r="9">
          <cell r="A9" t="str">
            <v>A</v>
          </cell>
        </row>
      </sheetData>
      <sheetData sheetId="11635">
        <row r="9">
          <cell r="A9" t="str">
            <v>A</v>
          </cell>
        </row>
      </sheetData>
      <sheetData sheetId="11636">
        <row r="9">
          <cell r="A9" t="str">
            <v>A</v>
          </cell>
        </row>
      </sheetData>
      <sheetData sheetId="11637">
        <row r="9">
          <cell r="A9" t="str">
            <v>A</v>
          </cell>
        </row>
      </sheetData>
      <sheetData sheetId="11638">
        <row r="9">
          <cell r="A9" t="str">
            <v>A</v>
          </cell>
        </row>
      </sheetData>
      <sheetData sheetId="11639">
        <row r="9">
          <cell r="A9" t="str">
            <v>A</v>
          </cell>
        </row>
      </sheetData>
      <sheetData sheetId="11640">
        <row r="9">
          <cell r="A9" t="str">
            <v>A</v>
          </cell>
        </row>
      </sheetData>
      <sheetData sheetId="11641">
        <row r="9">
          <cell r="A9" t="str">
            <v>A</v>
          </cell>
        </row>
      </sheetData>
      <sheetData sheetId="11642">
        <row r="9">
          <cell r="A9" t="str">
            <v>A</v>
          </cell>
        </row>
      </sheetData>
      <sheetData sheetId="11643">
        <row r="9">
          <cell r="A9" t="str">
            <v>A</v>
          </cell>
        </row>
      </sheetData>
      <sheetData sheetId="11644">
        <row r="9">
          <cell r="A9" t="str">
            <v>A</v>
          </cell>
        </row>
      </sheetData>
      <sheetData sheetId="11645">
        <row r="9">
          <cell r="A9" t="str">
            <v>A</v>
          </cell>
        </row>
      </sheetData>
      <sheetData sheetId="11646">
        <row r="9">
          <cell r="A9" t="str">
            <v>A</v>
          </cell>
        </row>
      </sheetData>
      <sheetData sheetId="11647">
        <row r="9">
          <cell r="A9" t="str">
            <v>A</v>
          </cell>
        </row>
      </sheetData>
      <sheetData sheetId="11648">
        <row r="9">
          <cell r="A9" t="str">
            <v>A</v>
          </cell>
        </row>
      </sheetData>
      <sheetData sheetId="11649">
        <row r="9">
          <cell r="A9" t="str">
            <v>A</v>
          </cell>
        </row>
      </sheetData>
      <sheetData sheetId="11650">
        <row r="9">
          <cell r="A9" t="str">
            <v>A</v>
          </cell>
        </row>
      </sheetData>
      <sheetData sheetId="11651">
        <row r="9">
          <cell r="A9" t="str">
            <v>A</v>
          </cell>
        </row>
      </sheetData>
      <sheetData sheetId="11652">
        <row r="9">
          <cell r="A9" t="str">
            <v>A</v>
          </cell>
        </row>
      </sheetData>
      <sheetData sheetId="11653">
        <row r="9">
          <cell r="A9" t="str">
            <v>A</v>
          </cell>
        </row>
      </sheetData>
      <sheetData sheetId="11654">
        <row r="9">
          <cell r="A9" t="str">
            <v>A</v>
          </cell>
        </row>
      </sheetData>
      <sheetData sheetId="11655">
        <row r="9">
          <cell r="A9" t="str">
            <v>A</v>
          </cell>
        </row>
      </sheetData>
      <sheetData sheetId="11656">
        <row r="9">
          <cell r="A9" t="str">
            <v>A</v>
          </cell>
        </row>
      </sheetData>
      <sheetData sheetId="11657">
        <row r="9">
          <cell r="A9" t="str">
            <v>A</v>
          </cell>
        </row>
      </sheetData>
      <sheetData sheetId="11658">
        <row r="9">
          <cell r="A9" t="str">
            <v>A</v>
          </cell>
        </row>
      </sheetData>
      <sheetData sheetId="11659">
        <row r="9">
          <cell r="A9" t="str">
            <v>A</v>
          </cell>
        </row>
      </sheetData>
      <sheetData sheetId="11660">
        <row r="9">
          <cell r="A9" t="str">
            <v>A</v>
          </cell>
        </row>
      </sheetData>
      <sheetData sheetId="11661">
        <row r="9">
          <cell r="A9" t="str">
            <v>A</v>
          </cell>
        </row>
      </sheetData>
      <sheetData sheetId="11662">
        <row r="9">
          <cell r="A9" t="str">
            <v>A</v>
          </cell>
        </row>
      </sheetData>
      <sheetData sheetId="11663">
        <row r="9">
          <cell r="A9" t="str">
            <v>A</v>
          </cell>
        </row>
      </sheetData>
      <sheetData sheetId="11664">
        <row r="9">
          <cell r="A9" t="str">
            <v>A</v>
          </cell>
        </row>
      </sheetData>
      <sheetData sheetId="11665">
        <row r="9">
          <cell r="A9" t="str">
            <v>A</v>
          </cell>
        </row>
      </sheetData>
      <sheetData sheetId="11666">
        <row r="9">
          <cell r="A9" t="str">
            <v>A</v>
          </cell>
        </row>
      </sheetData>
      <sheetData sheetId="11667">
        <row r="9">
          <cell r="A9" t="str">
            <v>A</v>
          </cell>
        </row>
      </sheetData>
      <sheetData sheetId="11668">
        <row r="9">
          <cell r="A9" t="str">
            <v>A</v>
          </cell>
        </row>
      </sheetData>
      <sheetData sheetId="11669">
        <row r="9">
          <cell r="A9" t="str">
            <v>A</v>
          </cell>
        </row>
      </sheetData>
      <sheetData sheetId="11670">
        <row r="9">
          <cell r="A9" t="str">
            <v>A</v>
          </cell>
        </row>
      </sheetData>
      <sheetData sheetId="11671">
        <row r="9">
          <cell r="A9" t="str">
            <v>A</v>
          </cell>
        </row>
      </sheetData>
      <sheetData sheetId="11672">
        <row r="9">
          <cell r="A9" t="str">
            <v>A</v>
          </cell>
        </row>
      </sheetData>
      <sheetData sheetId="11673">
        <row r="9">
          <cell r="A9" t="str">
            <v>A</v>
          </cell>
        </row>
      </sheetData>
      <sheetData sheetId="11674">
        <row r="9">
          <cell r="A9" t="str">
            <v>A</v>
          </cell>
        </row>
      </sheetData>
      <sheetData sheetId="11675">
        <row r="9">
          <cell r="A9" t="str">
            <v>A</v>
          </cell>
        </row>
      </sheetData>
      <sheetData sheetId="11676">
        <row r="9">
          <cell r="A9" t="str">
            <v>A</v>
          </cell>
        </row>
      </sheetData>
      <sheetData sheetId="11677">
        <row r="9">
          <cell r="A9" t="str">
            <v>A</v>
          </cell>
        </row>
      </sheetData>
      <sheetData sheetId="11678">
        <row r="9">
          <cell r="A9" t="str">
            <v>A</v>
          </cell>
        </row>
      </sheetData>
      <sheetData sheetId="11679">
        <row r="9">
          <cell r="A9" t="str">
            <v>A</v>
          </cell>
        </row>
      </sheetData>
      <sheetData sheetId="11680">
        <row r="9">
          <cell r="A9" t="str">
            <v>A</v>
          </cell>
        </row>
      </sheetData>
      <sheetData sheetId="11681">
        <row r="9">
          <cell r="A9" t="str">
            <v>A</v>
          </cell>
        </row>
      </sheetData>
      <sheetData sheetId="11682">
        <row r="9">
          <cell r="A9" t="str">
            <v>A</v>
          </cell>
        </row>
      </sheetData>
      <sheetData sheetId="11683">
        <row r="9">
          <cell r="A9" t="str">
            <v>A</v>
          </cell>
        </row>
      </sheetData>
      <sheetData sheetId="11684">
        <row r="9">
          <cell r="A9" t="str">
            <v>A</v>
          </cell>
        </row>
      </sheetData>
      <sheetData sheetId="11685">
        <row r="9">
          <cell r="A9" t="str">
            <v>A</v>
          </cell>
        </row>
      </sheetData>
      <sheetData sheetId="11686">
        <row r="9">
          <cell r="A9" t="str">
            <v>A</v>
          </cell>
        </row>
      </sheetData>
      <sheetData sheetId="11687">
        <row r="9">
          <cell r="A9" t="str">
            <v>A</v>
          </cell>
        </row>
      </sheetData>
      <sheetData sheetId="11688">
        <row r="9">
          <cell r="A9" t="str">
            <v>A</v>
          </cell>
        </row>
      </sheetData>
      <sheetData sheetId="11689">
        <row r="9">
          <cell r="A9" t="str">
            <v>A</v>
          </cell>
        </row>
      </sheetData>
      <sheetData sheetId="11690">
        <row r="9">
          <cell r="A9" t="str">
            <v>A</v>
          </cell>
        </row>
      </sheetData>
      <sheetData sheetId="11691">
        <row r="9">
          <cell r="A9" t="str">
            <v>A</v>
          </cell>
        </row>
      </sheetData>
      <sheetData sheetId="11692">
        <row r="9">
          <cell r="A9" t="str">
            <v>A</v>
          </cell>
        </row>
      </sheetData>
      <sheetData sheetId="11693">
        <row r="9">
          <cell r="A9" t="str">
            <v>A</v>
          </cell>
        </row>
      </sheetData>
      <sheetData sheetId="11694">
        <row r="9">
          <cell r="A9" t="str">
            <v>A</v>
          </cell>
        </row>
      </sheetData>
      <sheetData sheetId="11695">
        <row r="9">
          <cell r="A9" t="str">
            <v>A</v>
          </cell>
        </row>
      </sheetData>
      <sheetData sheetId="11696">
        <row r="9">
          <cell r="A9" t="str">
            <v>A</v>
          </cell>
        </row>
      </sheetData>
      <sheetData sheetId="11697">
        <row r="9">
          <cell r="A9" t="str">
            <v>A</v>
          </cell>
        </row>
      </sheetData>
      <sheetData sheetId="11698">
        <row r="9">
          <cell r="A9" t="str">
            <v>A</v>
          </cell>
        </row>
      </sheetData>
      <sheetData sheetId="11699">
        <row r="9">
          <cell r="A9" t="str">
            <v>A</v>
          </cell>
        </row>
      </sheetData>
      <sheetData sheetId="11700">
        <row r="9">
          <cell r="A9" t="str">
            <v>A</v>
          </cell>
        </row>
      </sheetData>
      <sheetData sheetId="11701">
        <row r="9">
          <cell r="A9" t="str">
            <v>A</v>
          </cell>
        </row>
      </sheetData>
      <sheetData sheetId="11702">
        <row r="9">
          <cell r="A9" t="str">
            <v>A</v>
          </cell>
        </row>
      </sheetData>
      <sheetData sheetId="11703">
        <row r="9">
          <cell r="A9" t="str">
            <v>A</v>
          </cell>
        </row>
      </sheetData>
      <sheetData sheetId="11704">
        <row r="9">
          <cell r="A9" t="str">
            <v>A</v>
          </cell>
        </row>
      </sheetData>
      <sheetData sheetId="11705">
        <row r="9">
          <cell r="A9" t="str">
            <v>A</v>
          </cell>
        </row>
      </sheetData>
      <sheetData sheetId="11706">
        <row r="9">
          <cell r="A9" t="str">
            <v>A</v>
          </cell>
        </row>
      </sheetData>
      <sheetData sheetId="11707">
        <row r="9">
          <cell r="A9" t="str">
            <v>A</v>
          </cell>
        </row>
      </sheetData>
      <sheetData sheetId="11708">
        <row r="9">
          <cell r="A9" t="str">
            <v>A</v>
          </cell>
        </row>
      </sheetData>
      <sheetData sheetId="11709">
        <row r="9">
          <cell r="A9" t="str">
            <v>A</v>
          </cell>
        </row>
      </sheetData>
      <sheetData sheetId="11710">
        <row r="9">
          <cell r="A9" t="str">
            <v>A</v>
          </cell>
        </row>
      </sheetData>
      <sheetData sheetId="11711">
        <row r="9">
          <cell r="A9" t="str">
            <v>A</v>
          </cell>
        </row>
      </sheetData>
      <sheetData sheetId="11712">
        <row r="9">
          <cell r="A9" t="str">
            <v>A</v>
          </cell>
        </row>
      </sheetData>
      <sheetData sheetId="11713">
        <row r="9">
          <cell r="A9" t="str">
            <v>A</v>
          </cell>
        </row>
      </sheetData>
      <sheetData sheetId="11714">
        <row r="9">
          <cell r="A9" t="str">
            <v>A</v>
          </cell>
        </row>
      </sheetData>
      <sheetData sheetId="11715">
        <row r="9">
          <cell r="A9" t="str">
            <v>A</v>
          </cell>
        </row>
      </sheetData>
      <sheetData sheetId="11716">
        <row r="9">
          <cell r="A9" t="str">
            <v>A</v>
          </cell>
        </row>
      </sheetData>
      <sheetData sheetId="11717">
        <row r="9">
          <cell r="A9" t="str">
            <v>A</v>
          </cell>
        </row>
      </sheetData>
      <sheetData sheetId="11718">
        <row r="9">
          <cell r="A9" t="str">
            <v>A</v>
          </cell>
        </row>
      </sheetData>
      <sheetData sheetId="11719">
        <row r="9">
          <cell r="A9" t="str">
            <v>A</v>
          </cell>
        </row>
      </sheetData>
      <sheetData sheetId="11720">
        <row r="9">
          <cell r="A9" t="str">
            <v>A</v>
          </cell>
        </row>
      </sheetData>
      <sheetData sheetId="11721">
        <row r="9">
          <cell r="A9" t="str">
            <v>A</v>
          </cell>
        </row>
      </sheetData>
      <sheetData sheetId="11722">
        <row r="9">
          <cell r="A9" t="str">
            <v>A</v>
          </cell>
        </row>
      </sheetData>
      <sheetData sheetId="11723">
        <row r="9">
          <cell r="A9" t="str">
            <v>A</v>
          </cell>
        </row>
      </sheetData>
      <sheetData sheetId="11724">
        <row r="9">
          <cell r="A9" t="str">
            <v>A</v>
          </cell>
        </row>
      </sheetData>
      <sheetData sheetId="11725">
        <row r="9">
          <cell r="A9" t="str">
            <v>A</v>
          </cell>
        </row>
      </sheetData>
      <sheetData sheetId="11726">
        <row r="9">
          <cell r="A9" t="str">
            <v>A</v>
          </cell>
        </row>
      </sheetData>
      <sheetData sheetId="11727">
        <row r="9">
          <cell r="A9" t="str">
            <v>A</v>
          </cell>
        </row>
      </sheetData>
      <sheetData sheetId="11728">
        <row r="9">
          <cell r="A9" t="str">
            <v>A</v>
          </cell>
        </row>
      </sheetData>
      <sheetData sheetId="11729">
        <row r="9">
          <cell r="A9" t="str">
            <v>A</v>
          </cell>
        </row>
      </sheetData>
      <sheetData sheetId="11730">
        <row r="9">
          <cell r="A9" t="str">
            <v>A</v>
          </cell>
        </row>
      </sheetData>
      <sheetData sheetId="11731">
        <row r="9">
          <cell r="A9" t="str">
            <v>A</v>
          </cell>
        </row>
      </sheetData>
      <sheetData sheetId="11732">
        <row r="9">
          <cell r="A9" t="str">
            <v>A</v>
          </cell>
        </row>
      </sheetData>
      <sheetData sheetId="11733">
        <row r="9">
          <cell r="A9" t="str">
            <v>A</v>
          </cell>
        </row>
      </sheetData>
      <sheetData sheetId="11734">
        <row r="4">
          <cell r="A4" t="str">
            <v>BẢNG TÍNH TOÁN, ĐO BÓC KHỐI LƯỢNG HOÀN THÀNH ĐƯA VÀO QUYẾT TOÁN</v>
          </cell>
        </row>
      </sheetData>
      <sheetData sheetId="11735">
        <row r="4">
          <cell r="A4" t="str">
            <v>BẢNG TÍNH TOÁN, ĐO BÓC KHỐI LƯỢNG HOÀN THÀNH ĐƯA VÀO QUYẾT TOÁN</v>
          </cell>
        </row>
      </sheetData>
      <sheetData sheetId="11736">
        <row r="4">
          <cell r="A4" t="str">
            <v>BẢNG TÍNH TOÁN, ĐO BÓC KHỐI LƯỢNG HOÀN THÀNH ĐƯA VÀO QUYẾT TOÁN</v>
          </cell>
        </row>
      </sheetData>
      <sheetData sheetId="11737">
        <row r="4">
          <cell r="A4" t="str">
            <v>BẢNG TÍNH TOÁN, ĐO BÓC KHỐI LƯỢNG HOÀN THÀNH ĐƯA VÀO QUYẾT TOÁN</v>
          </cell>
        </row>
      </sheetData>
      <sheetData sheetId="11738">
        <row r="4">
          <cell r="A4" t="str">
            <v>BẢNG TÍNH TOÁN, ĐO BÓC KHỐI LƯỢNG HOÀN THÀNH ĐƯA VÀO QUYẾT TOÁN</v>
          </cell>
        </row>
      </sheetData>
      <sheetData sheetId="11739">
        <row r="9">
          <cell r="A9" t="str">
            <v>A</v>
          </cell>
        </row>
      </sheetData>
      <sheetData sheetId="11740">
        <row r="4">
          <cell r="A4" t="str">
            <v>BẢNG TÍNH TOÁN, ĐO BÓC KHỐI LƯỢNG HOÀN THÀNH ĐƯA VÀO QUYẾT TOÁN</v>
          </cell>
        </row>
      </sheetData>
      <sheetData sheetId="11741">
        <row r="4">
          <cell r="A4" t="str">
            <v>BẢNG TÍNH TOÁN, ĐO BÓC KHỐI LƯỢNG HOÀN THÀNH ĐƯA VÀO QUYẾT TOÁN</v>
          </cell>
        </row>
      </sheetData>
      <sheetData sheetId="11742">
        <row r="9">
          <cell r="A9" t="str">
            <v>A</v>
          </cell>
        </row>
      </sheetData>
      <sheetData sheetId="11743">
        <row r="9">
          <cell r="A9" t="str">
            <v>A</v>
          </cell>
        </row>
      </sheetData>
      <sheetData sheetId="11744">
        <row r="9">
          <cell r="A9" t="str">
            <v>A</v>
          </cell>
        </row>
      </sheetData>
      <sheetData sheetId="11745">
        <row r="4">
          <cell r="A4" t="str">
            <v>BẢNG TÍNH TOÁN, ĐO BÓC KHỐI LƯỢNG HOÀN THÀNH ĐƯA VÀO QUYẾT TOÁN</v>
          </cell>
        </row>
      </sheetData>
      <sheetData sheetId="11746">
        <row r="4">
          <cell r="A4" t="str">
            <v>BẢNG TÍNH TOÁN, ĐO BÓC KHỐI LƯỢNG HOÀN THÀNH ĐƯA VÀO QUYẾT TOÁN</v>
          </cell>
        </row>
      </sheetData>
      <sheetData sheetId="11747">
        <row r="9">
          <cell r="A9" t="str">
            <v>A</v>
          </cell>
        </row>
      </sheetData>
      <sheetData sheetId="11748">
        <row r="9">
          <cell r="A9" t="str">
            <v>A</v>
          </cell>
        </row>
      </sheetData>
      <sheetData sheetId="11749">
        <row r="9">
          <cell r="A9" t="str">
            <v>A</v>
          </cell>
        </row>
      </sheetData>
      <sheetData sheetId="11750">
        <row r="9">
          <cell r="A9" t="str">
            <v>A</v>
          </cell>
        </row>
      </sheetData>
      <sheetData sheetId="11751">
        <row r="9">
          <cell r="A9" t="str">
            <v>A</v>
          </cell>
        </row>
      </sheetData>
      <sheetData sheetId="11752">
        <row r="9">
          <cell r="A9" t="str">
            <v>A</v>
          </cell>
        </row>
      </sheetData>
      <sheetData sheetId="11753">
        <row r="9">
          <cell r="A9" t="str">
            <v>A</v>
          </cell>
        </row>
      </sheetData>
      <sheetData sheetId="11754">
        <row r="9">
          <cell r="A9" t="str">
            <v>A</v>
          </cell>
        </row>
      </sheetData>
      <sheetData sheetId="11755">
        <row r="9">
          <cell r="A9" t="str">
            <v>A</v>
          </cell>
        </row>
      </sheetData>
      <sheetData sheetId="11756">
        <row r="9">
          <cell r="A9" t="str">
            <v>A</v>
          </cell>
        </row>
      </sheetData>
      <sheetData sheetId="11757">
        <row r="9">
          <cell r="A9" t="str">
            <v>A</v>
          </cell>
        </row>
      </sheetData>
      <sheetData sheetId="11758">
        <row r="4">
          <cell r="A4" t="str">
            <v>BẢNG TÍNH TOÁN, ĐO BÓC KHỐI LƯỢNG HOÀN THÀNH ĐƯA VÀO QUYẾT TOÁN</v>
          </cell>
        </row>
      </sheetData>
      <sheetData sheetId="11759">
        <row r="9">
          <cell r="A9" t="str">
            <v>A</v>
          </cell>
        </row>
      </sheetData>
      <sheetData sheetId="11760">
        <row r="9">
          <cell r="A9" t="str">
            <v>A</v>
          </cell>
        </row>
      </sheetData>
      <sheetData sheetId="11761">
        <row r="4">
          <cell r="A4" t="str">
            <v>BẢNG TÍNH TOÁN, ĐO BÓC KHỐI LƯỢNG HOÀN THÀNH ĐƯA VÀO QUYẾT TOÁN</v>
          </cell>
        </row>
      </sheetData>
      <sheetData sheetId="11762">
        <row r="9">
          <cell r="A9" t="str">
            <v>A</v>
          </cell>
        </row>
      </sheetData>
      <sheetData sheetId="11763">
        <row r="9">
          <cell r="A9" t="str">
            <v>A</v>
          </cell>
        </row>
      </sheetData>
      <sheetData sheetId="11764">
        <row r="9">
          <cell r="A9" t="str">
            <v>A</v>
          </cell>
        </row>
      </sheetData>
      <sheetData sheetId="11765">
        <row r="9">
          <cell r="A9" t="str">
            <v>A</v>
          </cell>
        </row>
      </sheetData>
      <sheetData sheetId="11766">
        <row r="9">
          <cell r="A9" t="str">
            <v>A</v>
          </cell>
        </row>
      </sheetData>
      <sheetData sheetId="11767">
        <row r="9">
          <cell r="A9" t="str">
            <v>A</v>
          </cell>
        </row>
      </sheetData>
      <sheetData sheetId="11768">
        <row r="9">
          <cell r="A9" t="str">
            <v>A</v>
          </cell>
        </row>
      </sheetData>
      <sheetData sheetId="11769">
        <row r="9">
          <cell r="A9" t="str">
            <v>A</v>
          </cell>
        </row>
      </sheetData>
      <sheetData sheetId="11770">
        <row r="9">
          <cell r="A9" t="str">
            <v>A</v>
          </cell>
        </row>
      </sheetData>
      <sheetData sheetId="11771">
        <row r="9">
          <cell r="A9" t="str">
            <v>A</v>
          </cell>
        </row>
      </sheetData>
      <sheetData sheetId="11772">
        <row r="9">
          <cell r="A9" t="str">
            <v>A</v>
          </cell>
        </row>
      </sheetData>
      <sheetData sheetId="11773">
        <row r="9">
          <cell r="A9" t="str">
            <v>A</v>
          </cell>
        </row>
      </sheetData>
      <sheetData sheetId="11774">
        <row r="9">
          <cell r="A9" t="str">
            <v>A</v>
          </cell>
        </row>
      </sheetData>
      <sheetData sheetId="11775">
        <row r="9">
          <cell r="A9" t="str">
            <v>A</v>
          </cell>
        </row>
      </sheetData>
      <sheetData sheetId="11776">
        <row r="4">
          <cell r="A4" t="str">
            <v>BẢNG TÍNH TOÁN, ĐO BÓC KHỐI LƯỢNG HOÀN THÀNH ĐƯA VÀO QUYẾT TOÁN</v>
          </cell>
        </row>
      </sheetData>
      <sheetData sheetId="11777">
        <row r="4">
          <cell r="A4" t="str">
            <v>BẢNG TÍNH TOÁN, ĐO BÓC KHỐI LƯỢNG HOÀN THÀNH ĐƯA VÀO QUYẾT TOÁN</v>
          </cell>
        </row>
      </sheetData>
      <sheetData sheetId="11778">
        <row r="4">
          <cell r="A4" t="str">
            <v>BẢNG TÍNH TOÁN, ĐO BÓC KHỐI LƯỢNG HOÀN THÀNH ĐƯA VÀO QUYẾT TOÁN</v>
          </cell>
        </row>
      </sheetData>
      <sheetData sheetId="11779">
        <row r="9">
          <cell r="A9" t="str">
            <v>A</v>
          </cell>
        </row>
      </sheetData>
      <sheetData sheetId="11780">
        <row r="9">
          <cell r="A9" t="str">
            <v>A</v>
          </cell>
        </row>
      </sheetData>
      <sheetData sheetId="11781">
        <row r="9">
          <cell r="A9" t="str">
            <v>A</v>
          </cell>
        </row>
      </sheetData>
      <sheetData sheetId="11782">
        <row r="4">
          <cell r="A4" t="str">
            <v>BẢNG TÍNH TOÁN, ĐO BÓC KHỐI LƯỢNG HOÀN THÀNH ĐƯA VÀO QUYẾT TOÁN</v>
          </cell>
        </row>
      </sheetData>
      <sheetData sheetId="11783">
        <row r="4">
          <cell r="A4" t="str">
            <v>BẢNG TÍNH TOÁN, ĐO BÓC KHỐI LƯỢNG HOÀN THÀNH ĐƯA VÀO QUYẾT TOÁN</v>
          </cell>
        </row>
      </sheetData>
      <sheetData sheetId="11784">
        <row r="4">
          <cell r="A4" t="str">
            <v>BẢNG TÍNH TOÁN, ĐO BÓC KHỐI LƯỢNG HOÀN THÀNH ĐƯA VÀO QUYẾT TOÁN</v>
          </cell>
        </row>
      </sheetData>
      <sheetData sheetId="11785">
        <row r="4">
          <cell r="A4" t="str">
            <v>BẢNG TÍNH TOÁN, ĐO BÓC KHỐI LƯỢNG HOÀN THÀNH ĐƯA VÀO QUYẾT TOÁN</v>
          </cell>
        </row>
      </sheetData>
      <sheetData sheetId="11786">
        <row r="4">
          <cell r="A4" t="str">
            <v>BẢNG TÍNH TOÁN, ĐO BÓC KHỐI LƯỢNG HOÀN THÀNH ĐƯA VÀO QUYẾT TOÁN</v>
          </cell>
        </row>
      </sheetData>
      <sheetData sheetId="11787">
        <row r="4">
          <cell r="A4" t="str">
            <v>BẢNG TÍNH TOÁN, ĐO BÓC KHỐI LƯỢNG HOÀN THÀNH ĐƯA VÀO QUYẾT TOÁN</v>
          </cell>
        </row>
      </sheetData>
      <sheetData sheetId="11788">
        <row r="4">
          <cell r="A4" t="str">
            <v>BẢNG TÍNH TOÁN, ĐO BÓC KHỐI LƯỢNG HOÀN THÀNH ĐƯA VÀO QUYẾT TOÁN</v>
          </cell>
        </row>
      </sheetData>
      <sheetData sheetId="11789">
        <row r="4">
          <cell r="A4" t="str">
            <v>BẢNG TÍNH TOÁN, ĐO BÓC KHỐI LƯỢNG HOÀN THÀNH ĐƯA VÀO QUYẾT TOÁN</v>
          </cell>
        </row>
      </sheetData>
      <sheetData sheetId="11790">
        <row r="9">
          <cell r="A9" t="str">
            <v>A</v>
          </cell>
        </row>
      </sheetData>
      <sheetData sheetId="11791">
        <row r="4">
          <cell r="A4" t="str">
            <v>BẢNG TÍNH TOÁN, ĐO BÓC KHỐI LƯỢNG HOÀN THÀNH ĐƯA VÀO QUYẾT TOÁN</v>
          </cell>
        </row>
      </sheetData>
      <sheetData sheetId="11792">
        <row r="4">
          <cell r="A4" t="str">
            <v>BẢNG TÍNH TOÁN, ĐO BÓC KHỐI LƯỢNG HOÀN THÀNH ĐƯA VÀO QUYẾT TOÁN</v>
          </cell>
        </row>
      </sheetData>
      <sheetData sheetId="11793">
        <row r="4">
          <cell r="A4" t="str">
            <v>BẢNG TÍNH TOÁN, ĐO BÓC KHỐI LƯỢNG HOÀN THÀNH ĐƯA VÀO QUYẾT TOÁN</v>
          </cell>
        </row>
      </sheetData>
      <sheetData sheetId="11794">
        <row r="4">
          <cell r="A4" t="str">
            <v>BẢNG TÍNH TOÁN, ĐO BÓC KHỐI LƯỢNG HOÀN THÀNH ĐƯA VÀO QUYẾT TOÁN</v>
          </cell>
        </row>
      </sheetData>
      <sheetData sheetId="11795">
        <row r="4">
          <cell r="A4" t="str">
            <v>BẢNG TÍNH TOÁN, ĐO BÓC KHỐI LƯỢNG HOÀN THÀNH ĐƯA VÀO QUYẾT TOÁN</v>
          </cell>
        </row>
      </sheetData>
      <sheetData sheetId="11796">
        <row r="4">
          <cell r="A4" t="str">
            <v>BẢNG TÍNH TOÁN, ĐO BÓC KHỐI LƯỢNG HOÀN THÀNH ĐƯA VÀO QUYẾT TOÁN</v>
          </cell>
        </row>
      </sheetData>
      <sheetData sheetId="11797">
        <row r="4">
          <cell r="A4" t="str">
            <v>BẢNG TÍNH TOÁN, ĐO BÓC KHỐI LƯỢNG HOÀN THÀNH ĐƯA VÀO QUYẾT TOÁN</v>
          </cell>
        </row>
      </sheetData>
      <sheetData sheetId="11798">
        <row r="4">
          <cell r="A4" t="str">
            <v>BẢNG TÍNH TOÁN, ĐO BÓC KHỐI LƯỢNG HOÀN THÀNH ĐƯA VÀO QUYẾT TOÁN</v>
          </cell>
        </row>
      </sheetData>
      <sheetData sheetId="11799">
        <row r="4">
          <cell r="A4" t="str">
            <v>BẢNG TÍNH TOÁN, ĐO BÓC KHỐI LƯỢNG HOÀN THÀNH ĐƯA VÀO QUYẾT TOÁN</v>
          </cell>
        </row>
      </sheetData>
      <sheetData sheetId="11800">
        <row r="4">
          <cell r="A4" t="str">
            <v>BẢNG TÍNH TOÁN, ĐO BÓC KHỐI LƯỢNG HOÀN THÀNH ĐƯA VÀO QUYẾT TOÁN</v>
          </cell>
        </row>
      </sheetData>
      <sheetData sheetId="11801">
        <row r="4">
          <cell r="A4" t="str">
            <v>BẢNG TÍNH TOÁN, ĐO BÓC KHỐI LƯỢNG HOÀN THÀNH ĐƯA VÀO QUYẾT TOÁN</v>
          </cell>
        </row>
      </sheetData>
      <sheetData sheetId="11802">
        <row r="4">
          <cell r="A4" t="str">
            <v>BẢNG TÍNH TOÁN, ĐO BÓC KHỐI LƯỢNG HOÀN THÀNH ĐƯA VÀO QUYẾT TOÁN</v>
          </cell>
        </row>
      </sheetData>
      <sheetData sheetId="11803">
        <row r="4">
          <cell r="A4" t="str">
            <v>BẢNG TÍNH TOÁN, ĐO BÓC KHỐI LƯỢNG HOÀN THÀNH ĐƯA VÀO QUYẾT TOÁN</v>
          </cell>
        </row>
      </sheetData>
      <sheetData sheetId="11804">
        <row r="4">
          <cell r="A4" t="str">
            <v>BẢNG TÍNH TOÁN, ĐO BÓC KHỐI LƯỢNG HOÀN THÀNH ĐƯA VÀO QUYẾT TOÁN</v>
          </cell>
        </row>
      </sheetData>
      <sheetData sheetId="11805">
        <row r="4">
          <cell r="A4" t="str">
            <v>BẢNG TÍNH TOÁN, ĐO BÓC KHỐI LƯỢNG HOÀN THÀNH ĐƯA VÀO QUYẾT TOÁN</v>
          </cell>
        </row>
      </sheetData>
      <sheetData sheetId="11806">
        <row r="4">
          <cell r="A4" t="str">
            <v>BẢNG TÍNH TOÁN, ĐO BÓC KHỐI LƯỢNG HOÀN THÀNH ĐƯA VÀO QUYẾT TOÁN</v>
          </cell>
        </row>
      </sheetData>
      <sheetData sheetId="11807">
        <row r="4">
          <cell r="A4" t="str">
            <v>BẢNG TÍNH TOÁN, ĐO BÓC KHỐI LƯỢNG HOÀN THÀNH ĐƯA VÀO QUYẾT TOÁN</v>
          </cell>
        </row>
      </sheetData>
      <sheetData sheetId="11808">
        <row r="9">
          <cell r="A9" t="str">
            <v>A</v>
          </cell>
        </row>
      </sheetData>
      <sheetData sheetId="11809">
        <row r="9">
          <cell r="A9" t="str">
            <v>A</v>
          </cell>
        </row>
      </sheetData>
      <sheetData sheetId="11810">
        <row r="9">
          <cell r="A9" t="str">
            <v>A</v>
          </cell>
        </row>
      </sheetData>
      <sheetData sheetId="11811">
        <row r="9">
          <cell r="A9" t="str">
            <v>A</v>
          </cell>
        </row>
      </sheetData>
      <sheetData sheetId="11812">
        <row r="9">
          <cell r="A9" t="str">
            <v>A</v>
          </cell>
        </row>
      </sheetData>
      <sheetData sheetId="11813">
        <row r="9">
          <cell r="A9" t="str">
            <v>A</v>
          </cell>
        </row>
      </sheetData>
      <sheetData sheetId="11814">
        <row r="4">
          <cell r="A4" t="str">
            <v>BẢNG TÍNH TOÁN, ĐO BÓC KHỐI LƯỢNG HOÀN THÀNH ĐƯA VÀO QUYẾT TOÁN</v>
          </cell>
        </row>
      </sheetData>
      <sheetData sheetId="11815">
        <row r="4">
          <cell r="A4" t="str">
            <v>BẢNG TÍNH TOÁN, ĐO BÓC KHỐI LƯỢNG HOÀN THÀNH ĐƯA VÀO QUYẾT TOÁN</v>
          </cell>
        </row>
      </sheetData>
      <sheetData sheetId="11816">
        <row r="4">
          <cell r="A4" t="str">
            <v>BẢNG TÍNH TOÁN, ĐO BÓC KHỐI LƯỢNG HOÀN THÀNH ĐƯA VÀO QUYẾT TOÁN</v>
          </cell>
        </row>
      </sheetData>
      <sheetData sheetId="11817">
        <row r="4">
          <cell r="A4" t="str">
            <v>BẢNG TÍNH TOÁN, ĐO BÓC KHỐI LƯỢNG HOÀN THÀNH ĐƯA VÀO QUYẾT TOÁN</v>
          </cell>
        </row>
      </sheetData>
      <sheetData sheetId="11818">
        <row r="4">
          <cell r="A4" t="str">
            <v>BẢNG TÍNH TOÁN, ĐO BÓC KHỐI LƯỢNG HOÀN THÀNH ĐƯA VÀO QUYẾT TOÁN</v>
          </cell>
        </row>
      </sheetData>
      <sheetData sheetId="11819">
        <row r="4">
          <cell r="A4" t="str">
            <v>BẢNG TÍNH TOÁN, ĐO BÓC KHỐI LƯỢNG HOÀN THÀNH ĐƯA VÀO QUYẾT TOÁN</v>
          </cell>
        </row>
      </sheetData>
      <sheetData sheetId="11820">
        <row r="4">
          <cell r="A4" t="str">
            <v>BẢNG TÍNH TOÁN, ĐO BÓC KHỐI LƯỢNG HOÀN THÀNH ĐƯA VÀO QUYẾT TOÁN</v>
          </cell>
        </row>
      </sheetData>
      <sheetData sheetId="11821">
        <row r="4">
          <cell r="A4" t="str">
            <v>BẢNG TÍNH TOÁN, ĐO BÓC KHỐI LƯỢNG HOÀN THÀNH ĐƯA VÀO QUYẾT TOÁN</v>
          </cell>
        </row>
      </sheetData>
      <sheetData sheetId="11822">
        <row r="4">
          <cell r="A4" t="str">
            <v>BẢNG TÍNH TOÁN, ĐO BÓC KHỐI LƯỢNG HOÀN THÀNH ĐƯA VÀO QUYẾT TOÁN</v>
          </cell>
        </row>
      </sheetData>
      <sheetData sheetId="11823">
        <row r="4">
          <cell r="A4" t="str">
            <v>BẢNG TÍNH TOÁN, ĐO BÓC KHỐI LƯỢNG HOÀN THÀNH ĐƯA VÀO QUYẾT TOÁN</v>
          </cell>
        </row>
      </sheetData>
      <sheetData sheetId="11824">
        <row r="4">
          <cell r="A4" t="str">
            <v>BẢNG TÍNH TOÁN, ĐO BÓC KHỐI LƯỢNG HOÀN THÀNH ĐƯA VÀO QUYẾT TOÁN</v>
          </cell>
        </row>
      </sheetData>
      <sheetData sheetId="11825">
        <row r="4">
          <cell r="A4" t="str">
            <v>BẢNG TÍNH TOÁN, ĐO BÓC KHỐI LƯỢNG HOÀN THÀNH ĐƯA VÀO QUYẾT TOÁN</v>
          </cell>
        </row>
      </sheetData>
      <sheetData sheetId="11826">
        <row r="4">
          <cell r="A4" t="str">
            <v>BẢNG TÍNH TOÁN, ĐO BÓC KHỐI LƯỢNG HOÀN THÀNH ĐƯA VÀO QUYẾT TOÁN</v>
          </cell>
        </row>
      </sheetData>
      <sheetData sheetId="11827">
        <row r="4">
          <cell r="A4" t="str">
            <v>BẢNG TÍNH TOÁN, ĐO BÓC KHỐI LƯỢNG HOÀN THÀNH ĐƯA VÀO QUYẾT TOÁN</v>
          </cell>
        </row>
      </sheetData>
      <sheetData sheetId="11828">
        <row r="4">
          <cell r="A4" t="str">
            <v>BẢNG TÍNH TOÁN, ĐO BÓC KHỐI LƯỢNG HOÀN THÀNH ĐƯA VÀO QUYẾT TOÁN</v>
          </cell>
        </row>
      </sheetData>
      <sheetData sheetId="11829">
        <row r="4">
          <cell r="A4" t="str">
            <v>BẢNG TÍNH TOÁN, ĐO BÓC KHỐI LƯỢNG HOÀN THÀNH ĐƯA VÀO QUYẾT TOÁN</v>
          </cell>
        </row>
      </sheetData>
      <sheetData sheetId="11830">
        <row r="4">
          <cell r="A4" t="str">
            <v>BẢNG TÍNH TOÁN, ĐO BÓC KHỐI LƯỢNG HOÀN THÀNH ĐƯA VÀO QUYẾT TOÁN</v>
          </cell>
        </row>
      </sheetData>
      <sheetData sheetId="11831">
        <row r="4">
          <cell r="A4" t="str">
            <v>BẢNG TÍNH TOÁN, ĐO BÓC KHỐI LƯỢNG HOÀN THÀNH ĐƯA VÀO QUYẾT TOÁN</v>
          </cell>
        </row>
      </sheetData>
      <sheetData sheetId="11832">
        <row r="4">
          <cell r="A4" t="str">
            <v>BẢNG TÍNH TOÁN, ĐO BÓC KHỐI LƯỢNG HOÀN THÀNH ĐƯA VÀO QUYẾT TOÁN</v>
          </cell>
        </row>
      </sheetData>
      <sheetData sheetId="11833">
        <row r="4">
          <cell r="A4" t="str">
            <v>BẢNG TÍNH TOÁN, ĐO BÓC KHỐI LƯỢNG HOÀN THÀNH ĐƯA VÀO QUYẾT TOÁN</v>
          </cell>
        </row>
      </sheetData>
      <sheetData sheetId="11834">
        <row r="4">
          <cell r="A4" t="str">
            <v>BẢNG TÍNH TOÁN, ĐO BÓC KHỐI LƯỢNG HOÀN THÀNH ĐƯA VÀO QUYẾT TOÁN</v>
          </cell>
        </row>
      </sheetData>
      <sheetData sheetId="11835">
        <row r="4">
          <cell r="A4" t="str">
            <v>BẢNG TÍNH TOÁN, ĐO BÓC KHỐI LƯỢNG HOÀN THÀNH ĐƯA VÀO QUYẾT TOÁN</v>
          </cell>
        </row>
      </sheetData>
      <sheetData sheetId="11836">
        <row r="4">
          <cell r="A4" t="str">
            <v>BẢNG TÍNH TOÁN, ĐO BÓC KHỐI LƯỢNG HOÀN THÀNH ĐƯA VÀO QUYẾT TOÁN</v>
          </cell>
        </row>
      </sheetData>
      <sheetData sheetId="11837">
        <row r="4">
          <cell r="A4" t="str">
            <v>BẢNG TÍNH TOÁN, ĐO BÓC KHỐI LƯỢNG HOÀN THÀNH ĐƯA VÀO QUYẾT TOÁN</v>
          </cell>
        </row>
      </sheetData>
      <sheetData sheetId="11838">
        <row r="4">
          <cell r="A4" t="str">
            <v>BẢNG TÍNH TOÁN, ĐO BÓC KHỐI LƯỢNG HOÀN THÀNH ĐƯA VÀO QUYẾT TOÁN</v>
          </cell>
        </row>
      </sheetData>
      <sheetData sheetId="11839">
        <row r="4">
          <cell r="A4" t="str">
            <v>BẢNG TÍNH TOÁN, ĐO BÓC KHỐI LƯỢNG HOÀN THÀNH ĐƯA VÀO QUYẾT TOÁN</v>
          </cell>
        </row>
      </sheetData>
      <sheetData sheetId="11840">
        <row r="4">
          <cell r="A4" t="str">
            <v>BẢNG TÍNH TOÁN, ĐO BÓC KHỐI LƯỢNG HOÀN THÀNH ĐƯA VÀO QUYẾT TOÁN</v>
          </cell>
        </row>
      </sheetData>
      <sheetData sheetId="11841">
        <row r="4">
          <cell r="A4" t="str">
            <v>BẢNG TÍNH TOÁN, ĐO BÓC KHỐI LƯỢNG HOÀN THÀNH ĐƯA VÀO QUYẾT TOÁN</v>
          </cell>
        </row>
      </sheetData>
      <sheetData sheetId="11842">
        <row r="4">
          <cell r="A4" t="str">
            <v>BẢNG TÍNH TOÁN, ĐO BÓC KHỐI LƯỢNG HOÀN THÀNH ĐƯA VÀO QUYẾT TOÁN</v>
          </cell>
        </row>
      </sheetData>
      <sheetData sheetId="11843">
        <row r="4">
          <cell r="A4" t="str">
            <v>BẢNG TÍNH TOÁN, ĐO BÓC KHỐI LƯỢNG HOÀN THÀNH ĐƯA VÀO QUYẾT TOÁN</v>
          </cell>
        </row>
      </sheetData>
      <sheetData sheetId="11844">
        <row r="4">
          <cell r="A4" t="str">
            <v>BẢNG TÍNH TOÁN, ĐO BÓC KHỐI LƯỢNG HOÀN THÀNH ĐƯA VÀO QUYẾT TOÁN</v>
          </cell>
        </row>
      </sheetData>
      <sheetData sheetId="11845">
        <row r="4">
          <cell r="A4" t="str">
            <v>BẢNG TÍNH TOÁN, ĐO BÓC KHỐI LƯỢNG HOÀN THÀNH ĐƯA VÀO QUYẾT TOÁN</v>
          </cell>
        </row>
      </sheetData>
      <sheetData sheetId="11846">
        <row r="4">
          <cell r="A4" t="str">
            <v>BẢNG TÍNH TOÁN, ĐO BÓC KHỐI LƯỢNG HOÀN THÀNH ĐƯA VÀO QUYẾT TOÁN</v>
          </cell>
        </row>
      </sheetData>
      <sheetData sheetId="11847">
        <row r="4">
          <cell r="A4" t="str">
            <v>BẢNG TÍNH TOÁN, ĐO BÓC KHỐI LƯỢNG HOÀN THÀNH ĐƯA VÀO QUYẾT TOÁN</v>
          </cell>
        </row>
      </sheetData>
      <sheetData sheetId="11848">
        <row r="4">
          <cell r="A4" t="str">
            <v>BẢNG TÍNH TOÁN, ĐO BÓC KHỐI LƯỢNG HOÀN THÀNH ĐƯA VÀO QUYẾT TOÁN</v>
          </cell>
        </row>
      </sheetData>
      <sheetData sheetId="11849">
        <row r="4">
          <cell r="A4" t="str">
            <v>BẢNG TÍNH TOÁN, ĐO BÓC KHỐI LƯỢNG HOÀN THÀNH ĐƯA VÀO QUYẾT TOÁN</v>
          </cell>
        </row>
      </sheetData>
      <sheetData sheetId="11850">
        <row r="4">
          <cell r="A4" t="str">
            <v>BẢNG TÍNH TOÁN, ĐO BÓC KHỐI LƯỢNG HOÀN THÀNH ĐƯA VÀO QUYẾT TOÁN</v>
          </cell>
        </row>
      </sheetData>
      <sheetData sheetId="11851">
        <row r="4">
          <cell r="A4" t="str">
            <v>BẢNG TÍNH TOÁN, ĐO BÓC KHỐI LƯỢNG HOÀN THÀNH ĐƯA VÀO QUYẾT TOÁN</v>
          </cell>
        </row>
      </sheetData>
      <sheetData sheetId="11852">
        <row r="4">
          <cell r="A4" t="str">
            <v>BẢNG TÍNH TOÁN, ĐO BÓC KHỐI LƯỢNG HOÀN THÀNH ĐƯA VÀO QUYẾT TOÁN</v>
          </cell>
        </row>
      </sheetData>
      <sheetData sheetId="11853">
        <row r="4">
          <cell r="A4" t="str">
            <v>BẢNG TÍNH TOÁN, ĐO BÓC KHỐI LƯỢNG HOÀN THÀNH ĐƯA VÀO QUYẾT TOÁN</v>
          </cell>
        </row>
      </sheetData>
      <sheetData sheetId="11854">
        <row r="4">
          <cell r="A4" t="str">
            <v>BẢNG TÍNH TOÁN, ĐO BÓC KHỐI LƯỢNG HOÀN THÀNH ĐƯA VÀO QUYẾT TOÁN</v>
          </cell>
        </row>
      </sheetData>
      <sheetData sheetId="11855">
        <row r="4">
          <cell r="A4" t="str">
            <v>BẢNG TÍNH TOÁN, ĐO BÓC KHỐI LƯỢNG HOÀN THÀNH ĐƯA VÀO QUYẾT TOÁN</v>
          </cell>
        </row>
      </sheetData>
      <sheetData sheetId="11856">
        <row r="4">
          <cell r="A4" t="str">
            <v>BẢNG TÍNH TOÁN, ĐO BÓC KHỐI LƯỢNG HOÀN THÀNH ĐƯA VÀO QUYẾT TOÁN</v>
          </cell>
        </row>
      </sheetData>
      <sheetData sheetId="11857">
        <row r="4">
          <cell r="A4" t="str">
            <v>BẢNG TÍNH TOÁN, ĐO BÓC KHỐI LƯỢNG HOÀN THÀNH ĐƯA VÀO QUYẾT TOÁN</v>
          </cell>
        </row>
      </sheetData>
      <sheetData sheetId="11858">
        <row r="4">
          <cell r="A4" t="str">
            <v>BẢNG TÍNH TOÁN, ĐO BÓC KHỐI LƯỢNG HOÀN THÀNH ĐƯA VÀO QUYẾT TOÁN</v>
          </cell>
        </row>
      </sheetData>
      <sheetData sheetId="11859">
        <row r="4">
          <cell r="A4" t="str">
            <v>BẢNG TÍNH TOÁN, ĐO BÓC KHỐI LƯỢNG HOÀN THÀNH ĐƯA VÀO QUYẾT TOÁN</v>
          </cell>
        </row>
      </sheetData>
      <sheetData sheetId="11860">
        <row r="4">
          <cell r="A4" t="str">
            <v>BẢNG TÍNH TOÁN, ĐO BÓC KHỐI LƯỢNG HOÀN THÀNH ĐƯA VÀO QUYẾT TOÁN</v>
          </cell>
        </row>
      </sheetData>
      <sheetData sheetId="11861">
        <row r="4">
          <cell r="A4" t="str">
            <v>BẢNG TÍNH TOÁN, ĐO BÓC KHỐI LƯỢNG HOÀN THÀNH ĐƯA VÀO QUYẾT TOÁN</v>
          </cell>
        </row>
      </sheetData>
      <sheetData sheetId="11862">
        <row r="4">
          <cell r="A4" t="str">
            <v>BẢNG TÍNH TOÁN, ĐO BÓC KHỐI LƯỢNG HOÀN THÀNH ĐƯA VÀO QUYẾT TOÁN</v>
          </cell>
        </row>
      </sheetData>
      <sheetData sheetId="11863">
        <row r="4">
          <cell r="A4" t="str">
            <v>BẢNG TÍNH TOÁN, ĐO BÓC KHỐI LƯỢNG HOÀN THÀNH ĐƯA VÀO QUYẾT TOÁN</v>
          </cell>
        </row>
      </sheetData>
      <sheetData sheetId="11864">
        <row r="4">
          <cell r="A4" t="str">
            <v>BẢNG TÍNH TOÁN, ĐO BÓC KHỐI LƯỢNG HOÀN THÀNH ĐƯA VÀO QUYẾT TOÁN</v>
          </cell>
        </row>
      </sheetData>
      <sheetData sheetId="11865">
        <row r="4">
          <cell r="A4" t="str">
            <v>BẢNG TÍNH TOÁN, ĐO BÓC KHỐI LƯỢNG HOÀN THÀNH ĐƯA VÀO QUYẾT TOÁN</v>
          </cell>
        </row>
      </sheetData>
      <sheetData sheetId="11866">
        <row r="4">
          <cell r="A4" t="str">
            <v>BẢNG TÍNH TOÁN, ĐO BÓC KHỐI LƯỢNG HOÀN THÀNH ĐƯA VÀO QUYẾT TOÁN</v>
          </cell>
        </row>
      </sheetData>
      <sheetData sheetId="11867">
        <row r="4">
          <cell r="A4" t="str">
            <v>BẢNG TÍNH TOÁN, ĐO BÓC KHỐI LƯỢNG HOÀN THÀNH ĐƯA VÀO QUYẾT TOÁN</v>
          </cell>
        </row>
      </sheetData>
      <sheetData sheetId="11868">
        <row r="4">
          <cell r="A4" t="str">
            <v>BẢNG TÍNH TOÁN, ĐO BÓC KHỐI LƯỢNG HOÀN THÀNH ĐƯA VÀO QUYẾT TOÁN</v>
          </cell>
        </row>
      </sheetData>
      <sheetData sheetId="11869">
        <row r="4">
          <cell r="A4" t="str">
            <v>BẢNG TÍNH TOÁN, ĐO BÓC KHỐI LƯỢNG HOÀN THÀNH ĐƯA VÀO QUYẾT TOÁN</v>
          </cell>
        </row>
      </sheetData>
      <sheetData sheetId="11870">
        <row r="4">
          <cell r="A4" t="str">
            <v>BẢNG TÍNH TOÁN, ĐO BÓC KHỐI LƯỢNG HOÀN THÀNH ĐƯA VÀO QUYẾT TOÁN</v>
          </cell>
        </row>
      </sheetData>
      <sheetData sheetId="11871">
        <row r="4">
          <cell r="A4" t="str">
            <v>BẢNG TÍNH TOÁN, ĐO BÓC KHỐI LƯỢNG HOÀN THÀNH ĐƯA VÀO QUYẾT TOÁN</v>
          </cell>
        </row>
      </sheetData>
      <sheetData sheetId="11872">
        <row r="4">
          <cell r="A4" t="str">
            <v>BẢNG TÍNH TOÁN, ĐO BÓC KHỐI LƯỢNG HOÀN THÀNH ĐƯA VÀO QUYẾT TOÁN</v>
          </cell>
        </row>
      </sheetData>
      <sheetData sheetId="11873">
        <row r="4">
          <cell r="A4" t="str">
            <v>BẢNG TÍNH TOÁN, ĐO BÓC KHỐI LƯỢNG HOÀN THÀNH ĐƯA VÀO QUYẾT TOÁN</v>
          </cell>
        </row>
      </sheetData>
      <sheetData sheetId="11874">
        <row r="4">
          <cell r="A4" t="str">
            <v>BẢNG TÍNH TOÁN, ĐO BÓC KHỐI LƯỢNG HOÀN THÀNH ĐƯA VÀO QUYẾT TOÁN</v>
          </cell>
        </row>
      </sheetData>
      <sheetData sheetId="11875">
        <row r="4">
          <cell r="A4" t="str">
            <v>BẢNG TÍNH TOÁN, ĐO BÓC KHỐI LƯỢNG HOÀN THÀNH ĐƯA VÀO QUYẾT TOÁN</v>
          </cell>
        </row>
      </sheetData>
      <sheetData sheetId="11876">
        <row r="4">
          <cell r="A4" t="str">
            <v>BẢNG TÍNH TOÁN, ĐO BÓC KHỐI LƯỢNG HOÀN THÀNH ĐƯA VÀO QUYẾT TOÁN</v>
          </cell>
        </row>
      </sheetData>
      <sheetData sheetId="11877">
        <row r="4">
          <cell r="A4" t="str">
            <v>BẢNG TÍNH TOÁN, ĐO BÓC KHỐI LƯỢNG HOÀN THÀNH ĐƯA VÀO QUYẾT TOÁN</v>
          </cell>
        </row>
      </sheetData>
      <sheetData sheetId="11878">
        <row r="4">
          <cell r="A4" t="str">
            <v>BẢNG TÍNH TOÁN, ĐO BÓC KHỐI LƯỢNG HOÀN THÀNH ĐƯA VÀO QUYẾT TOÁN</v>
          </cell>
        </row>
      </sheetData>
      <sheetData sheetId="11879">
        <row r="4">
          <cell r="A4" t="str">
            <v>BẢNG TÍNH TOÁN, ĐO BÓC KHỐI LƯỢNG HOÀN THÀNH ĐƯA VÀO QUYẾT TOÁN</v>
          </cell>
        </row>
      </sheetData>
      <sheetData sheetId="11880">
        <row r="4">
          <cell r="A4" t="str">
            <v>BẢNG TÍNH TOÁN, ĐO BÓC KHỐI LƯỢNG HOÀN THÀNH ĐƯA VÀO QUYẾT TOÁN</v>
          </cell>
        </row>
      </sheetData>
      <sheetData sheetId="11881">
        <row r="4">
          <cell r="A4" t="str">
            <v>BẢNG TÍNH TOÁN, ĐO BÓC KHỐI LƯỢNG HOÀN THÀNH ĐƯA VÀO QUYẾT TOÁN</v>
          </cell>
        </row>
      </sheetData>
      <sheetData sheetId="11882">
        <row r="4">
          <cell r="A4" t="str">
            <v>BẢNG TÍNH TOÁN, ĐO BÓC KHỐI LƯỢNG HOÀN THÀNH ĐƯA VÀO QUYẾT TOÁN</v>
          </cell>
        </row>
      </sheetData>
      <sheetData sheetId="11883">
        <row r="4">
          <cell r="A4" t="str">
            <v>BẢNG TÍNH TOÁN, ĐO BÓC KHỐI LƯỢNG HOÀN THÀNH ĐƯA VÀO QUYẾT TOÁN</v>
          </cell>
        </row>
      </sheetData>
      <sheetData sheetId="11884">
        <row r="4">
          <cell r="A4" t="str">
            <v>BẢNG TÍNH TOÁN, ĐO BÓC KHỐI LƯỢNG HOÀN THÀNH ĐƯA VÀO QUYẾT TOÁN</v>
          </cell>
        </row>
      </sheetData>
      <sheetData sheetId="11885">
        <row r="4">
          <cell r="A4" t="str">
            <v>BẢNG TÍNH TOÁN, ĐO BÓC KHỐI LƯỢNG HOÀN THÀNH ĐƯA VÀO QUYẾT TOÁN</v>
          </cell>
        </row>
      </sheetData>
      <sheetData sheetId="11886">
        <row r="4">
          <cell r="A4" t="str">
            <v>BẢNG TÍNH TOÁN, ĐO BÓC KHỐI LƯỢNG HOÀN THÀNH ĐƯA VÀO QUYẾT TOÁN</v>
          </cell>
        </row>
      </sheetData>
      <sheetData sheetId="11887">
        <row r="4">
          <cell r="A4" t="str">
            <v>BẢNG TÍNH TOÁN, ĐO BÓC KHỐI LƯỢNG HOÀN THÀNH ĐƯA VÀO QUYẾT TOÁN</v>
          </cell>
        </row>
      </sheetData>
      <sheetData sheetId="11888">
        <row r="4">
          <cell r="A4" t="str">
            <v>BẢNG TÍNH TOÁN, ĐO BÓC KHỐI LƯỢNG HOÀN THÀNH ĐƯA VÀO QUYẾT TOÁN</v>
          </cell>
        </row>
      </sheetData>
      <sheetData sheetId="11889">
        <row r="4">
          <cell r="A4" t="str">
            <v>BẢNG TÍNH TOÁN, ĐO BÓC KHỐI LƯỢNG HOÀN THÀNH ĐƯA VÀO QUYẾT TOÁN</v>
          </cell>
        </row>
      </sheetData>
      <sheetData sheetId="11890">
        <row r="4">
          <cell r="A4" t="str">
            <v>BẢNG TÍNH TOÁN, ĐO BÓC KHỐI LƯỢNG HOÀN THÀNH ĐƯA VÀO QUYẾT TOÁN</v>
          </cell>
        </row>
      </sheetData>
      <sheetData sheetId="11891">
        <row r="4">
          <cell r="A4" t="str">
            <v>BẢNG TÍNH TOÁN, ĐO BÓC KHỐI LƯỢNG HOÀN THÀNH ĐƯA VÀO QUYẾT TOÁN</v>
          </cell>
        </row>
      </sheetData>
      <sheetData sheetId="11892">
        <row r="4">
          <cell r="A4" t="str">
            <v>BẢNG TÍNH TOÁN, ĐO BÓC KHỐI LƯỢNG HOÀN THÀNH ĐƯA VÀO QUYẾT TOÁN</v>
          </cell>
        </row>
      </sheetData>
      <sheetData sheetId="11893">
        <row r="4">
          <cell r="A4" t="str">
            <v>BẢNG TÍNH TOÁN, ĐO BÓC KHỐI LƯỢNG HOÀN THÀNH ĐƯA VÀO QUYẾT TOÁN</v>
          </cell>
        </row>
      </sheetData>
      <sheetData sheetId="11894">
        <row r="4">
          <cell r="A4" t="str">
            <v>BẢNG TÍNH TOÁN, ĐO BÓC KHỐI LƯỢNG HOÀN THÀNH ĐƯA VÀO QUYẾT TOÁN</v>
          </cell>
        </row>
      </sheetData>
      <sheetData sheetId="11895">
        <row r="4">
          <cell r="A4" t="str">
            <v>BẢNG TÍNH TOÁN, ĐO BÓC KHỐI LƯỢNG HOÀN THÀNH ĐƯA VÀO QUYẾT TOÁN</v>
          </cell>
        </row>
      </sheetData>
      <sheetData sheetId="11896">
        <row r="4">
          <cell r="A4" t="str">
            <v>BẢNG TÍNH TOÁN, ĐO BÓC KHỐI LƯỢNG HOÀN THÀNH ĐƯA VÀO QUYẾT TOÁN</v>
          </cell>
        </row>
      </sheetData>
      <sheetData sheetId="11897">
        <row r="4">
          <cell r="A4" t="str">
            <v>BẢNG TÍNH TOÁN, ĐO BÓC KHỐI LƯỢNG HOÀN THÀNH ĐƯA VÀO QUYẾT TOÁN</v>
          </cell>
        </row>
      </sheetData>
      <sheetData sheetId="11898">
        <row r="4">
          <cell r="A4" t="str">
            <v>BẢNG TÍNH TOÁN, ĐO BÓC KHỐI LƯỢNG HOÀN THÀNH ĐƯA VÀO QUYẾT TOÁN</v>
          </cell>
        </row>
      </sheetData>
      <sheetData sheetId="11899">
        <row r="4">
          <cell r="A4" t="str">
            <v>BẢNG TÍNH TOÁN, ĐO BÓC KHỐI LƯỢNG HOÀN THÀNH ĐƯA VÀO QUYẾT TOÁN</v>
          </cell>
        </row>
      </sheetData>
      <sheetData sheetId="11900">
        <row r="4">
          <cell r="A4" t="str">
            <v>BẢNG TÍNH TOÁN, ĐO BÓC KHỐI LƯỢNG HOÀN THÀNH ĐƯA VÀO QUYẾT TOÁN</v>
          </cell>
        </row>
      </sheetData>
      <sheetData sheetId="11901">
        <row r="4">
          <cell r="A4" t="str">
            <v>BẢNG TÍNH TOÁN, ĐO BÓC KHỐI LƯỢNG HOÀN THÀNH ĐƯA VÀO QUYẾT TOÁN</v>
          </cell>
        </row>
      </sheetData>
      <sheetData sheetId="11902">
        <row r="4">
          <cell r="A4" t="str">
            <v>BẢNG TÍNH TOÁN, ĐO BÓC KHỐI LƯỢNG HOÀN THÀNH ĐƯA VÀO QUYẾT TOÁN</v>
          </cell>
        </row>
      </sheetData>
      <sheetData sheetId="11903">
        <row r="4">
          <cell r="A4" t="str">
            <v>BẢNG TÍNH TOÁN, ĐO BÓC KHỐI LƯỢNG HOÀN THÀNH ĐƯA VÀO QUYẾT TOÁN</v>
          </cell>
        </row>
      </sheetData>
      <sheetData sheetId="11904">
        <row r="4">
          <cell r="A4" t="str">
            <v>BẢNG TÍNH TOÁN, ĐO BÓC KHỐI LƯỢNG HOÀN THÀNH ĐƯA VÀO QUYẾT TOÁN</v>
          </cell>
        </row>
      </sheetData>
      <sheetData sheetId="11905">
        <row r="4">
          <cell r="A4" t="str">
            <v>BẢNG TÍNH TOÁN, ĐO BÓC KHỐI LƯỢNG HOÀN THÀNH ĐƯA VÀO QUYẾT TOÁN</v>
          </cell>
        </row>
      </sheetData>
      <sheetData sheetId="11906">
        <row r="4">
          <cell r="A4" t="str">
            <v>BẢNG TÍNH TOÁN, ĐO BÓC KHỐI LƯỢNG HOÀN THÀNH ĐƯA VÀO QUYẾT TOÁN</v>
          </cell>
        </row>
      </sheetData>
      <sheetData sheetId="11907">
        <row r="4">
          <cell r="A4" t="str">
            <v>BẢNG TÍNH TOÁN, ĐO BÓC KHỐI LƯỢNG HOÀN THÀNH ĐƯA VÀO QUYẾT TOÁN</v>
          </cell>
        </row>
      </sheetData>
      <sheetData sheetId="11908">
        <row r="4">
          <cell r="A4" t="str">
            <v>BẢNG TÍNH TOÁN, ĐO BÓC KHỐI LƯỢNG HOÀN THÀNH ĐƯA VÀO QUYẾT TOÁN</v>
          </cell>
        </row>
      </sheetData>
      <sheetData sheetId="11909">
        <row r="4">
          <cell r="A4" t="str">
            <v>BẢNG TÍNH TOÁN, ĐO BÓC KHỐI LƯỢNG HOÀN THÀNH ĐƯA VÀO QUYẾT TOÁN</v>
          </cell>
        </row>
      </sheetData>
      <sheetData sheetId="11910">
        <row r="4">
          <cell r="A4" t="str">
            <v>BẢNG TÍNH TOÁN, ĐO BÓC KHỐI LƯỢNG HOÀN THÀNH ĐƯA VÀO QUYẾT TOÁN</v>
          </cell>
        </row>
      </sheetData>
      <sheetData sheetId="11911">
        <row r="4">
          <cell r="A4" t="str">
            <v>BẢNG TÍNH TOÁN, ĐO BÓC KHỐI LƯỢNG HOÀN THÀNH ĐƯA VÀO QUYẾT TOÁN</v>
          </cell>
        </row>
      </sheetData>
      <sheetData sheetId="11912">
        <row r="4">
          <cell r="A4" t="str">
            <v>BẢNG TÍNH TOÁN, ĐO BÓC KHỐI LƯỢNG HOÀN THÀNH ĐƯA VÀO QUYẾT TOÁN</v>
          </cell>
        </row>
      </sheetData>
      <sheetData sheetId="11913">
        <row r="4">
          <cell r="A4" t="str">
            <v>BẢNG TÍNH TOÁN, ĐO BÓC KHỐI LƯỢNG HOÀN THÀNH ĐƯA VÀO QUYẾT TOÁN</v>
          </cell>
        </row>
      </sheetData>
      <sheetData sheetId="11914">
        <row r="4">
          <cell r="A4" t="str">
            <v>BẢNG TÍNH TOÁN, ĐO BÓC KHỐI LƯỢNG HOÀN THÀNH ĐƯA VÀO QUYẾT TOÁN</v>
          </cell>
        </row>
      </sheetData>
      <sheetData sheetId="11915">
        <row r="4">
          <cell r="A4" t="str">
            <v>BẢNG TÍNH TOÁN, ĐO BÓC KHỐI LƯỢNG HOÀN THÀNH ĐƯA VÀO QUYẾT TOÁN</v>
          </cell>
        </row>
      </sheetData>
      <sheetData sheetId="11916">
        <row r="4">
          <cell r="A4" t="str">
            <v>BẢNG TÍNH TOÁN, ĐO BÓC KHỐI LƯỢNG HOÀN THÀNH ĐƯA VÀO QUYẾT TOÁN</v>
          </cell>
        </row>
      </sheetData>
      <sheetData sheetId="11917">
        <row r="4">
          <cell r="A4" t="str">
            <v>BẢNG TÍNH TOÁN, ĐO BÓC KHỐI LƯỢNG HOÀN THÀNH ĐƯA VÀO QUYẾT TOÁN</v>
          </cell>
        </row>
      </sheetData>
      <sheetData sheetId="11918">
        <row r="4">
          <cell r="A4" t="str">
            <v>BẢNG TÍNH TOÁN, ĐO BÓC KHỐI LƯỢNG HOÀN THÀNH ĐƯA VÀO QUYẾT TOÁN</v>
          </cell>
        </row>
      </sheetData>
      <sheetData sheetId="11919">
        <row r="4">
          <cell r="A4" t="str">
            <v>BẢNG TÍNH TOÁN, ĐO BÓC KHỐI LƯỢNG HOÀN THÀNH ĐƯA VÀO QUYẾT TOÁN</v>
          </cell>
        </row>
      </sheetData>
      <sheetData sheetId="11920">
        <row r="4">
          <cell r="A4" t="str">
            <v>BẢNG TÍNH TOÁN, ĐO BÓC KHỐI LƯỢNG HOÀN THÀNH ĐƯA VÀO QUYẾT TOÁN</v>
          </cell>
        </row>
      </sheetData>
      <sheetData sheetId="11921">
        <row r="4">
          <cell r="A4" t="str">
            <v>BẢNG TÍNH TOÁN, ĐO BÓC KHỐI LƯỢNG HOÀN THÀNH ĐƯA VÀO QUYẾT TOÁN</v>
          </cell>
        </row>
      </sheetData>
      <sheetData sheetId="11922">
        <row r="4">
          <cell r="A4" t="str">
            <v>BẢNG TÍNH TOÁN, ĐO BÓC KHỐI LƯỢNG HOÀN THÀNH ĐƯA VÀO QUYẾT TOÁN</v>
          </cell>
        </row>
      </sheetData>
      <sheetData sheetId="11923">
        <row r="4">
          <cell r="A4" t="str">
            <v>BẢNG TÍNH TOÁN, ĐO BÓC KHỐI LƯỢNG HOÀN THÀNH ĐƯA VÀO QUYẾT TOÁN</v>
          </cell>
        </row>
      </sheetData>
      <sheetData sheetId="11924">
        <row r="4">
          <cell r="A4" t="str">
            <v>BẢNG TÍNH TOÁN, ĐO BÓC KHỐI LƯỢNG HOÀN THÀNH ĐƯA VÀO QUYẾT TOÁN</v>
          </cell>
        </row>
      </sheetData>
      <sheetData sheetId="11925">
        <row r="4">
          <cell r="A4" t="str">
            <v>BẢNG TÍNH TOÁN, ĐO BÓC KHỐI LƯỢNG HOÀN THÀNH ĐƯA VÀO QUYẾT TOÁN</v>
          </cell>
        </row>
      </sheetData>
      <sheetData sheetId="11926">
        <row r="4">
          <cell r="A4" t="str">
            <v>BẢNG TÍNH TOÁN, ĐO BÓC KHỐI LƯỢNG HOÀN THÀNH ĐƯA VÀO QUYẾT TOÁN</v>
          </cell>
        </row>
      </sheetData>
      <sheetData sheetId="11927">
        <row r="4">
          <cell r="A4" t="str">
            <v>BẢNG TÍNH TOÁN, ĐO BÓC KHỐI LƯỢNG HOÀN THÀNH ĐƯA VÀO QUYẾT TOÁN</v>
          </cell>
        </row>
      </sheetData>
      <sheetData sheetId="11928">
        <row r="4">
          <cell r="A4" t="str">
            <v>BẢNG TÍNH TOÁN, ĐO BÓC KHỐI LƯỢNG HOÀN THÀNH ĐƯA VÀO QUYẾT TOÁN</v>
          </cell>
        </row>
      </sheetData>
      <sheetData sheetId="11929">
        <row r="4">
          <cell r="A4" t="str">
            <v>BẢNG TÍNH TOÁN, ĐO BÓC KHỐI LƯỢNG HOÀN THÀNH ĐƯA VÀO QUYẾT TOÁN</v>
          </cell>
        </row>
      </sheetData>
      <sheetData sheetId="11930">
        <row r="4">
          <cell r="A4" t="str">
            <v>BẢNG TÍNH TOÁN, ĐO BÓC KHỐI LƯỢNG HOÀN THÀNH ĐƯA VÀO QUYẾT TOÁN</v>
          </cell>
        </row>
      </sheetData>
      <sheetData sheetId="11931">
        <row r="4">
          <cell r="A4" t="str">
            <v>BẢNG TÍNH TOÁN, ĐO BÓC KHỐI LƯỢNG HOÀN THÀNH ĐƯA VÀO QUYẾT TOÁN</v>
          </cell>
        </row>
      </sheetData>
      <sheetData sheetId="11932">
        <row r="4">
          <cell r="A4" t="str">
            <v>BẢNG TÍNH TOÁN, ĐO BÓC KHỐI LƯỢNG HOÀN THÀNH ĐƯA VÀO QUYẾT TOÁN</v>
          </cell>
        </row>
      </sheetData>
      <sheetData sheetId="11933">
        <row r="4">
          <cell r="A4" t="str">
            <v>BẢNG TÍNH TOÁN, ĐO BÓC KHỐI LƯỢNG HOÀN THÀNH ĐƯA VÀO QUYẾT TOÁN</v>
          </cell>
        </row>
      </sheetData>
      <sheetData sheetId="11934">
        <row r="4">
          <cell r="A4" t="str">
            <v>BẢNG TÍNH TOÁN, ĐO BÓC KHỐI LƯỢNG HOÀN THÀNH ĐƯA VÀO QUYẾT TOÁN</v>
          </cell>
        </row>
      </sheetData>
      <sheetData sheetId="11935">
        <row r="4">
          <cell r="A4" t="str">
            <v>BẢNG TÍNH TOÁN, ĐO BÓC KHỐI LƯỢNG HOÀN THÀNH ĐƯA VÀO QUYẾT TOÁN</v>
          </cell>
        </row>
      </sheetData>
      <sheetData sheetId="11936">
        <row r="4">
          <cell r="A4" t="str">
            <v>BẢNG TÍNH TOÁN, ĐO BÓC KHỐI LƯỢNG HOÀN THÀNH ĐƯA VÀO QUYẾT TOÁN</v>
          </cell>
        </row>
      </sheetData>
      <sheetData sheetId="11937">
        <row r="4">
          <cell r="A4" t="str">
            <v>BẢNG TÍNH TOÁN, ĐO BÓC KHỐI LƯỢNG HOÀN THÀNH ĐƯA VÀO QUYẾT TOÁN</v>
          </cell>
        </row>
      </sheetData>
      <sheetData sheetId="11938">
        <row r="4">
          <cell r="A4" t="str">
            <v>BẢNG TÍNH TOÁN, ĐO BÓC KHỐI LƯỢNG HOÀN THÀNH ĐƯA VÀO QUYẾT TOÁN</v>
          </cell>
        </row>
      </sheetData>
      <sheetData sheetId="11939">
        <row r="4">
          <cell r="A4" t="str">
            <v>BẢNG TÍNH TOÁN, ĐO BÓC KHỐI LƯỢNG HOÀN THÀNH ĐƯA VÀO QUYẾT TOÁN</v>
          </cell>
        </row>
      </sheetData>
      <sheetData sheetId="11940">
        <row r="4">
          <cell r="A4" t="str">
            <v>BẢNG TÍNH TOÁN, ĐO BÓC KHỐI LƯỢNG HOÀN THÀNH ĐƯA VÀO QUYẾT TOÁN</v>
          </cell>
        </row>
      </sheetData>
      <sheetData sheetId="11941">
        <row r="4">
          <cell r="A4" t="str">
            <v>BẢNG TÍNH TOÁN, ĐO BÓC KHỐI LƯỢNG HOÀN THÀNH ĐƯA VÀO QUYẾT TOÁN</v>
          </cell>
        </row>
      </sheetData>
      <sheetData sheetId="11942">
        <row r="4">
          <cell r="A4" t="str">
            <v>BẢNG TÍNH TOÁN, ĐO BÓC KHỐI LƯỢNG HOÀN THÀNH ĐƯA VÀO QUYẾT TOÁN</v>
          </cell>
        </row>
      </sheetData>
      <sheetData sheetId="11943">
        <row r="4">
          <cell r="A4" t="str">
            <v>BẢNG TÍNH TOÁN, ĐO BÓC KHỐI LƯỢNG HOÀN THÀNH ĐƯA VÀO QUYẾT TOÁN</v>
          </cell>
        </row>
      </sheetData>
      <sheetData sheetId="11944">
        <row r="4">
          <cell r="A4" t="str">
            <v>BẢNG TÍNH TOÁN, ĐO BÓC KHỐI LƯỢNG HOÀN THÀNH ĐƯA VÀO QUYẾT TOÁN</v>
          </cell>
        </row>
      </sheetData>
      <sheetData sheetId="11945">
        <row r="4">
          <cell r="A4" t="str">
            <v>BẢNG TÍNH TOÁN, ĐO BÓC KHỐI LƯỢNG HOÀN THÀNH ĐƯA VÀO QUYẾT TOÁN</v>
          </cell>
        </row>
      </sheetData>
      <sheetData sheetId="11946">
        <row r="4">
          <cell r="A4" t="str">
            <v>BẢNG TÍNH TOÁN, ĐO BÓC KHỐI LƯỢNG HOÀN THÀNH ĐƯA VÀO QUYẾT TOÁN</v>
          </cell>
        </row>
      </sheetData>
      <sheetData sheetId="11947">
        <row r="4">
          <cell r="A4" t="str">
            <v>BẢNG TÍNH TOÁN, ĐO BÓC KHỐI LƯỢNG HOÀN THÀNH ĐƯA VÀO QUYẾT TOÁN</v>
          </cell>
        </row>
      </sheetData>
      <sheetData sheetId="11948">
        <row r="4">
          <cell r="A4" t="str">
            <v>BẢNG TÍNH TOÁN, ĐO BÓC KHỐI LƯỢNG HOÀN THÀNH ĐƯA VÀO QUYẾT TOÁN</v>
          </cell>
        </row>
      </sheetData>
      <sheetData sheetId="11949">
        <row r="4">
          <cell r="A4" t="str">
            <v>BẢNG TÍNH TOÁN, ĐO BÓC KHỐI LƯỢNG HOÀN THÀNH ĐƯA VÀO QUYẾT TOÁN</v>
          </cell>
        </row>
      </sheetData>
      <sheetData sheetId="11950">
        <row r="4">
          <cell r="A4" t="str">
            <v>BẢNG TÍNH TOÁN, ĐO BÓC KHỐI LƯỢNG HOÀN THÀNH ĐƯA VÀO QUYẾT TOÁN</v>
          </cell>
        </row>
      </sheetData>
      <sheetData sheetId="11951">
        <row r="4">
          <cell r="A4" t="str">
            <v>BẢNG TÍNH TOÁN, ĐO BÓC KHỐI LƯỢNG HOÀN THÀNH ĐƯA VÀO QUYẾT TOÁN</v>
          </cell>
        </row>
      </sheetData>
      <sheetData sheetId="11952">
        <row r="4">
          <cell r="A4" t="str">
            <v>BẢNG TÍNH TOÁN, ĐO BÓC KHỐI LƯỢNG HOÀN THÀNH ĐƯA VÀO QUYẾT TOÁN</v>
          </cell>
        </row>
      </sheetData>
      <sheetData sheetId="11953">
        <row r="4">
          <cell r="A4" t="str">
            <v>BẢNG TÍNH TOÁN, ĐO BÓC KHỐI LƯỢNG HOÀN THÀNH ĐƯA VÀO QUYẾT TOÁN</v>
          </cell>
        </row>
      </sheetData>
      <sheetData sheetId="11954">
        <row r="4">
          <cell r="A4" t="str">
            <v>BẢNG TÍNH TOÁN, ĐO BÓC KHỐI LƯỢNG HOÀN THÀNH ĐƯA VÀO QUYẾT TOÁN</v>
          </cell>
        </row>
      </sheetData>
      <sheetData sheetId="11955">
        <row r="4">
          <cell r="A4" t="str">
            <v>BẢNG TÍNH TOÁN, ĐO BÓC KHỐI LƯỢNG HOÀN THÀNH ĐƯA VÀO QUYẾT TOÁN</v>
          </cell>
        </row>
      </sheetData>
      <sheetData sheetId="11956">
        <row r="4">
          <cell r="A4" t="str">
            <v>BẢNG TÍNH TOÁN, ĐO BÓC KHỐI LƯỢNG HOÀN THÀNH ĐƯA VÀO QUYẾT TOÁN</v>
          </cell>
        </row>
      </sheetData>
      <sheetData sheetId="11957">
        <row r="4">
          <cell r="A4" t="str">
            <v>BẢNG TÍNH TOÁN, ĐO BÓC KHỐI LƯỢNG HOÀN THÀNH ĐƯA VÀO QUYẾT TOÁN</v>
          </cell>
        </row>
      </sheetData>
      <sheetData sheetId="11958">
        <row r="4">
          <cell r="A4" t="str">
            <v>BẢNG TÍNH TOÁN, ĐO BÓC KHỐI LƯỢNG HOÀN THÀNH ĐƯA VÀO QUYẾT TOÁN</v>
          </cell>
        </row>
      </sheetData>
      <sheetData sheetId="11959">
        <row r="4">
          <cell r="A4" t="str">
            <v>BẢNG TÍNH TOÁN, ĐO BÓC KHỐI LƯỢNG HOÀN THÀNH ĐƯA VÀO QUYẾT TOÁN</v>
          </cell>
        </row>
      </sheetData>
      <sheetData sheetId="11960">
        <row r="4">
          <cell r="A4" t="str">
            <v>BẢNG TÍNH TOÁN, ĐO BÓC KHỐI LƯỢNG HOÀN THÀNH ĐƯA VÀO QUYẾT TOÁN</v>
          </cell>
        </row>
      </sheetData>
      <sheetData sheetId="11961">
        <row r="4">
          <cell r="A4" t="str">
            <v>BẢNG TÍNH TOÁN, ĐO BÓC KHỐI LƯỢNG HOÀN THÀNH ĐƯA VÀO QUYẾT TOÁN</v>
          </cell>
        </row>
      </sheetData>
      <sheetData sheetId="11962">
        <row r="4">
          <cell r="A4" t="str">
            <v>BẢNG TÍNH TOÁN, ĐO BÓC KHỐI LƯỢNG HOÀN THÀNH ĐƯA VÀO QUYẾT TOÁN</v>
          </cell>
        </row>
      </sheetData>
      <sheetData sheetId="11963">
        <row r="4">
          <cell r="A4" t="str">
            <v>BẢNG TÍNH TOÁN, ĐO BÓC KHỐI LƯỢNG HOÀN THÀNH ĐƯA VÀO QUYẾT TOÁN</v>
          </cell>
        </row>
      </sheetData>
      <sheetData sheetId="11964">
        <row r="4">
          <cell r="A4" t="str">
            <v>BẢNG TÍNH TOÁN, ĐO BÓC KHỐI LƯỢNG HOÀN THÀNH ĐƯA VÀO QUYẾT TOÁN</v>
          </cell>
        </row>
      </sheetData>
      <sheetData sheetId="11965">
        <row r="4">
          <cell r="A4" t="str">
            <v>BẢNG TÍNH TOÁN, ĐO BÓC KHỐI LƯỢNG HOÀN THÀNH ĐƯA VÀO QUYẾT TOÁN</v>
          </cell>
        </row>
      </sheetData>
      <sheetData sheetId="11966">
        <row r="4">
          <cell r="A4" t="str">
            <v>BẢNG TÍNH TOÁN, ĐO BÓC KHỐI LƯỢNG HOÀN THÀNH ĐƯA VÀO QUYẾT TOÁN</v>
          </cell>
        </row>
      </sheetData>
      <sheetData sheetId="11967">
        <row r="4">
          <cell r="A4" t="str">
            <v>BẢNG TÍNH TOÁN, ĐO BÓC KHỐI LƯỢNG HOÀN THÀNH ĐƯA VÀO QUYẾT TOÁN</v>
          </cell>
        </row>
      </sheetData>
      <sheetData sheetId="11968">
        <row r="4">
          <cell r="A4" t="str">
            <v>BẢNG TÍNH TOÁN, ĐO BÓC KHỐI LƯỢNG HOÀN THÀNH ĐƯA VÀO QUYẾT TOÁN</v>
          </cell>
        </row>
      </sheetData>
      <sheetData sheetId="11969">
        <row r="4">
          <cell r="A4" t="str">
            <v>BẢNG TÍNH TOÁN, ĐO BÓC KHỐI LƯỢNG HOÀN THÀNH ĐƯA VÀO QUYẾT TOÁN</v>
          </cell>
        </row>
      </sheetData>
      <sheetData sheetId="11970">
        <row r="4">
          <cell r="A4" t="str">
            <v>BẢNG TÍNH TOÁN, ĐO BÓC KHỐI LƯỢNG HOÀN THÀNH ĐƯA VÀO QUYẾT TOÁN</v>
          </cell>
        </row>
      </sheetData>
      <sheetData sheetId="11971">
        <row r="4">
          <cell r="A4" t="str">
            <v>BẢNG TÍNH TOÁN, ĐO BÓC KHỐI LƯỢNG HOÀN THÀNH ĐƯA VÀO QUYẾT TOÁN</v>
          </cell>
        </row>
      </sheetData>
      <sheetData sheetId="11972">
        <row r="4">
          <cell r="A4" t="str">
            <v>BẢNG TÍNH TOÁN, ĐO BÓC KHỐI LƯỢNG HOÀN THÀNH ĐƯA VÀO QUYẾT TOÁN</v>
          </cell>
        </row>
      </sheetData>
      <sheetData sheetId="11973">
        <row r="4">
          <cell r="A4" t="str">
            <v>BẢNG TÍNH TOÁN, ĐO BÓC KHỐI LƯỢNG HOÀN THÀNH ĐƯA VÀO QUYẾT TOÁN</v>
          </cell>
        </row>
      </sheetData>
      <sheetData sheetId="11974">
        <row r="4">
          <cell r="A4" t="str">
            <v>BẢNG TÍNH TOÁN, ĐO BÓC KHỐI LƯỢNG HOÀN THÀNH ĐƯA VÀO QUYẾT TOÁN</v>
          </cell>
        </row>
      </sheetData>
      <sheetData sheetId="11975">
        <row r="4">
          <cell r="A4" t="str">
            <v>BẢNG TÍNH TOÁN, ĐO BÓC KHỐI LƯỢNG HOÀN THÀNH ĐƯA VÀO QUYẾT TOÁN</v>
          </cell>
        </row>
      </sheetData>
      <sheetData sheetId="11976">
        <row r="4">
          <cell r="A4" t="str">
            <v>BẢNG TÍNH TOÁN, ĐO BÓC KHỐI LƯỢNG HOÀN THÀNH ĐƯA VÀO QUYẾT TOÁN</v>
          </cell>
        </row>
      </sheetData>
      <sheetData sheetId="11977">
        <row r="4">
          <cell r="A4" t="str">
            <v>BẢNG TÍNH TOÁN, ĐO BÓC KHỐI LƯỢNG HOÀN THÀNH ĐƯA VÀO QUYẾT TOÁN</v>
          </cell>
        </row>
      </sheetData>
      <sheetData sheetId="11978">
        <row r="4">
          <cell r="A4" t="str">
            <v>BẢNG TÍNH TOÁN, ĐO BÓC KHỐI LƯỢNG HOÀN THÀNH ĐƯA VÀO QUYẾT TOÁN</v>
          </cell>
        </row>
      </sheetData>
      <sheetData sheetId="11979">
        <row r="4">
          <cell r="A4" t="str">
            <v>BẢNG TÍNH TOÁN, ĐO BÓC KHỐI LƯỢNG HOÀN THÀNH ĐƯA VÀO QUYẾT TOÁN</v>
          </cell>
        </row>
      </sheetData>
      <sheetData sheetId="11980">
        <row r="4">
          <cell r="A4" t="str">
            <v>BẢNG TÍNH TOÁN, ĐO BÓC KHỐI LƯỢNG HOÀN THÀNH ĐƯA VÀO QUYẾT TOÁN</v>
          </cell>
        </row>
      </sheetData>
      <sheetData sheetId="11981">
        <row r="4">
          <cell r="A4" t="str">
            <v>BẢNG TÍNH TOÁN, ĐO BÓC KHỐI LƯỢNG HOÀN THÀNH ĐƯA VÀO QUYẾT TOÁN</v>
          </cell>
        </row>
      </sheetData>
      <sheetData sheetId="11982">
        <row r="4">
          <cell r="A4" t="str">
            <v>BẢNG TÍNH TOÁN, ĐO BÓC KHỐI LƯỢNG HOÀN THÀNH ĐƯA VÀO QUYẾT TOÁN</v>
          </cell>
        </row>
      </sheetData>
      <sheetData sheetId="11983">
        <row r="4">
          <cell r="A4" t="str">
            <v>BẢNG TÍNH TOÁN, ĐO BÓC KHỐI LƯỢNG HOÀN THÀNH ĐƯA VÀO QUYẾT TOÁN</v>
          </cell>
        </row>
      </sheetData>
      <sheetData sheetId="11984">
        <row r="4">
          <cell r="A4" t="str">
            <v>BẢNG TÍNH TOÁN, ĐO BÓC KHỐI LƯỢNG HOÀN THÀNH ĐƯA VÀO QUYẾT TOÁN</v>
          </cell>
        </row>
      </sheetData>
      <sheetData sheetId="11985">
        <row r="4">
          <cell r="A4" t="str">
            <v>BẢNG TÍNH TOÁN, ĐO BÓC KHỐI LƯỢNG HOÀN THÀNH ĐƯA VÀO QUYẾT TOÁN</v>
          </cell>
        </row>
      </sheetData>
      <sheetData sheetId="11986">
        <row r="4">
          <cell r="A4" t="str">
            <v>BẢNG TÍNH TOÁN, ĐO BÓC KHỐI LƯỢNG HOÀN THÀNH ĐƯA VÀO QUYẾT TOÁN</v>
          </cell>
        </row>
      </sheetData>
      <sheetData sheetId="11987">
        <row r="4">
          <cell r="A4" t="str">
            <v>BẢNG TÍNH TOÁN, ĐO BÓC KHỐI LƯỢNG HOÀN THÀNH ĐƯA VÀO QUYẾT TOÁN</v>
          </cell>
        </row>
      </sheetData>
      <sheetData sheetId="11988">
        <row r="4">
          <cell r="A4" t="str">
            <v>BẢNG TÍNH TOÁN, ĐO BÓC KHỐI LƯỢNG HOÀN THÀNH ĐƯA VÀO QUYẾT TOÁN</v>
          </cell>
        </row>
      </sheetData>
      <sheetData sheetId="11989">
        <row r="4">
          <cell r="A4" t="str">
            <v>BẢNG TÍNH TOÁN, ĐO BÓC KHỐI LƯỢNG HOÀN THÀNH ĐƯA VÀO QUYẾT TOÁN</v>
          </cell>
        </row>
      </sheetData>
      <sheetData sheetId="11990">
        <row r="4">
          <cell r="A4" t="str">
            <v>BẢNG TÍNH TOÁN, ĐO BÓC KHỐI LƯỢNG HOÀN THÀNH ĐƯA VÀO QUYẾT TOÁN</v>
          </cell>
        </row>
      </sheetData>
      <sheetData sheetId="11991">
        <row r="4">
          <cell r="A4" t="str">
            <v>BẢNG TÍNH TOÁN, ĐO BÓC KHỐI LƯỢNG HOÀN THÀNH ĐƯA VÀO QUYẾT TOÁN</v>
          </cell>
        </row>
      </sheetData>
      <sheetData sheetId="11992">
        <row r="4">
          <cell r="A4" t="str">
            <v>BẢNG TÍNH TOÁN, ĐO BÓC KHỐI LƯỢNG HOÀN THÀNH ĐƯA VÀO QUYẾT TOÁN</v>
          </cell>
        </row>
      </sheetData>
      <sheetData sheetId="11993">
        <row r="4">
          <cell r="A4" t="str">
            <v>BẢNG TÍNH TOÁN, ĐO BÓC KHỐI LƯỢNG HOÀN THÀNH ĐƯA VÀO QUYẾT TOÁN</v>
          </cell>
        </row>
      </sheetData>
      <sheetData sheetId="11994">
        <row r="4">
          <cell r="A4" t="str">
            <v>BẢNG TÍNH TOÁN, ĐO BÓC KHỐI LƯỢNG HOÀN THÀNH ĐƯA VÀO QUYẾT TOÁN</v>
          </cell>
        </row>
      </sheetData>
      <sheetData sheetId="11995">
        <row r="4">
          <cell r="A4" t="str">
            <v>BẢNG TÍNH TOÁN, ĐO BÓC KHỐI LƯỢNG HOÀN THÀNH ĐƯA VÀO QUYẾT TOÁN</v>
          </cell>
        </row>
      </sheetData>
      <sheetData sheetId="11996">
        <row r="4">
          <cell r="A4" t="str">
            <v>BẢNG TÍNH TOÁN, ĐO BÓC KHỐI LƯỢNG HOÀN THÀNH ĐƯA VÀO QUYẾT TOÁN</v>
          </cell>
        </row>
      </sheetData>
      <sheetData sheetId="11997">
        <row r="4">
          <cell r="A4" t="str">
            <v>BẢNG TÍNH TOÁN, ĐO BÓC KHỐI LƯỢNG HOÀN THÀNH ĐƯA VÀO QUYẾT TOÁN</v>
          </cell>
        </row>
      </sheetData>
      <sheetData sheetId="11998">
        <row r="4">
          <cell r="A4" t="str">
            <v>BẢNG TÍNH TOÁN, ĐO BÓC KHỐI LƯỢNG HOÀN THÀNH ĐƯA VÀO QUYẾT TOÁN</v>
          </cell>
        </row>
      </sheetData>
      <sheetData sheetId="11999">
        <row r="4">
          <cell r="A4" t="str">
            <v>BẢNG TÍNH TOÁN, ĐO BÓC KHỐI LƯỢNG HOÀN THÀNH ĐƯA VÀO QUYẾT TOÁN</v>
          </cell>
        </row>
      </sheetData>
      <sheetData sheetId="12000">
        <row r="4">
          <cell r="A4" t="str">
            <v>BẢNG TÍNH TOÁN, ĐO BÓC KHỐI LƯỢNG HOÀN THÀNH ĐƯA VÀO QUYẾT TOÁN</v>
          </cell>
        </row>
      </sheetData>
      <sheetData sheetId="12001">
        <row r="4">
          <cell r="A4" t="str">
            <v>BẢNG TÍNH TOÁN, ĐO BÓC KHỐI LƯỢNG HOÀN THÀNH ĐƯA VÀO QUYẾT TOÁN</v>
          </cell>
        </row>
      </sheetData>
      <sheetData sheetId="12002">
        <row r="4">
          <cell r="A4" t="str">
            <v>BẢNG TÍNH TOÁN, ĐO BÓC KHỐI LƯỢNG HOÀN THÀNH ĐƯA VÀO QUYẾT TOÁN</v>
          </cell>
        </row>
      </sheetData>
      <sheetData sheetId="12003">
        <row r="4">
          <cell r="A4" t="str">
            <v>BẢNG TÍNH TOÁN, ĐO BÓC KHỐI LƯỢNG HOÀN THÀNH ĐƯA VÀO QUYẾT TOÁN</v>
          </cell>
        </row>
      </sheetData>
      <sheetData sheetId="12004">
        <row r="4">
          <cell r="A4" t="str">
            <v>BẢNG TÍNH TOÁN, ĐO BÓC KHỐI LƯỢNG HOÀN THÀNH ĐƯA VÀO QUYẾT TOÁN</v>
          </cell>
        </row>
      </sheetData>
      <sheetData sheetId="12005">
        <row r="4">
          <cell r="A4" t="str">
            <v>BẢNG TÍNH TOÁN, ĐO BÓC KHỐI LƯỢNG HOÀN THÀNH ĐƯA VÀO QUYẾT TOÁN</v>
          </cell>
        </row>
      </sheetData>
      <sheetData sheetId="12006">
        <row r="4">
          <cell r="A4" t="str">
            <v>BẢNG TÍNH TOÁN, ĐO BÓC KHỐI LƯỢNG HOÀN THÀNH ĐƯA VÀO QUYẾT TOÁN</v>
          </cell>
        </row>
      </sheetData>
      <sheetData sheetId="12007">
        <row r="4">
          <cell r="A4" t="str">
            <v>BẢNG TÍNH TOÁN, ĐO BÓC KHỐI LƯỢNG HOÀN THÀNH ĐƯA VÀO QUYẾT TOÁN</v>
          </cell>
        </row>
      </sheetData>
      <sheetData sheetId="12008">
        <row r="4">
          <cell r="A4" t="str">
            <v>BẢNG TÍNH TOÁN, ĐO BÓC KHỐI LƯỢNG HOÀN THÀNH ĐƯA VÀO QUYẾT TOÁN</v>
          </cell>
        </row>
      </sheetData>
      <sheetData sheetId="12009">
        <row r="4">
          <cell r="A4" t="str">
            <v>BẢNG TÍNH TOÁN, ĐO BÓC KHỐI LƯỢNG HOÀN THÀNH ĐƯA VÀO QUYẾT TOÁN</v>
          </cell>
        </row>
      </sheetData>
      <sheetData sheetId="12010">
        <row r="4">
          <cell r="A4" t="str">
            <v>BẢNG TÍNH TOÁN, ĐO BÓC KHỐI LƯỢNG HOÀN THÀNH ĐƯA VÀO QUYẾT TOÁN</v>
          </cell>
        </row>
      </sheetData>
      <sheetData sheetId="12011">
        <row r="4">
          <cell r="A4" t="str">
            <v>BẢNG TÍNH TOÁN, ĐO BÓC KHỐI LƯỢNG HOÀN THÀNH ĐƯA VÀO QUYẾT TOÁN</v>
          </cell>
        </row>
      </sheetData>
      <sheetData sheetId="12012">
        <row r="4">
          <cell r="A4" t="str">
            <v>BẢNG TÍNH TOÁN, ĐO BÓC KHỐI LƯỢNG HOÀN THÀNH ĐƯA VÀO QUYẾT TOÁN</v>
          </cell>
        </row>
      </sheetData>
      <sheetData sheetId="12013">
        <row r="4">
          <cell r="A4" t="str">
            <v>BẢNG TÍNH TOÁN, ĐO BÓC KHỐI LƯỢNG HOÀN THÀNH ĐƯA VÀO QUYẾT TOÁN</v>
          </cell>
        </row>
      </sheetData>
      <sheetData sheetId="12014">
        <row r="4">
          <cell r="A4" t="str">
            <v>BẢNG TÍNH TOÁN, ĐO BÓC KHỐI LƯỢNG HOÀN THÀNH ĐƯA VÀO QUYẾT TOÁN</v>
          </cell>
        </row>
      </sheetData>
      <sheetData sheetId="12015">
        <row r="4">
          <cell r="A4" t="str">
            <v>BẢNG TÍNH TOÁN, ĐO BÓC KHỐI LƯỢNG HOÀN THÀNH ĐƯA VÀO QUYẾT TOÁN</v>
          </cell>
        </row>
      </sheetData>
      <sheetData sheetId="12016">
        <row r="4">
          <cell r="A4" t="str">
            <v>BẢNG TÍNH TOÁN, ĐO BÓC KHỐI LƯỢNG HOÀN THÀNH ĐƯA VÀO QUYẾT TOÁN</v>
          </cell>
        </row>
      </sheetData>
      <sheetData sheetId="12017">
        <row r="4">
          <cell r="A4" t="str">
            <v>BẢNG TÍNH TOÁN, ĐO BÓC KHỐI LƯỢNG HOÀN THÀNH ĐƯA VÀO QUYẾT TOÁN</v>
          </cell>
        </row>
      </sheetData>
      <sheetData sheetId="12018">
        <row r="4">
          <cell r="A4" t="str">
            <v>BẢNG TÍNH TOÁN, ĐO BÓC KHỐI LƯỢNG HOÀN THÀNH ĐƯA VÀO QUYẾT TOÁN</v>
          </cell>
        </row>
      </sheetData>
      <sheetData sheetId="12019">
        <row r="4">
          <cell r="A4" t="str">
            <v>BẢNG TÍNH TOÁN, ĐO BÓC KHỐI LƯỢNG HOÀN THÀNH ĐƯA VÀO QUYẾT TOÁN</v>
          </cell>
        </row>
      </sheetData>
      <sheetData sheetId="12020">
        <row r="4">
          <cell r="A4" t="str">
            <v>BẢNG TÍNH TOÁN, ĐO BÓC KHỐI LƯỢNG HOÀN THÀNH ĐƯA VÀO QUYẾT TOÁN</v>
          </cell>
        </row>
      </sheetData>
      <sheetData sheetId="12021">
        <row r="4">
          <cell r="A4" t="str">
            <v>BẢNG TÍNH TOÁN, ĐO BÓC KHỐI LƯỢNG HOÀN THÀNH ĐƯA VÀO QUYẾT TOÁN</v>
          </cell>
        </row>
      </sheetData>
      <sheetData sheetId="12022">
        <row r="4">
          <cell r="A4" t="str">
            <v>BẢNG TÍNH TOÁN, ĐO BÓC KHỐI LƯỢNG HOÀN THÀNH ĐƯA VÀO QUYẾT TOÁN</v>
          </cell>
        </row>
      </sheetData>
      <sheetData sheetId="12023">
        <row r="4">
          <cell r="A4" t="str">
            <v>BẢNG TÍNH TOÁN, ĐO BÓC KHỐI LƯỢNG HOÀN THÀNH ĐƯA VÀO QUYẾT TOÁN</v>
          </cell>
        </row>
      </sheetData>
      <sheetData sheetId="12024">
        <row r="4">
          <cell r="A4" t="str">
            <v>BẢNG TÍNH TOÁN, ĐO BÓC KHỐI LƯỢNG HOÀN THÀNH ĐƯA VÀO QUYẾT TOÁN</v>
          </cell>
        </row>
      </sheetData>
      <sheetData sheetId="12025">
        <row r="4">
          <cell r="A4" t="str">
            <v>BẢNG TÍNH TOÁN, ĐO BÓC KHỐI LƯỢNG HOÀN THÀNH ĐƯA VÀO QUYẾT TOÁN</v>
          </cell>
        </row>
      </sheetData>
      <sheetData sheetId="12026">
        <row r="4">
          <cell r="A4" t="str">
            <v>BẢNG TÍNH TOÁN, ĐO BÓC KHỐI LƯỢNG HOÀN THÀNH ĐƯA VÀO QUYẾT TOÁN</v>
          </cell>
        </row>
      </sheetData>
      <sheetData sheetId="12027">
        <row r="4">
          <cell r="A4" t="str">
            <v>BẢNG TÍNH TOÁN, ĐO BÓC KHỐI LƯỢNG HOÀN THÀNH ĐƯA VÀO QUYẾT TOÁN</v>
          </cell>
        </row>
      </sheetData>
      <sheetData sheetId="12028">
        <row r="4">
          <cell r="A4" t="str">
            <v>BẢNG TÍNH TOÁN, ĐO BÓC KHỐI LƯỢNG HOÀN THÀNH ĐƯA VÀO QUYẾT TOÁN</v>
          </cell>
        </row>
      </sheetData>
      <sheetData sheetId="12029">
        <row r="4">
          <cell r="A4" t="str">
            <v>BẢNG TÍNH TOÁN, ĐO BÓC KHỐI LƯỢNG HOÀN THÀNH ĐƯA VÀO QUYẾT TOÁN</v>
          </cell>
        </row>
      </sheetData>
      <sheetData sheetId="12030">
        <row r="4">
          <cell r="A4" t="str">
            <v>BẢNG TÍNH TOÁN, ĐO BÓC KHỐI LƯỢNG HOÀN THÀNH ĐƯA VÀO QUYẾT TOÁN</v>
          </cell>
        </row>
      </sheetData>
      <sheetData sheetId="12031">
        <row r="4">
          <cell r="A4" t="str">
            <v>BẢNG TÍNH TOÁN, ĐO BÓC KHỐI LƯỢNG HOÀN THÀNH ĐƯA VÀO QUYẾT TOÁN</v>
          </cell>
        </row>
      </sheetData>
      <sheetData sheetId="12032">
        <row r="4">
          <cell r="A4" t="str">
            <v>BẢNG TÍNH TOÁN, ĐO BÓC KHỐI LƯỢNG HOÀN THÀNH ĐƯA VÀO QUYẾT TOÁN</v>
          </cell>
        </row>
      </sheetData>
      <sheetData sheetId="12033">
        <row r="4">
          <cell r="A4" t="str">
            <v>BẢNG TÍNH TOÁN, ĐO BÓC KHỐI LƯỢNG HOÀN THÀNH ĐƯA VÀO QUYẾT TOÁN</v>
          </cell>
        </row>
      </sheetData>
      <sheetData sheetId="12034">
        <row r="4">
          <cell r="A4" t="str">
            <v>BẢNG TÍNH TOÁN, ĐO BÓC KHỐI LƯỢNG HOÀN THÀNH ĐƯA VÀO QUYẾT TOÁN</v>
          </cell>
        </row>
      </sheetData>
      <sheetData sheetId="12035">
        <row r="4">
          <cell r="A4" t="str">
            <v>BẢNG TÍNH TOÁN, ĐO BÓC KHỐI LƯỢNG HOÀN THÀNH ĐƯA VÀO QUYẾT TOÁN</v>
          </cell>
        </row>
      </sheetData>
      <sheetData sheetId="12036">
        <row r="4">
          <cell r="A4" t="str">
            <v>BẢNG TÍNH TOÁN, ĐO BÓC KHỐI LƯỢNG HOÀN THÀNH ĐƯA VÀO QUYẾT TOÁN</v>
          </cell>
        </row>
      </sheetData>
      <sheetData sheetId="12037">
        <row r="4">
          <cell r="A4" t="str">
            <v>BẢNG TÍNH TOÁN, ĐO BÓC KHỐI LƯỢNG HOÀN THÀNH ĐƯA VÀO QUYẾT TOÁN</v>
          </cell>
        </row>
      </sheetData>
      <sheetData sheetId="12038">
        <row r="4">
          <cell r="A4" t="str">
            <v>BẢNG TÍNH TOÁN, ĐO BÓC KHỐI LƯỢNG HOÀN THÀNH ĐƯA VÀO QUYẾT TOÁN</v>
          </cell>
        </row>
      </sheetData>
      <sheetData sheetId="12039">
        <row r="4">
          <cell r="A4" t="str">
            <v>BẢNG TÍNH TOÁN, ĐO BÓC KHỐI LƯỢNG HOÀN THÀNH ĐƯA VÀO QUYẾT TOÁN</v>
          </cell>
        </row>
      </sheetData>
      <sheetData sheetId="12040">
        <row r="4">
          <cell r="A4" t="str">
            <v>BẢNG TÍNH TOÁN, ĐO BÓC KHỐI LƯỢNG HOÀN THÀNH ĐƯA VÀO QUYẾT TOÁN</v>
          </cell>
        </row>
      </sheetData>
      <sheetData sheetId="12041">
        <row r="4">
          <cell r="A4" t="str">
            <v>BẢNG TÍNH TOÁN, ĐO BÓC KHỐI LƯỢNG HOÀN THÀNH ĐƯA VÀO QUYẾT TOÁN</v>
          </cell>
        </row>
      </sheetData>
      <sheetData sheetId="12042">
        <row r="4">
          <cell r="A4" t="str">
            <v>BẢNG TÍNH TOÁN, ĐO BÓC KHỐI LƯỢNG HOÀN THÀNH ĐƯA VÀO QUYẾT TOÁN</v>
          </cell>
        </row>
      </sheetData>
      <sheetData sheetId="12043">
        <row r="4">
          <cell r="A4" t="str">
            <v>BẢNG TÍNH TOÁN, ĐO BÓC KHỐI LƯỢNG HOÀN THÀNH ĐƯA VÀO QUYẾT TOÁN</v>
          </cell>
        </row>
      </sheetData>
      <sheetData sheetId="12044">
        <row r="4">
          <cell r="A4" t="str">
            <v>BẢNG TÍNH TOÁN, ĐO BÓC KHỐI LƯỢNG HOÀN THÀNH ĐƯA VÀO QUYẾT TOÁN</v>
          </cell>
        </row>
      </sheetData>
      <sheetData sheetId="12045">
        <row r="4">
          <cell r="A4" t="str">
            <v>BẢNG TÍNH TOÁN, ĐO BÓC KHỐI LƯỢNG HOÀN THÀNH ĐƯA VÀO QUYẾT TOÁN</v>
          </cell>
        </row>
      </sheetData>
      <sheetData sheetId="12046">
        <row r="4">
          <cell r="A4" t="str">
            <v>BẢNG TÍNH TOÁN, ĐO BÓC KHỐI LƯỢNG HOÀN THÀNH ĐƯA VÀO QUYẾT TOÁN</v>
          </cell>
        </row>
      </sheetData>
      <sheetData sheetId="12047">
        <row r="4">
          <cell r="A4" t="str">
            <v>BẢNG TÍNH TOÁN, ĐO BÓC KHỐI LƯỢNG HOÀN THÀNH ĐƯA VÀO QUYẾT TOÁN</v>
          </cell>
        </row>
      </sheetData>
      <sheetData sheetId="12048">
        <row r="4">
          <cell r="A4" t="str">
            <v>BẢNG TÍNH TOÁN, ĐO BÓC KHỐI LƯỢNG HOÀN THÀNH ĐƯA VÀO QUYẾT TOÁN</v>
          </cell>
        </row>
      </sheetData>
      <sheetData sheetId="12049">
        <row r="4">
          <cell r="A4" t="str">
            <v>BẢNG TÍNH TOÁN, ĐO BÓC KHỐI LƯỢNG HOÀN THÀNH ĐƯA VÀO QUYẾT TOÁN</v>
          </cell>
        </row>
      </sheetData>
      <sheetData sheetId="12050">
        <row r="4">
          <cell r="A4" t="str">
            <v>BẢNG TÍNH TOÁN, ĐO BÓC KHỐI LƯỢNG HOÀN THÀNH ĐƯA VÀO QUYẾT TOÁN</v>
          </cell>
        </row>
      </sheetData>
      <sheetData sheetId="12051">
        <row r="4">
          <cell r="A4" t="str">
            <v>BẢNG TÍNH TOÁN, ĐO BÓC KHỐI LƯỢNG HOÀN THÀNH ĐƯA VÀO QUYẾT TOÁN</v>
          </cell>
        </row>
      </sheetData>
      <sheetData sheetId="12052">
        <row r="4">
          <cell r="A4" t="str">
            <v>BẢNG TÍNH TOÁN, ĐO BÓC KHỐI LƯỢNG HOÀN THÀNH ĐƯA VÀO QUYẾT TOÁN</v>
          </cell>
        </row>
      </sheetData>
      <sheetData sheetId="12053">
        <row r="4">
          <cell r="A4" t="str">
            <v>BẢNG TÍNH TOÁN, ĐO BÓC KHỐI LƯỢNG HOÀN THÀNH ĐƯA VÀO QUYẾT TOÁN</v>
          </cell>
        </row>
      </sheetData>
      <sheetData sheetId="12054">
        <row r="4">
          <cell r="A4" t="str">
            <v>BẢNG TÍNH TOÁN, ĐO BÓC KHỐI LƯỢNG HOÀN THÀNH ĐƯA VÀO QUYẾT TOÁN</v>
          </cell>
        </row>
      </sheetData>
      <sheetData sheetId="12055">
        <row r="4">
          <cell r="A4" t="str">
            <v>BẢNG TÍNH TOÁN, ĐO BÓC KHỐI LƯỢNG HOÀN THÀNH ĐƯA VÀO QUYẾT TOÁN</v>
          </cell>
        </row>
      </sheetData>
      <sheetData sheetId="12056">
        <row r="4">
          <cell r="A4" t="str">
            <v>BẢNG TÍNH TOÁN, ĐO BÓC KHỐI LƯỢNG HOÀN THÀNH ĐƯA VÀO QUYẾT TOÁN</v>
          </cell>
        </row>
      </sheetData>
      <sheetData sheetId="12057">
        <row r="4">
          <cell r="A4" t="str">
            <v>BẢNG TÍNH TOÁN, ĐO BÓC KHỐI LƯỢNG HOÀN THÀNH ĐƯA VÀO QUYẾT TOÁN</v>
          </cell>
        </row>
      </sheetData>
      <sheetData sheetId="12058">
        <row r="4">
          <cell r="A4" t="str">
            <v>BẢNG TÍNH TOÁN, ĐO BÓC KHỐI LƯỢNG HOÀN THÀNH ĐƯA VÀO QUYẾT TOÁN</v>
          </cell>
        </row>
      </sheetData>
      <sheetData sheetId="12059">
        <row r="4">
          <cell r="A4" t="str">
            <v>BẢNG TÍNH TOÁN, ĐO BÓC KHỐI LƯỢNG HOÀN THÀNH ĐƯA VÀO QUYẾT TOÁN</v>
          </cell>
        </row>
      </sheetData>
      <sheetData sheetId="12060">
        <row r="4">
          <cell r="A4" t="str">
            <v>BẢNG TÍNH TOÁN, ĐO BÓC KHỐI LƯỢNG HOÀN THÀNH ĐƯA VÀO QUYẾT TOÁN</v>
          </cell>
        </row>
      </sheetData>
      <sheetData sheetId="12061">
        <row r="4">
          <cell r="A4" t="str">
            <v>BẢNG TÍNH TOÁN, ĐO BÓC KHỐI LƯỢNG HOÀN THÀNH ĐƯA VÀO QUYẾT TOÁN</v>
          </cell>
        </row>
      </sheetData>
      <sheetData sheetId="12062">
        <row r="4">
          <cell r="A4" t="str">
            <v>BẢNG TÍNH TOÁN, ĐO BÓC KHỐI LƯỢNG HOÀN THÀNH ĐƯA VÀO QUYẾT TOÁN</v>
          </cell>
        </row>
      </sheetData>
      <sheetData sheetId="12063">
        <row r="4">
          <cell r="A4" t="str">
            <v>BẢNG TÍNH TOÁN, ĐO BÓC KHỐI LƯỢNG HOÀN THÀNH ĐƯA VÀO QUYẾT TOÁN</v>
          </cell>
        </row>
      </sheetData>
      <sheetData sheetId="12064">
        <row r="4">
          <cell r="A4" t="str">
            <v>BẢNG TÍNH TOÁN, ĐO BÓC KHỐI LƯỢNG HOÀN THÀNH ĐƯA VÀO QUYẾT TOÁN</v>
          </cell>
        </row>
      </sheetData>
      <sheetData sheetId="12065">
        <row r="4">
          <cell r="A4" t="str">
            <v>BẢNG TÍNH TOÁN, ĐO BÓC KHỐI LƯỢNG HOÀN THÀNH ĐƯA VÀO QUYẾT TOÁN</v>
          </cell>
        </row>
      </sheetData>
      <sheetData sheetId="12066">
        <row r="4">
          <cell r="A4" t="str">
            <v>BẢNG TÍNH TOÁN, ĐO BÓC KHỐI LƯỢNG HOÀN THÀNH ĐƯA VÀO QUYẾT TOÁN</v>
          </cell>
        </row>
      </sheetData>
      <sheetData sheetId="12067">
        <row r="4">
          <cell r="A4" t="str">
            <v>BẢNG TÍNH TOÁN, ĐO BÓC KHỐI LƯỢNG HOÀN THÀNH ĐƯA VÀO QUYẾT TOÁN</v>
          </cell>
        </row>
      </sheetData>
      <sheetData sheetId="12068">
        <row r="4">
          <cell r="A4" t="str">
            <v>BẢNG TÍNH TOÁN, ĐO BÓC KHỐI LƯỢNG HOÀN THÀNH ĐƯA VÀO QUYẾT TOÁN</v>
          </cell>
        </row>
      </sheetData>
      <sheetData sheetId="12069">
        <row r="4">
          <cell r="A4" t="str">
            <v>BẢNG TÍNH TOÁN, ĐO BÓC KHỐI LƯỢNG HOÀN THÀNH ĐƯA VÀO QUYẾT TOÁN</v>
          </cell>
        </row>
      </sheetData>
      <sheetData sheetId="12070">
        <row r="4">
          <cell r="A4" t="str">
            <v>BẢNG TÍNH TOÁN, ĐO BÓC KHỐI LƯỢNG HOÀN THÀNH ĐƯA VÀO QUYẾT TOÁN</v>
          </cell>
        </row>
      </sheetData>
      <sheetData sheetId="12071">
        <row r="4">
          <cell r="A4" t="str">
            <v>BẢNG TÍNH TOÁN, ĐO BÓC KHỐI LƯỢNG HOÀN THÀNH ĐƯA VÀO QUYẾT TOÁN</v>
          </cell>
        </row>
      </sheetData>
      <sheetData sheetId="12072">
        <row r="4">
          <cell r="A4" t="str">
            <v>BẢNG TÍNH TOÁN, ĐO BÓC KHỐI LƯỢNG HOÀN THÀNH ĐƯA VÀO QUYẾT TOÁN</v>
          </cell>
        </row>
      </sheetData>
      <sheetData sheetId="12073">
        <row r="4">
          <cell r="A4" t="str">
            <v>BẢNG TÍNH TOÁN, ĐO BÓC KHỐI LƯỢNG HOÀN THÀNH ĐƯA VÀO QUYẾT TOÁN</v>
          </cell>
        </row>
      </sheetData>
      <sheetData sheetId="12074">
        <row r="4">
          <cell r="A4" t="str">
            <v>BẢNG TÍNH TOÁN, ĐO BÓC KHỐI LƯỢNG HOÀN THÀNH ĐƯA VÀO QUYẾT TOÁN</v>
          </cell>
        </row>
      </sheetData>
      <sheetData sheetId="12075">
        <row r="4">
          <cell r="A4" t="str">
            <v>BẢNG TÍNH TOÁN, ĐO BÓC KHỐI LƯỢNG HOÀN THÀNH ĐƯA VÀO QUYẾT TOÁN</v>
          </cell>
        </row>
      </sheetData>
      <sheetData sheetId="12076">
        <row r="4">
          <cell r="A4" t="str">
            <v>BẢNG TÍNH TOÁN, ĐO BÓC KHỐI LƯỢNG HOÀN THÀNH ĐƯA VÀO QUYẾT TOÁN</v>
          </cell>
        </row>
      </sheetData>
      <sheetData sheetId="12077">
        <row r="4">
          <cell r="A4" t="str">
            <v>BẢNG TÍNH TOÁN, ĐO BÓC KHỐI LƯỢNG HOÀN THÀNH ĐƯA VÀO QUYẾT TOÁN</v>
          </cell>
        </row>
      </sheetData>
      <sheetData sheetId="12078">
        <row r="4">
          <cell r="A4" t="str">
            <v>BẢNG TÍNH TOÁN, ĐO BÓC KHỐI LƯỢNG HOÀN THÀNH ĐƯA VÀO QUYẾT TOÁN</v>
          </cell>
        </row>
      </sheetData>
      <sheetData sheetId="12079">
        <row r="4">
          <cell r="A4" t="str">
            <v>BẢNG TÍNH TOÁN, ĐO BÓC KHỐI LƯỢNG HOÀN THÀNH ĐƯA VÀO QUYẾT TOÁN</v>
          </cell>
        </row>
      </sheetData>
      <sheetData sheetId="12080">
        <row r="4">
          <cell r="A4" t="str">
            <v>BẢNG TÍNH TOÁN, ĐO BÓC KHỐI LƯỢNG HOÀN THÀNH ĐƯA VÀO QUYẾT TOÁN</v>
          </cell>
        </row>
      </sheetData>
      <sheetData sheetId="12081">
        <row r="4">
          <cell r="A4" t="str">
            <v>BẢNG TÍNH TOÁN, ĐO BÓC KHỐI LƯỢNG HOÀN THÀNH ĐƯA VÀO QUYẾT TOÁN</v>
          </cell>
        </row>
      </sheetData>
      <sheetData sheetId="12082">
        <row r="4">
          <cell r="A4" t="str">
            <v>BẢNG TÍNH TOÁN, ĐO BÓC KHỐI LƯỢNG HOÀN THÀNH ĐƯA VÀO QUYẾT TOÁN</v>
          </cell>
        </row>
      </sheetData>
      <sheetData sheetId="12083">
        <row r="4">
          <cell r="A4" t="str">
            <v>BẢNG TÍNH TOÁN, ĐO BÓC KHỐI LƯỢNG HOÀN THÀNH ĐƯA VÀO QUYẾT TOÁN</v>
          </cell>
        </row>
      </sheetData>
      <sheetData sheetId="12084">
        <row r="4">
          <cell r="A4" t="str">
            <v>BẢNG TÍNH TOÁN, ĐO BÓC KHỐI LƯỢNG HOÀN THÀNH ĐƯA VÀO QUYẾT TOÁN</v>
          </cell>
        </row>
      </sheetData>
      <sheetData sheetId="12085">
        <row r="4">
          <cell r="A4" t="str">
            <v>BẢNG TÍNH TOÁN, ĐO BÓC KHỐI LƯỢNG HOÀN THÀNH ĐƯA VÀO QUYẾT TOÁN</v>
          </cell>
        </row>
      </sheetData>
      <sheetData sheetId="12086">
        <row r="4">
          <cell r="A4" t="str">
            <v>BẢNG TÍNH TOÁN, ĐO BÓC KHỐI LƯỢNG HOÀN THÀNH ĐƯA VÀO QUYẾT TOÁN</v>
          </cell>
        </row>
      </sheetData>
      <sheetData sheetId="12087">
        <row r="4">
          <cell r="A4" t="str">
            <v>BẢNG TÍNH TOÁN, ĐO BÓC KHỐI LƯỢNG HOÀN THÀNH ĐƯA VÀO QUYẾT TOÁN</v>
          </cell>
        </row>
      </sheetData>
      <sheetData sheetId="12088">
        <row r="4">
          <cell r="A4" t="str">
            <v>BẢNG TÍNH TOÁN, ĐO BÓC KHỐI LƯỢNG HOÀN THÀNH ĐƯA VÀO QUYẾT TOÁN</v>
          </cell>
        </row>
      </sheetData>
      <sheetData sheetId="12089">
        <row r="4">
          <cell r="A4" t="str">
            <v>BẢNG TÍNH TOÁN, ĐO BÓC KHỐI LƯỢNG HOÀN THÀNH ĐƯA VÀO QUYẾT TOÁN</v>
          </cell>
        </row>
      </sheetData>
      <sheetData sheetId="12090">
        <row r="4">
          <cell r="A4" t="str">
            <v>BẢNG TÍNH TOÁN, ĐO BÓC KHỐI LƯỢNG HOÀN THÀNH ĐƯA VÀO QUYẾT TOÁN</v>
          </cell>
        </row>
      </sheetData>
      <sheetData sheetId="12091">
        <row r="4">
          <cell r="A4" t="str">
            <v>BẢNG TÍNH TOÁN, ĐO BÓC KHỐI LƯỢNG HOÀN THÀNH ĐƯA VÀO QUYẾT TOÁN</v>
          </cell>
        </row>
      </sheetData>
      <sheetData sheetId="12092">
        <row r="4">
          <cell r="A4" t="str">
            <v>BẢNG TÍNH TOÁN, ĐO BÓC KHỐI LƯỢNG HOÀN THÀNH ĐƯA VÀO QUYẾT TOÁN</v>
          </cell>
        </row>
      </sheetData>
      <sheetData sheetId="12093">
        <row r="4">
          <cell r="A4" t="str">
            <v>BẢNG TÍNH TOÁN, ĐO BÓC KHỐI LƯỢNG HOÀN THÀNH ĐƯA VÀO QUYẾT TOÁN</v>
          </cell>
        </row>
      </sheetData>
      <sheetData sheetId="12094">
        <row r="4">
          <cell r="A4" t="str">
            <v>BẢNG TÍNH TOÁN, ĐO BÓC KHỐI LƯỢNG HOÀN THÀNH ĐƯA VÀO QUYẾT TOÁN</v>
          </cell>
        </row>
      </sheetData>
      <sheetData sheetId="12095">
        <row r="4">
          <cell r="A4" t="str">
            <v>BẢNG TÍNH TOÁN, ĐO BÓC KHỐI LƯỢNG HOÀN THÀNH ĐƯA VÀO QUYẾT TOÁN</v>
          </cell>
        </row>
      </sheetData>
      <sheetData sheetId="12096">
        <row r="4">
          <cell r="A4" t="str">
            <v>BẢNG TÍNH TOÁN, ĐO BÓC KHỐI LƯỢNG HOÀN THÀNH ĐƯA VÀO QUYẾT TOÁN</v>
          </cell>
        </row>
      </sheetData>
      <sheetData sheetId="12097">
        <row r="4">
          <cell r="A4" t="str">
            <v>BẢNG TÍNH TOÁN, ĐO BÓC KHỐI LƯỢNG HOÀN THÀNH ĐƯA VÀO QUYẾT TOÁN</v>
          </cell>
        </row>
      </sheetData>
      <sheetData sheetId="12098">
        <row r="4">
          <cell r="A4" t="str">
            <v>BẢNG TÍNH TOÁN, ĐO BÓC KHỐI LƯỢNG HOÀN THÀNH ĐƯA VÀO QUYẾT TOÁN</v>
          </cell>
        </row>
      </sheetData>
      <sheetData sheetId="12099">
        <row r="4">
          <cell r="A4" t="str">
            <v>BẢNG TÍNH TOÁN, ĐO BÓC KHỐI LƯỢNG HOÀN THÀNH ĐƯA VÀO QUYẾT TOÁN</v>
          </cell>
        </row>
      </sheetData>
      <sheetData sheetId="12100">
        <row r="4">
          <cell r="A4" t="str">
            <v>BẢNG TÍNH TOÁN, ĐO BÓC KHỐI LƯỢNG HOÀN THÀNH ĐƯA VÀO QUYẾT TOÁN</v>
          </cell>
        </row>
      </sheetData>
      <sheetData sheetId="12101">
        <row r="4">
          <cell r="A4" t="str">
            <v>BẢNG TÍNH TOÁN, ĐO BÓC KHỐI LƯỢNG HOÀN THÀNH ĐƯA VÀO QUYẾT TOÁN</v>
          </cell>
        </row>
      </sheetData>
      <sheetData sheetId="12102">
        <row r="4">
          <cell r="A4" t="str">
            <v>BẢNG TÍNH TOÁN, ĐO BÓC KHỐI LƯỢNG HOÀN THÀNH ĐƯA VÀO QUYẾT TOÁN</v>
          </cell>
        </row>
      </sheetData>
      <sheetData sheetId="12103">
        <row r="4">
          <cell r="A4" t="str">
            <v>BẢNG TÍNH TOÁN, ĐO BÓC KHỐI LƯỢNG HOÀN THÀNH ĐƯA VÀO QUYẾT TOÁN</v>
          </cell>
        </row>
      </sheetData>
      <sheetData sheetId="12104">
        <row r="4">
          <cell r="A4" t="str">
            <v>BẢNG TÍNH TOÁN, ĐO BÓC KHỐI LƯỢNG HOÀN THÀNH ĐƯA VÀO QUYẾT TOÁN</v>
          </cell>
        </row>
      </sheetData>
      <sheetData sheetId="12105">
        <row r="4">
          <cell r="A4" t="str">
            <v>BẢNG TÍNH TOÁN, ĐO BÓC KHỐI LƯỢNG HOÀN THÀNH ĐƯA VÀO QUYẾT TOÁN</v>
          </cell>
        </row>
      </sheetData>
      <sheetData sheetId="12106">
        <row r="4">
          <cell r="A4" t="str">
            <v>BẢNG TÍNH TOÁN, ĐO BÓC KHỐI LƯỢNG HOÀN THÀNH ĐƯA VÀO QUYẾT TOÁN</v>
          </cell>
        </row>
      </sheetData>
      <sheetData sheetId="12107">
        <row r="4">
          <cell r="A4" t="str">
            <v>BẢNG TÍNH TOÁN, ĐO BÓC KHỐI LƯỢNG HOÀN THÀNH ĐƯA VÀO QUYẾT TOÁN</v>
          </cell>
        </row>
      </sheetData>
      <sheetData sheetId="12108">
        <row r="4">
          <cell r="A4" t="str">
            <v>BẢNG TÍNH TOÁN, ĐO BÓC KHỐI LƯỢNG HOÀN THÀNH ĐƯA VÀO QUYẾT TOÁN</v>
          </cell>
        </row>
      </sheetData>
      <sheetData sheetId="12109">
        <row r="4">
          <cell r="A4" t="str">
            <v>BẢNG TÍNH TOÁN, ĐO BÓC KHỐI LƯỢNG HOÀN THÀNH ĐƯA VÀO QUYẾT TOÁN</v>
          </cell>
        </row>
      </sheetData>
      <sheetData sheetId="12110">
        <row r="4">
          <cell r="A4" t="str">
            <v>BẢNG TÍNH TOÁN, ĐO BÓC KHỐI LƯỢNG HOÀN THÀNH ĐƯA VÀO QUYẾT TOÁN</v>
          </cell>
        </row>
      </sheetData>
      <sheetData sheetId="12111">
        <row r="4">
          <cell r="A4" t="str">
            <v>BẢNG TÍNH TOÁN, ĐO BÓC KHỐI LƯỢNG HOÀN THÀNH ĐƯA VÀO QUYẾT TOÁN</v>
          </cell>
        </row>
      </sheetData>
      <sheetData sheetId="12112">
        <row r="4">
          <cell r="A4" t="str">
            <v>BẢNG TÍNH TOÁN, ĐO BÓC KHỐI LƯỢNG HOÀN THÀNH ĐƯA VÀO QUYẾT TOÁN</v>
          </cell>
        </row>
      </sheetData>
      <sheetData sheetId="12113">
        <row r="4">
          <cell r="A4" t="str">
            <v>BẢNG TÍNH TOÁN, ĐO BÓC KHỐI LƯỢNG HOÀN THÀNH ĐƯA VÀO QUYẾT TOÁN</v>
          </cell>
        </row>
      </sheetData>
      <sheetData sheetId="12114">
        <row r="4">
          <cell r="A4" t="str">
            <v>BẢNG TÍNH TOÁN, ĐO BÓC KHỐI LƯỢNG HOÀN THÀNH ĐƯA VÀO QUYẾT TOÁN</v>
          </cell>
        </row>
      </sheetData>
      <sheetData sheetId="12115">
        <row r="4">
          <cell r="A4" t="str">
            <v>BẢNG TÍNH TOÁN, ĐO BÓC KHỐI LƯỢNG HOÀN THÀNH ĐƯA VÀO QUYẾT TOÁN</v>
          </cell>
        </row>
      </sheetData>
      <sheetData sheetId="12116">
        <row r="4">
          <cell r="A4" t="str">
            <v>BẢNG TÍNH TOÁN, ĐO BÓC KHỐI LƯỢNG HOÀN THÀNH ĐƯA VÀO QUYẾT TOÁN</v>
          </cell>
        </row>
      </sheetData>
      <sheetData sheetId="12117">
        <row r="4">
          <cell r="A4" t="str">
            <v>BẢNG TÍNH TOÁN, ĐO BÓC KHỐI LƯỢNG HOÀN THÀNH ĐƯA VÀO QUYẾT TOÁN</v>
          </cell>
        </row>
      </sheetData>
      <sheetData sheetId="12118">
        <row r="4">
          <cell r="A4" t="str">
            <v>BẢNG TÍNH TOÁN, ĐO BÓC KHỐI LƯỢNG HOÀN THÀNH ĐƯA VÀO QUYẾT TOÁN</v>
          </cell>
        </row>
      </sheetData>
      <sheetData sheetId="12119">
        <row r="4">
          <cell r="A4" t="str">
            <v>BẢNG TÍNH TOÁN, ĐO BÓC KHỐI LƯỢNG HOÀN THÀNH ĐƯA VÀO QUYẾT TOÁN</v>
          </cell>
        </row>
      </sheetData>
      <sheetData sheetId="12120">
        <row r="4">
          <cell r="A4" t="str">
            <v>BẢNG TÍNH TOÁN, ĐO BÓC KHỐI LƯỢNG HOÀN THÀNH ĐƯA VÀO QUYẾT TOÁN</v>
          </cell>
        </row>
      </sheetData>
      <sheetData sheetId="12121">
        <row r="4">
          <cell r="A4" t="str">
            <v>BẢNG TÍNH TOÁN, ĐO BÓC KHỐI LƯỢNG HOÀN THÀNH ĐƯA VÀO QUYẾT TOÁN</v>
          </cell>
        </row>
      </sheetData>
      <sheetData sheetId="12122">
        <row r="4">
          <cell r="A4" t="str">
            <v>BẢNG TÍNH TOÁN, ĐO BÓC KHỐI LƯỢNG HOÀN THÀNH ĐƯA VÀO QUYẾT TOÁN</v>
          </cell>
        </row>
      </sheetData>
      <sheetData sheetId="12123">
        <row r="4">
          <cell r="A4" t="str">
            <v>BẢNG TÍNH TOÁN, ĐO BÓC KHỐI LƯỢNG HOÀN THÀNH ĐƯA VÀO QUYẾT TOÁN</v>
          </cell>
        </row>
      </sheetData>
      <sheetData sheetId="12124">
        <row r="4">
          <cell r="A4" t="str">
            <v>BẢNG TÍNH TOÁN, ĐO BÓC KHỐI LƯỢNG HOÀN THÀNH ĐƯA VÀO QUYẾT TOÁN</v>
          </cell>
        </row>
      </sheetData>
      <sheetData sheetId="12125">
        <row r="4">
          <cell r="A4" t="str">
            <v>BẢNG TÍNH TOÁN, ĐO BÓC KHỐI LƯỢNG HOÀN THÀNH ĐƯA VÀO QUYẾT TOÁN</v>
          </cell>
        </row>
      </sheetData>
      <sheetData sheetId="12126">
        <row r="4">
          <cell r="A4" t="str">
            <v>BẢNG TÍNH TOÁN, ĐO BÓC KHỐI LƯỢNG HOÀN THÀNH ĐƯA VÀO QUYẾT TOÁN</v>
          </cell>
        </row>
      </sheetData>
      <sheetData sheetId="12127">
        <row r="4">
          <cell r="A4" t="str">
            <v>BẢNG TÍNH TOÁN, ĐO BÓC KHỐI LƯỢNG HOÀN THÀNH ĐƯA VÀO QUYẾT TOÁN</v>
          </cell>
        </row>
      </sheetData>
      <sheetData sheetId="12128">
        <row r="4">
          <cell r="A4" t="str">
            <v>BẢNG TÍNH TOÁN, ĐO BÓC KHỐI LƯỢNG HOÀN THÀNH ĐƯA VÀO QUYẾT TOÁN</v>
          </cell>
        </row>
      </sheetData>
      <sheetData sheetId="12129">
        <row r="4">
          <cell r="A4" t="str">
            <v>BẢNG TÍNH TOÁN, ĐO BÓC KHỐI LƯỢNG HOÀN THÀNH ĐƯA VÀO QUYẾT TOÁN</v>
          </cell>
        </row>
      </sheetData>
      <sheetData sheetId="12130">
        <row r="4">
          <cell r="A4" t="str">
            <v>BẢNG TÍNH TOÁN, ĐO BÓC KHỐI LƯỢNG HOÀN THÀNH ĐƯA VÀO QUYẾT TOÁN</v>
          </cell>
        </row>
      </sheetData>
      <sheetData sheetId="12131">
        <row r="4">
          <cell r="A4" t="str">
            <v>BẢNG TÍNH TOÁN, ĐO BÓC KHỐI LƯỢNG HOÀN THÀNH ĐƯA VÀO QUYẾT TOÁN</v>
          </cell>
        </row>
      </sheetData>
      <sheetData sheetId="12132">
        <row r="4">
          <cell r="A4" t="str">
            <v>BẢNG TÍNH TOÁN, ĐO BÓC KHỐI LƯỢNG HOÀN THÀNH ĐƯA VÀO QUYẾT TOÁN</v>
          </cell>
        </row>
      </sheetData>
      <sheetData sheetId="12133">
        <row r="4">
          <cell r="A4" t="str">
            <v>BẢNG TÍNH TOÁN, ĐO BÓC KHỐI LƯỢNG HOÀN THÀNH ĐƯA VÀO QUYẾT TOÁN</v>
          </cell>
        </row>
      </sheetData>
      <sheetData sheetId="12134">
        <row r="4">
          <cell r="A4" t="str">
            <v>BẢNG TÍNH TOÁN, ĐO BÓC KHỐI LƯỢNG HOÀN THÀNH ĐƯA VÀO QUYẾT TOÁN</v>
          </cell>
        </row>
      </sheetData>
      <sheetData sheetId="12135">
        <row r="4">
          <cell r="A4" t="str">
            <v>BẢNG TÍNH TOÁN, ĐO BÓC KHỐI LƯỢNG HOÀN THÀNH ĐƯA VÀO QUYẾT TOÁN</v>
          </cell>
        </row>
      </sheetData>
      <sheetData sheetId="12136">
        <row r="4">
          <cell r="A4" t="str">
            <v>BẢNG TÍNH TOÁN, ĐO BÓC KHỐI LƯỢNG HOÀN THÀNH ĐƯA VÀO QUYẾT TOÁN</v>
          </cell>
        </row>
      </sheetData>
      <sheetData sheetId="12137">
        <row r="4">
          <cell r="A4" t="str">
            <v>BẢNG TÍNH TOÁN, ĐO BÓC KHỐI LƯỢNG HOÀN THÀNH ĐƯA VÀO QUYẾT TOÁN</v>
          </cell>
        </row>
      </sheetData>
      <sheetData sheetId="12138">
        <row r="4">
          <cell r="A4" t="str">
            <v>BẢNG TÍNH TOÁN, ĐO BÓC KHỐI LƯỢNG HOÀN THÀNH ĐƯA VÀO QUYẾT TOÁN</v>
          </cell>
        </row>
      </sheetData>
      <sheetData sheetId="12139">
        <row r="4">
          <cell r="A4" t="str">
            <v>BẢNG TÍNH TOÁN, ĐO BÓC KHỐI LƯỢNG HOÀN THÀNH ĐƯA VÀO QUYẾT TOÁN</v>
          </cell>
        </row>
      </sheetData>
      <sheetData sheetId="12140">
        <row r="4">
          <cell r="A4" t="str">
            <v>BẢNG TÍNH TOÁN, ĐO BÓC KHỐI LƯỢNG HOÀN THÀNH ĐƯA VÀO QUYẾT TOÁN</v>
          </cell>
        </row>
      </sheetData>
      <sheetData sheetId="12141">
        <row r="4">
          <cell r="A4" t="str">
            <v>BẢNG TÍNH TOÁN, ĐO BÓC KHỐI LƯỢNG HOÀN THÀNH ĐƯA VÀO QUYẾT TOÁN</v>
          </cell>
        </row>
      </sheetData>
      <sheetData sheetId="12142">
        <row r="4">
          <cell r="A4" t="str">
            <v>BẢNG TÍNH TOÁN, ĐO BÓC KHỐI LƯỢNG HOÀN THÀNH ĐƯA VÀO QUYẾT TOÁN</v>
          </cell>
        </row>
      </sheetData>
      <sheetData sheetId="12143">
        <row r="4">
          <cell r="A4" t="str">
            <v>BẢNG TÍNH TOÁN, ĐO BÓC KHỐI LƯỢNG HOÀN THÀNH ĐƯA VÀO QUYẾT TOÁN</v>
          </cell>
        </row>
      </sheetData>
      <sheetData sheetId="12144">
        <row r="4">
          <cell r="A4" t="str">
            <v>BẢNG TÍNH TOÁN, ĐO BÓC KHỐI LƯỢNG HOÀN THÀNH ĐƯA VÀO QUYẾT TOÁN</v>
          </cell>
        </row>
      </sheetData>
      <sheetData sheetId="12145">
        <row r="4">
          <cell r="A4" t="str">
            <v>BẢNG TÍNH TOÁN, ĐO BÓC KHỐI LƯỢNG HOÀN THÀNH ĐƯA VÀO QUYẾT TOÁN</v>
          </cell>
        </row>
      </sheetData>
      <sheetData sheetId="12146">
        <row r="4">
          <cell r="A4" t="str">
            <v>BẢNG TÍNH TOÁN, ĐO BÓC KHỐI LƯỢNG HOÀN THÀNH ĐƯA VÀO QUYẾT TOÁN</v>
          </cell>
        </row>
      </sheetData>
      <sheetData sheetId="12147">
        <row r="4">
          <cell r="A4" t="str">
            <v>BẢNG TÍNH TOÁN, ĐO BÓC KHỐI LƯỢNG HOÀN THÀNH ĐƯA VÀO QUYẾT TOÁN</v>
          </cell>
        </row>
      </sheetData>
      <sheetData sheetId="12148">
        <row r="4">
          <cell r="A4" t="str">
            <v>BẢNG TÍNH TOÁN, ĐO BÓC KHỐI LƯỢNG HOÀN THÀNH ĐƯA VÀO QUYẾT TOÁN</v>
          </cell>
        </row>
      </sheetData>
      <sheetData sheetId="12149">
        <row r="4">
          <cell r="A4" t="str">
            <v>BẢNG TÍNH TOÁN, ĐO BÓC KHỐI LƯỢNG HOÀN THÀNH ĐƯA VÀO QUYẾT TOÁN</v>
          </cell>
        </row>
      </sheetData>
      <sheetData sheetId="12150">
        <row r="4">
          <cell r="A4" t="str">
            <v>BẢNG TÍNH TOÁN, ĐO BÓC KHỐI LƯỢNG HOÀN THÀNH ĐƯA VÀO QUYẾT TOÁN</v>
          </cell>
        </row>
      </sheetData>
      <sheetData sheetId="12151">
        <row r="4">
          <cell r="A4" t="str">
            <v>BẢNG TÍNH TOÁN, ĐO BÓC KHỐI LƯỢNG HOÀN THÀNH ĐƯA VÀO QUYẾT TOÁN</v>
          </cell>
        </row>
      </sheetData>
      <sheetData sheetId="12152">
        <row r="4">
          <cell r="A4" t="str">
            <v>BẢNG TÍNH TOÁN, ĐO BÓC KHỐI LƯỢNG HOÀN THÀNH ĐƯA VÀO QUYẾT TOÁN</v>
          </cell>
        </row>
      </sheetData>
      <sheetData sheetId="12153">
        <row r="4">
          <cell r="A4" t="str">
            <v>BẢNG TÍNH TOÁN, ĐO BÓC KHỐI LƯỢNG HOÀN THÀNH ĐƯA VÀO QUYẾT TOÁN</v>
          </cell>
        </row>
      </sheetData>
      <sheetData sheetId="12154">
        <row r="4">
          <cell r="A4" t="str">
            <v>BẢNG TÍNH TOÁN, ĐO BÓC KHỐI LƯỢNG HOÀN THÀNH ĐƯA VÀO QUYẾT TOÁN</v>
          </cell>
        </row>
      </sheetData>
      <sheetData sheetId="12155">
        <row r="4">
          <cell r="A4" t="str">
            <v>BẢNG TÍNH TOÁN, ĐO BÓC KHỐI LƯỢNG HOÀN THÀNH ĐƯA VÀO QUYẾT TOÁN</v>
          </cell>
        </row>
      </sheetData>
      <sheetData sheetId="12156">
        <row r="4">
          <cell r="A4" t="str">
            <v>BẢNG TÍNH TOÁN, ĐO BÓC KHỐI LƯỢNG HOÀN THÀNH ĐƯA VÀO QUYẾT TOÁN</v>
          </cell>
        </row>
      </sheetData>
      <sheetData sheetId="12157">
        <row r="4">
          <cell r="A4" t="str">
            <v>BẢNG TÍNH TOÁN, ĐO BÓC KHỐI LƯỢNG HOÀN THÀNH ĐƯA VÀO QUYẾT TOÁN</v>
          </cell>
        </row>
      </sheetData>
      <sheetData sheetId="12158">
        <row r="4">
          <cell r="A4" t="str">
            <v>BẢNG TÍNH TOÁN, ĐO BÓC KHỐI LƯỢNG HOÀN THÀNH ĐƯA VÀO QUYẾT TOÁN</v>
          </cell>
        </row>
      </sheetData>
      <sheetData sheetId="12159">
        <row r="4">
          <cell r="A4" t="str">
            <v>BẢNG TÍNH TOÁN, ĐO BÓC KHỐI LƯỢNG HOÀN THÀNH ĐƯA VÀO QUYẾT TOÁN</v>
          </cell>
        </row>
      </sheetData>
      <sheetData sheetId="12160">
        <row r="4">
          <cell r="A4" t="str">
            <v>BẢNG TÍNH TOÁN, ĐO BÓC KHỐI LƯỢNG HOÀN THÀNH ĐƯA VÀO QUYẾT TOÁN</v>
          </cell>
        </row>
      </sheetData>
      <sheetData sheetId="12161">
        <row r="4">
          <cell r="A4" t="str">
            <v>BẢNG TÍNH TOÁN, ĐO BÓC KHỐI LƯỢNG HOÀN THÀNH ĐƯA VÀO QUYẾT TOÁN</v>
          </cell>
        </row>
      </sheetData>
      <sheetData sheetId="12162">
        <row r="4">
          <cell r="A4" t="str">
            <v>BẢNG TÍNH TOÁN, ĐO BÓC KHỐI LƯỢNG HOÀN THÀNH ĐƯA VÀO QUYẾT TOÁN</v>
          </cell>
        </row>
      </sheetData>
      <sheetData sheetId="12163">
        <row r="4">
          <cell r="A4" t="str">
            <v>BẢNG TÍNH TOÁN, ĐO BÓC KHỐI LƯỢNG HOÀN THÀNH ĐƯA VÀO QUYẾT TOÁN</v>
          </cell>
        </row>
      </sheetData>
      <sheetData sheetId="12164">
        <row r="4">
          <cell r="A4" t="str">
            <v>BẢNG TÍNH TOÁN, ĐO BÓC KHỐI LƯỢNG HOÀN THÀNH ĐƯA VÀO QUYẾT TOÁN</v>
          </cell>
        </row>
      </sheetData>
      <sheetData sheetId="12165">
        <row r="4">
          <cell r="A4" t="str">
            <v>BẢNG TÍNH TOÁN, ĐO BÓC KHỐI LƯỢNG HOÀN THÀNH ĐƯA VÀO QUYẾT TOÁN</v>
          </cell>
        </row>
      </sheetData>
      <sheetData sheetId="12166">
        <row r="4">
          <cell r="A4" t="str">
            <v>BẢNG TÍNH TOÁN, ĐO BÓC KHỐI LƯỢNG HOÀN THÀNH ĐƯA VÀO QUYẾT TOÁN</v>
          </cell>
        </row>
      </sheetData>
      <sheetData sheetId="12167">
        <row r="4">
          <cell r="A4" t="str">
            <v>BẢNG TÍNH TOÁN, ĐO BÓC KHỐI LƯỢNG HOÀN THÀNH ĐƯA VÀO QUYẾT TOÁN</v>
          </cell>
        </row>
      </sheetData>
      <sheetData sheetId="12168">
        <row r="4">
          <cell r="A4" t="str">
            <v>BẢNG TÍNH TOÁN, ĐO BÓC KHỐI LƯỢNG HOÀN THÀNH ĐƯA VÀO QUYẾT TOÁN</v>
          </cell>
        </row>
      </sheetData>
      <sheetData sheetId="12169">
        <row r="4">
          <cell r="A4" t="str">
            <v>BẢNG TÍNH TOÁN, ĐO BÓC KHỐI LƯỢNG HOÀN THÀNH ĐƯA VÀO QUYẾT TOÁN</v>
          </cell>
        </row>
      </sheetData>
      <sheetData sheetId="12170">
        <row r="4">
          <cell r="A4" t="str">
            <v>BẢNG TÍNH TOÁN, ĐO BÓC KHỐI LƯỢNG HOÀN THÀNH ĐƯA VÀO QUYẾT TOÁN</v>
          </cell>
        </row>
      </sheetData>
      <sheetData sheetId="12171">
        <row r="4">
          <cell r="A4" t="str">
            <v>BẢNG TÍNH TOÁN, ĐO BÓC KHỐI LƯỢNG HOÀN THÀNH ĐƯA VÀO QUYẾT TOÁN</v>
          </cell>
        </row>
      </sheetData>
      <sheetData sheetId="12172">
        <row r="4">
          <cell r="A4" t="str">
            <v>BẢNG TÍNH TOÁN, ĐO BÓC KHỐI LƯỢNG HOÀN THÀNH ĐƯA VÀO QUYẾT TOÁN</v>
          </cell>
        </row>
      </sheetData>
      <sheetData sheetId="12173">
        <row r="4">
          <cell r="A4" t="str">
            <v>BẢNG TÍNH TOÁN, ĐO BÓC KHỐI LƯỢNG HOÀN THÀNH ĐƯA VÀO QUYẾT TOÁN</v>
          </cell>
        </row>
      </sheetData>
      <sheetData sheetId="12174">
        <row r="4">
          <cell r="A4" t="str">
            <v>BẢNG TÍNH TOÁN, ĐO BÓC KHỐI LƯỢNG HOÀN THÀNH ĐƯA VÀO QUYẾT TOÁN</v>
          </cell>
        </row>
      </sheetData>
      <sheetData sheetId="12175">
        <row r="4">
          <cell r="A4" t="str">
            <v>BẢNG TÍNH TOÁN, ĐO BÓC KHỐI LƯỢNG HOÀN THÀNH ĐƯA VÀO QUYẾT TOÁN</v>
          </cell>
        </row>
      </sheetData>
      <sheetData sheetId="12176">
        <row r="4">
          <cell r="A4" t="str">
            <v>BẢNG TÍNH TOÁN, ĐO BÓC KHỐI LƯỢNG HOÀN THÀNH ĐƯA VÀO QUYẾT TOÁN</v>
          </cell>
        </row>
      </sheetData>
      <sheetData sheetId="12177">
        <row r="4">
          <cell r="A4" t="str">
            <v>BẢNG TÍNH TOÁN, ĐO BÓC KHỐI LƯỢNG HOÀN THÀNH ĐƯA VÀO QUYẾT TOÁN</v>
          </cell>
        </row>
      </sheetData>
      <sheetData sheetId="12178">
        <row r="4">
          <cell r="A4" t="str">
            <v>BẢNG TÍNH TOÁN, ĐO BÓC KHỐI LƯỢNG HOÀN THÀNH ĐƯA VÀO QUYẾT TOÁN</v>
          </cell>
        </row>
      </sheetData>
      <sheetData sheetId="12179">
        <row r="4">
          <cell r="A4" t="str">
            <v>BẢNG TÍNH TOÁN, ĐO BÓC KHỐI LƯỢNG HOÀN THÀNH ĐƯA VÀO QUYẾT TOÁN</v>
          </cell>
        </row>
      </sheetData>
      <sheetData sheetId="12180">
        <row r="4">
          <cell r="A4" t="str">
            <v>BẢNG TÍNH TOÁN, ĐO BÓC KHỐI LƯỢNG HOÀN THÀNH ĐƯA VÀO QUYẾT TOÁN</v>
          </cell>
        </row>
      </sheetData>
      <sheetData sheetId="12181">
        <row r="4">
          <cell r="A4" t="str">
            <v>BẢNG TÍNH TOÁN, ĐO BÓC KHỐI LƯỢNG HOÀN THÀNH ĐƯA VÀO QUYẾT TOÁN</v>
          </cell>
        </row>
      </sheetData>
      <sheetData sheetId="12182">
        <row r="4">
          <cell r="A4" t="str">
            <v>BẢNG TÍNH TOÁN, ĐO BÓC KHỐI LƯỢNG HOÀN THÀNH ĐƯA VÀO QUYẾT TOÁN</v>
          </cell>
        </row>
      </sheetData>
      <sheetData sheetId="12183">
        <row r="4">
          <cell r="A4" t="str">
            <v>BẢNG TÍNH TOÁN, ĐO BÓC KHỐI LƯỢNG HOÀN THÀNH ĐƯA VÀO QUYẾT TOÁN</v>
          </cell>
        </row>
      </sheetData>
      <sheetData sheetId="12184">
        <row r="4">
          <cell r="A4" t="str">
            <v>BẢNG TÍNH TOÁN, ĐO BÓC KHỐI LƯỢNG HOÀN THÀNH ĐƯA VÀO QUYẾT TOÁN</v>
          </cell>
        </row>
      </sheetData>
      <sheetData sheetId="12185">
        <row r="4">
          <cell r="A4" t="str">
            <v>BẢNG TÍNH TOÁN, ĐO BÓC KHỐI LƯỢNG HOÀN THÀNH ĐƯA VÀO QUYẾT TOÁN</v>
          </cell>
        </row>
      </sheetData>
      <sheetData sheetId="12186">
        <row r="4">
          <cell r="A4" t="str">
            <v>BẢNG TÍNH TOÁN, ĐO BÓC KHỐI LƯỢNG HOÀN THÀNH ĐƯA VÀO QUYẾT TOÁN</v>
          </cell>
        </row>
      </sheetData>
      <sheetData sheetId="12187">
        <row r="4">
          <cell r="A4" t="str">
            <v>BẢNG TÍNH TOÁN, ĐO BÓC KHỐI LƯỢNG HOÀN THÀNH ĐƯA VÀO QUYẾT TOÁN</v>
          </cell>
        </row>
      </sheetData>
      <sheetData sheetId="12188">
        <row r="4">
          <cell r="A4" t="str">
            <v>BẢNG TÍNH TOÁN, ĐO BÓC KHỐI LƯỢNG HOÀN THÀNH ĐƯA VÀO QUYẾT TOÁN</v>
          </cell>
        </row>
      </sheetData>
      <sheetData sheetId="12189">
        <row r="4">
          <cell r="A4" t="str">
            <v>BẢNG TÍNH TOÁN, ĐO BÓC KHỐI LƯỢNG HOÀN THÀNH ĐƯA VÀO QUYẾT TOÁN</v>
          </cell>
        </row>
      </sheetData>
      <sheetData sheetId="12190">
        <row r="4">
          <cell r="A4" t="str">
            <v>BẢNG TÍNH TOÁN, ĐO BÓC KHỐI LƯỢNG HOÀN THÀNH ĐƯA VÀO QUYẾT TOÁN</v>
          </cell>
        </row>
      </sheetData>
      <sheetData sheetId="12191">
        <row r="4">
          <cell r="A4" t="str">
            <v>BẢNG TÍNH TOÁN, ĐO BÓC KHỐI LƯỢNG HOÀN THÀNH ĐƯA VÀO QUYẾT TOÁN</v>
          </cell>
        </row>
      </sheetData>
      <sheetData sheetId="12192">
        <row r="4">
          <cell r="A4" t="str">
            <v>BẢNG TÍNH TOÁN, ĐO BÓC KHỐI LƯỢNG HOÀN THÀNH ĐƯA VÀO QUYẾT TOÁN</v>
          </cell>
        </row>
      </sheetData>
      <sheetData sheetId="12193">
        <row r="4">
          <cell r="A4" t="str">
            <v>BẢNG TÍNH TOÁN, ĐO BÓC KHỐI LƯỢNG HOÀN THÀNH ĐƯA VÀO QUYẾT TOÁN</v>
          </cell>
        </row>
      </sheetData>
      <sheetData sheetId="12194">
        <row r="4">
          <cell r="A4" t="str">
            <v>BẢNG TÍNH TOÁN, ĐO BÓC KHỐI LƯỢNG HOÀN THÀNH ĐƯA VÀO QUYẾT TOÁN</v>
          </cell>
        </row>
      </sheetData>
      <sheetData sheetId="12195">
        <row r="4">
          <cell r="A4" t="str">
            <v>BẢNG TÍNH TOÁN, ĐO BÓC KHỐI LƯỢNG HOÀN THÀNH ĐƯA VÀO QUYẾT TOÁN</v>
          </cell>
        </row>
      </sheetData>
      <sheetData sheetId="12196">
        <row r="4">
          <cell r="A4" t="str">
            <v>BẢNG TÍNH TOÁN, ĐO BÓC KHỐI LƯỢNG HOÀN THÀNH ĐƯA VÀO QUYẾT TOÁN</v>
          </cell>
        </row>
      </sheetData>
      <sheetData sheetId="12197">
        <row r="4">
          <cell r="A4" t="str">
            <v>BẢNG TÍNH TOÁN, ĐO BÓC KHỐI LƯỢNG HOÀN THÀNH ĐƯA VÀO QUYẾT TOÁN</v>
          </cell>
        </row>
      </sheetData>
      <sheetData sheetId="12198">
        <row r="4">
          <cell r="A4" t="str">
            <v>BẢNG TÍNH TOÁN, ĐO BÓC KHỐI LƯỢNG HOÀN THÀNH ĐƯA VÀO QUYẾT TOÁN</v>
          </cell>
        </row>
      </sheetData>
      <sheetData sheetId="12199">
        <row r="4">
          <cell r="A4" t="str">
            <v>BẢNG TÍNH TOÁN, ĐO BÓC KHỐI LƯỢNG HOÀN THÀNH ĐƯA VÀO QUYẾT TOÁN</v>
          </cell>
        </row>
      </sheetData>
      <sheetData sheetId="12200">
        <row r="4">
          <cell r="A4" t="str">
            <v>BẢNG TÍNH TOÁN, ĐO BÓC KHỐI LƯỢNG HOÀN THÀNH ĐƯA VÀO QUYẾT TOÁN</v>
          </cell>
        </row>
      </sheetData>
      <sheetData sheetId="12201">
        <row r="4">
          <cell r="A4" t="str">
            <v>BẢNG TÍNH TOÁN, ĐO BÓC KHỐI LƯỢNG HOÀN THÀNH ĐƯA VÀO QUYẾT TOÁN</v>
          </cell>
        </row>
      </sheetData>
      <sheetData sheetId="12202">
        <row r="4">
          <cell r="A4" t="str">
            <v>BẢNG TÍNH TOÁN, ĐO BÓC KHỐI LƯỢNG HOÀN THÀNH ĐƯA VÀO QUYẾT TOÁN</v>
          </cell>
        </row>
      </sheetData>
      <sheetData sheetId="12203">
        <row r="4">
          <cell r="A4" t="str">
            <v>BẢNG TÍNH TOÁN, ĐO BÓC KHỐI LƯỢNG HOÀN THÀNH ĐƯA VÀO QUYẾT TOÁN</v>
          </cell>
        </row>
      </sheetData>
      <sheetData sheetId="12204">
        <row r="4">
          <cell r="A4" t="str">
            <v>BẢNG TÍNH TOÁN, ĐO BÓC KHỐI LƯỢNG HOÀN THÀNH ĐƯA VÀO QUYẾT TOÁN</v>
          </cell>
        </row>
      </sheetData>
      <sheetData sheetId="12205">
        <row r="4">
          <cell r="A4" t="str">
            <v>BẢNG TÍNH TOÁN, ĐO BÓC KHỐI LƯỢNG HOÀN THÀNH ĐƯA VÀO QUYẾT TOÁN</v>
          </cell>
        </row>
      </sheetData>
      <sheetData sheetId="12206">
        <row r="4">
          <cell r="A4" t="str">
            <v>BẢNG TÍNH TOÁN, ĐO BÓC KHỐI LƯỢNG HOÀN THÀNH ĐƯA VÀO QUYẾT TOÁN</v>
          </cell>
        </row>
      </sheetData>
      <sheetData sheetId="12207">
        <row r="4">
          <cell r="A4" t="str">
            <v>BẢNG TÍNH TOÁN, ĐO BÓC KHỐI LƯỢNG HOÀN THÀNH ĐƯA VÀO QUYẾT TOÁN</v>
          </cell>
        </row>
      </sheetData>
      <sheetData sheetId="12208">
        <row r="4">
          <cell r="A4" t="str">
            <v>BẢNG TÍNH TOÁN, ĐO BÓC KHỐI LƯỢNG HOÀN THÀNH ĐƯA VÀO QUYẾT TOÁN</v>
          </cell>
        </row>
      </sheetData>
      <sheetData sheetId="12209">
        <row r="4">
          <cell r="A4" t="str">
            <v>BẢNG TÍNH TOÁN, ĐO BÓC KHỐI LƯỢNG HOÀN THÀNH ĐƯA VÀO QUYẾT TOÁN</v>
          </cell>
        </row>
      </sheetData>
      <sheetData sheetId="12210">
        <row r="4">
          <cell r="A4" t="str">
            <v>BẢNG TÍNH TOÁN, ĐO BÓC KHỐI LƯỢNG HOÀN THÀNH ĐƯA VÀO QUYẾT TOÁN</v>
          </cell>
        </row>
      </sheetData>
      <sheetData sheetId="12211">
        <row r="4">
          <cell r="A4" t="str">
            <v>BẢNG TÍNH TOÁN, ĐO BÓC KHỐI LƯỢNG HOÀN THÀNH ĐƯA VÀO QUYẾT TOÁN</v>
          </cell>
        </row>
      </sheetData>
      <sheetData sheetId="12212">
        <row r="4">
          <cell r="A4" t="str">
            <v>BẢNG TÍNH TOÁN, ĐO BÓC KHỐI LƯỢNG HOÀN THÀNH ĐƯA VÀO QUYẾT TOÁN</v>
          </cell>
        </row>
      </sheetData>
      <sheetData sheetId="12213">
        <row r="4">
          <cell r="A4" t="str">
            <v>BẢNG TÍNH TOÁN, ĐO BÓC KHỐI LƯỢNG HOÀN THÀNH ĐƯA VÀO QUYẾT TOÁN</v>
          </cell>
        </row>
      </sheetData>
      <sheetData sheetId="12214">
        <row r="4">
          <cell r="A4" t="str">
            <v>BẢNG TÍNH TOÁN, ĐO BÓC KHỐI LƯỢNG HOÀN THÀNH ĐƯA VÀO QUYẾT TOÁN</v>
          </cell>
        </row>
      </sheetData>
      <sheetData sheetId="12215">
        <row r="4">
          <cell r="A4" t="str">
            <v>BẢNG TÍNH TOÁN, ĐO BÓC KHỐI LƯỢNG HOÀN THÀNH ĐƯA VÀO QUYẾT TOÁN</v>
          </cell>
        </row>
      </sheetData>
      <sheetData sheetId="12216">
        <row r="4">
          <cell r="A4" t="str">
            <v>BẢNG TÍNH TOÁN, ĐO BÓC KHỐI LƯỢNG HOÀN THÀNH ĐƯA VÀO QUYẾT TOÁN</v>
          </cell>
        </row>
      </sheetData>
      <sheetData sheetId="12217">
        <row r="4">
          <cell r="A4" t="str">
            <v>BẢNG TÍNH TOÁN, ĐO BÓC KHỐI LƯỢNG HOÀN THÀNH ĐƯA VÀO QUYẾT TOÁN</v>
          </cell>
        </row>
      </sheetData>
      <sheetData sheetId="12218">
        <row r="4">
          <cell r="A4" t="str">
            <v>BẢNG TÍNH TOÁN, ĐO BÓC KHỐI LƯỢNG HOÀN THÀNH ĐƯA VÀO QUYẾT TOÁN</v>
          </cell>
        </row>
      </sheetData>
      <sheetData sheetId="12219">
        <row r="4">
          <cell r="A4" t="str">
            <v>BẢNG TÍNH TOÁN, ĐO BÓC KHỐI LƯỢNG HOÀN THÀNH ĐƯA VÀO QUYẾT TOÁN</v>
          </cell>
        </row>
      </sheetData>
      <sheetData sheetId="12220">
        <row r="4">
          <cell r="A4" t="str">
            <v>BẢNG TÍNH TOÁN, ĐO BÓC KHỐI LƯỢNG HOÀN THÀNH ĐƯA VÀO QUYẾT TOÁN</v>
          </cell>
        </row>
      </sheetData>
      <sheetData sheetId="12221">
        <row r="4">
          <cell r="A4" t="str">
            <v>BẢNG TÍNH TOÁN, ĐO BÓC KHỐI LƯỢNG HOÀN THÀNH ĐƯA VÀO QUYẾT TOÁN</v>
          </cell>
        </row>
      </sheetData>
      <sheetData sheetId="12222">
        <row r="4">
          <cell r="A4" t="str">
            <v>BẢNG TÍNH TOÁN, ĐO BÓC KHỐI LƯỢNG HOÀN THÀNH ĐƯA VÀO QUYẾT TOÁN</v>
          </cell>
        </row>
      </sheetData>
      <sheetData sheetId="12223">
        <row r="4">
          <cell r="A4" t="str">
            <v>BẢNG TÍNH TOÁN, ĐO BÓC KHỐI LƯỢNG HOÀN THÀNH ĐƯA VÀO QUYẾT TOÁN</v>
          </cell>
        </row>
      </sheetData>
      <sheetData sheetId="12224">
        <row r="4">
          <cell r="A4" t="str">
            <v>BẢNG TÍNH TOÁN, ĐO BÓC KHỐI LƯỢNG HOÀN THÀNH ĐƯA VÀO QUYẾT TOÁN</v>
          </cell>
        </row>
      </sheetData>
      <sheetData sheetId="12225">
        <row r="4">
          <cell r="A4" t="str">
            <v>BẢNG TÍNH TOÁN, ĐO BÓC KHỐI LƯỢNG HOÀN THÀNH ĐƯA VÀO QUYẾT TOÁN</v>
          </cell>
        </row>
      </sheetData>
      <sheetData sheetId="12226">
        <row r="4">
          <cell r="A4" t="str">
            <v>BẢNG TÍNH TOÁN, ĐO BÓC KHỐI LƯỢNG HOÀN THÀNH ĐƯA VÀO QUYẾT TOÁN</v>
          </cell>
        </row>
      </sheetData>
      <sheetData sheetId="12227">
        <row r="4">
          <cell r="A4" t="str">
            <v>BẢNG TÍNH TOÁN, ĐO BÓC KHỐI LƯỢNG HOÀN THÀNH ĐƯA VÀO QUYẾT TOÁN</v>
          </cell>
        </row>
      </sheetData>
      <sheetData sheetId="12228">
        <row r="4">
          <cell r="A4" t="str">
            <v>BẢNG TÍNH TOÁN, ĐO BÓC KHỐI LƯỢNG HOÀN THÀNH ĐƯA VÀO QUYẾT TOÁN</v>
          </cell>
        </row>
      </sheetData>
      <sheetData sheetId="12229">
        <row r="4">
          <cell r="A4" t="str">
            <v>BẢNG TÍNH TOÁN, ĐO BÓC KHỐI LƯỢNG HOÀN THÀNH ĐƯA VÀO QUYẾT TOÁN</v>
          </cell>
        </row>
      </sheetData>
      <sheetData sheetId="12230">
        <row r="4">
          <cell r="A4" t="str">
            <v>BẢNG TÍNH TOÁN, ĐO BÓC KHỐI LƯỢNG HOÀN THÀNH ĐƯA VÀO QUYẾT TOÁN</v>
          </cell>
        </row>
      </sheetData>
      <sheetData sheetId="12231">
        <row r="4">
          <cell r="A4" t="str">
            <v>BẢNG TÍNH TOÁN, ĐO BÓC KHỐI LƯỢNG HOÀN THÀNH ĐƯA VÀO QUYẾT TOÁN</v>
          </cell>
        </row>
      </sheetData>
      <sheetData sheetId="12232">
        <row r="4">
          <cell r="A4" t="str">
            <v>BẢNG TÍNH TOÁN, ĐO BÓC KHỐI LƯỢNG HOÀN THÀNH ĐƯA VÀO QUYẾT TOÁN</v>
          </cell>
        </row>
      </sheetData>
      <sheetData sheetId="12233">
        <row r="4">
          <cell r="A4" t="str">
            <v>BẢNG TÍNH TOÁN, ĐO BÓC KHỐI LƯỢNG HOÀN THÀNH ĐƯA VÀO QUYẾT TOÁN</v>
          </cell>
        </row>
      </sheetData>
      <sheetData sheetId="12234">
        <row r="4">
          <cell r="A4" t="str">
            <v>BẢNG TÍNH TOÁN, ĐO BÓC KHỐI LƯỢNG HOÀN THÀNH ĐƯA VÀO QUYẾT TOÁN</v>
          </cell>
        </row>
      </sheetData>
      <sheetData sheetId="12235">
        <row r="4">
          <cell r="A4" t="str">
            <v>BẢNG TÍNH TOÁN, ĐO BÓC KHỐI LƯỢNG HOÀN THÀNH ĐƯA VÀO QUYẾT TOÁN</v>
          </cell>
        </row>
      </sheetData>
      <sheetData sheetId="12236">
        <row r="4">
          <cell r="A4" t="str">
            <v>BẢNG TÍNH TOÁN, ĐO BÓC KHỐI LƯỢNG HOÀN THÀNH ĐƯA VÀO QUYẾT TOÁN</v>
          </cell>
        </row>
      </sheetData>
      <sheetData sheetId="12237">
        <row r="4">
          <cell r="A4" t="str">
            <v>BẢNG TÍNH TOÁN, ĐO BÓC KHỐI LƯỢNG HOÀN THÀNH ĐƯA VÀO QUYẾT TOÁN</v>
          </cell>
        </row>
      </sheetData>
      <sheetData sheetId="12238">
        <row r="4">
          <cell r="A4" t="str">
            <v>BẢNG TÍNH TOÁN, ĐO BÓC KHỐI LƯỢNG HOÀN THÀNH ĐƯA VÀO QUYẾT TOÁN</v>
          </cell>
        </row>
      </sheetData>
      <sheetData sheetId="12239">
        <row r="4">
          <cell r="A4" t="str">
            <v>BẢNG TÍNH TOÁN, ĐO BÓC KHỐI LƯỢNG HOÀN THÀNH ĐƯA VÀO QUYẾT TOÁN</v>
          </cell>
        </row>
      </sheetData>
      <sheetData sheetId="12240">
        <row r="4">
          <cell r="A4" t="str">
            <v>BẢNG TÍNH TOÁN, ĐO BÓC KHỐI LƯỢNG HOÀN THÀNH ĐƯA VÀO QUYẾT TOÁN</v>
          </cell>
        </row>
      </sheetData>
      <sheetData sheetId="12241">
        <row r="4">
          <cell r="A4" t="str">
            <v>BẢNG TÍNH TOÁN, ĐO BÓC KHỐI LƯỢNG HOÀN THÀNH ĐƯA VÀO QUYẾT TOÁN</v>
          </cell>
        </row>
      </sheetData>
      <sheetData sheetId="12242">
        <row r="4">
          <cell r="A4" t="str">
            <v>BẢNG TÍNH TOÁN, ĐO BÓC KHỐI LƯỢNG HOÀN THÀNH ĐƯA VÀO QUYẾT TOÁN</v>
          </cell>
        </row>
      </sheetData>
      <sheetData sheetId="12243">
        <row r="4">
          <cell r="A4" t="str">
            <v>BẢNG TÍNH TOÁN, ĐO BÓC KHỐI LƯỢNG HOÀN THÀNH ĐƯA VÀO QUYẾT TOÁN</v>
          </cell>
        </row>
      </sheetData>
      <sheetData sheetId="12244">
        <row r="4">
          <cell r="A4" t="str">
            <v>BẢNG TÍNH TOÁN, ĐO BÓC KHỐI LƯỢNG HOÀN THÀNH ĐƯA VÀO QUYẾT TOÁN</v>
          </cell>
        </row>
      </sheetData>
      <sheetData sheetId="12245">
        <row r="4">
          <cell r="A4" t="str">
            <v>BẢNG TÍNH TOÁN, ĐO BÓC KHỐI LƯỢNG HOÀN THÀNH ĐƯA VÀO QUYẾT TOÁN</v>
          </cell>
        </row>
      </sheetData>
      <sheetData sheetId="12246">
        <row r="4">
          <cell r="A4" t="str">
            <v>BẢNG TÍNH TOÁN, ĐO BÓC KHỐI LƯỢNG HOÀN THÀNH ĐƯA VÀO QUYẾT TOÁN</v>
          </cell>
        </row>
      </sheetData>
      <sheetData sheetId="12247">
        <row r="4">
          <cell r="A4" t="str">
            <v>BẢNG TÍNH TOÁN, ĐO BÓC KHỐI LƯỢNG HOÀN THÀNH ĐƯA VÀO QUYẾT TOÁN</v>
          </cell>
        </row>
      </sheetData>
      <sheetData sheetId="12248">
        <row r="4">
          <cell r="A4" t="str">
            <v>BẢNG TÍNH TOÁN, ĐO BÓC KHỐI LƯỢNG HOÀN THÀNH ĐƯA VÀO QUYẾT TOÁN</v>
          </cell>
        </row>
      </sheetData>
      <sheetData sheetId="12249">
        <row r="4">
          <cell r="A4" t="str">
            <v>BẢNG TÍNH TOÁN, ĐO BÓC KHỐI LƯỢNG HOÀN THÀNH ĐƯA VÀO QUYẾT TOÁN</v>
          </cell>
        </row>
      </sheetData>
      <sheetData sheetId="12250">
        <row r="4">
          <cell r="A4" t="str">
            <v>BẢNG TÍNH TOÁN, ĐO BÓC KHỐI LƯỢNG HOÀN THÀNH ĐƯA VÀO QUYẾT TOÁN</v>
          </cell>
        </row>
      </sheetData>
      <sheetData sheetId="12251">
        <row r="4">
          <cell r="A4" t="str">
            <v>BẢNG TÍNH TOÁN, ĐO BÓC KHỐI LƯỢNG HOÀN THÀNH ĐƯA VÀO QUYẾT TOÁN</v>
          </cell>
        </row>
      </sheetData>
      <sheetData sheetId="12252">
        <row r="4">
          <cell r="A4" t="str">
            <v>BẢNG TÍNH TOÁN, ĐO BÓC KHỐI LƯỢNG HOÀN THÀNH ĐƯA VÀO QUYẾT TOÁN</v>
          </cell>
        </row>
      </sheetData>
      <sheetData sheetId="12253">
        <row r="4">
          <cell r="A4" t="str">
            <v>BẢNG TÍNH TOÁN, ĐO BÓC KHỐI LƯỢNG HOÀN THÀNH ĐƯA VÀO QUYẾT TOÁN</v>
          </cell>
        </row>
      </sheetData>
      <sheetData sheetId="12254">
        <row r="4">
          <cell r="A4" t="str">
            <v>BẢNG TÍNH TOÁN, ĐO BÓC KHỐI LƯỢNG HOÀN THÀNH ĐƯA VÀO QUYẾT TOÁN</v>
          </cell>
        </row>
      </sheetData>
      <sheetData sheetId="12255">
        <row r="4">
          <cell r="A4" t="str">
            <v>BẢNG TÍNH TOÁN, ĐO BÓC KHỐI LƯỢNG HOÀN THÀNH ĐƯA VÀO QUYẾT TOÁN</v>
          </cell>
        </row>
      </sheetData>
      <sheetData sheetId="12256">
        <row r="4">
          <cell r="A4" t="str">
            <v>BẢNG TÍNH TOÁN, ĐO BÓC KHỐI LƯỢNG HOÀN THÀNH ĐƯA VÀO QUYẾT TOÁN</v>
          </cell>
        </row>
      </sheetData>
      <sheetData sheetId="12257">
        <row r="4">
          <cell r="A4" t="str">
            <v>BẢNG TÍNH TOÁN, ĐO BÓC KHỐI LƯỢNG HOÀN THÀNH ĐƯA VÀO QUYẾT TOÁN</v>
          </cell>
        </row>
      </sheetData>
      <sheetData sheetId="12258">
        <row r="4">
          <cell r="A4" t="str">
            <v>BẢNG TÍNH TOÁN, ĐO BÓC KHỐI LƯỢNG HOÀN THÀNH ĐƯA VÀO QUYẾT TOÁN</v>
          </cell>
        </row>
      </sheetData>
      <sheetData sheetId="12259">
        <row r="4">
          <cell r="A4" t="str">
            <v>BẢNG TÍNH TOÁN, ĐO BÓC KHỐI LƯỢNG HOÀN THÀNH ĐƯA VÀO QUYẾT TOÁN</v>
          </cell>
        </row>
      </sheetData>
      <sheetData sheetId="12260">
        <row r="4">
          <cell r="A4" t="str">
            <v>BẢNG TÍNH TOÁN, ĐO BÓC KHỐI LƯỢNG HOÀN THÀNH ĐƯA VÀO QUYẾT TOÁN</v>
          </cell>
        </row>
      </sheetData>
      <sheetData sheetId="12261">
        <row r="4">
          <cell r="A4" t="str">
            <v>BẢNG TÍNH TOÁN, ĐO BÓC KHỐI LƯỢNG HOÀN THÀNH ĐƯA VÀO QUYẾT TOÁN</v>
          </cell>
        </row>
      </sheetData>
      <sheetData sheetId="12262">
        <row r="4">
          <cell r="A4" t="str">
            <v>BẢNG TÍNH TOÁN, ĐO BÓC KHỐI LƯỢNG HOÀN THÀNH ĐƯA VÀO QUYẾT TOÁN</v>
          </cell>
        </row>
      </sheetData>
      <sheetData sheetId="12263">
        <row r="4">
          <cell r="A4" t="str">
            <v>BẢNG TÍNH TOÁN, ĐO BÓC KHỐI LƯỢNG HOÀN THÀNH ĐƯA VÀO QUYẾT TOÁN</v>
          </cell>
        </row>
      </sheetData>
      <sheetData sheetId="12264">
        <row r="4">
          <cell r="A4" t="str">
            <v>BẢNG TÍNH TOÁN, ĐO BÓC KHỐI LƯỢNG HOÀN THÀNH ĐƯA VÀO QUYẾT TOÁN</v>
          </cell>
        </row>
      </sheetData>
      <sheetData sheetId="12265">
        <row r="4">
          <cell r="A4" t="str">
            <v>BẢNG TÍNH TOÁN, ĐO BÓC KHỐI LƯỢNG HOÀN THÀNH ĐƯA VÀO QUYẾT TOÁN</v>
          </cell>
        </row>
      </sheetData>
      <sheetData sheetId="12266">
        <row r="4">
          <cell r="A4" t="str">
            <v>BẢNG TÍNH TOÁN, ĐO BÓC KHỐI LƯỢNG HOÀN THÀNH ĐƯA VÀO QUYẾT TOÁN</v>
          </cell>
        </row>
      </sheetData>
      <sheetData sheetId="12267">
        <row r="4">
          <cell r="A4" t="str">
            <v>BẢNG TÍNH TOÁN, ĐO BÓC KHỐI LƯỢNG HOÀN THÀNH ĐƯA VÀO QUYẾT TOÁN</v>
          </cell>
        </row>
      </sheetData>
      <sheetData sheetId="12268">
        <row r="4">
          <cell r="A4" t="str">
            <v>BẢNG TÍNH TOÁN, ĐO BÓC KHỐI LƯỢNG HOÀN THÀNH ĐƯA VÀO QUYẾT TOÁN</v>
          </cell>
        </row>
      </sheetData>
      <sheetData sheetId="12269">
        <row r="4">
          <cell r="A4" t="str">
            <v>BẢNG TÍNH TOÁN, ĐO BÓC KHỐI LƯỢNG HOÀN THÀNH ĐƯA VÀO QUYẾT TOÁN</v>
          </cell>
        </row>
      </sheetData>
      <sheetData sheetId="12270">
        <row r="4">
          <cell r="A4" t="str">
            <v>BẢNG TÍNH TOÁN, ĐO BÓC KHỐI LƯỢNG HOÀN THÀNH ĐƯA VÀO QUYẾT TOÁN</v>
          </cell>
        </row>
      </sheetData>
      <sheetData sheetId="12271">
        <row r="4">
          <cell r="A4" t="str">
            <v>BẢNG TÍNH TOÁN, ĐO BÓC KHỐI LƯỢNG HOÀN THÀNH ĐƯA VÀO QUYẾT TOÁN</v>
          </cell>
        </row>
      </sheetData>
      <sheetData sheetId="12272">
        <row r="4">
          <cell r="A4" t="str">
            <v>BẢNG TÍNH TOÁN, ĐO BÓC KHỐI LƯỢNG HOÀN THÀNH ĐƯA VÀO QUYẾT TOÁN</v>
          </cell>
        </row>
      </sheetData>
      <sheetData sheetId="12273">
        <row r="4">
          <cell r="A4" t="str">
            <v>BẢNG TÍNH TOÁN, ĐO BÓC KHỐI LƯỢNG HOÀN THÀNH ĐƯA VÀO QUYẾT TOÁN</v>
          </cell>
        </row>
      </sheetData>
      <sheetData sheetId="12274">
        <row r="4">
          <cell r="A4" t="str">
            <v>BẢNG TÍNH TOÁN, ĐO BÓC KHỐI LƯỢNG HOÀN THÀNH ĐƯA VÀO QUYẾT TOÁN</v>
          </cell>
        </row>
      </sheetData>
      <sheetData sheetId="12275">
        <row r="4">
          <cell r="A4" t="str">
            <v>BẢNG TÍNH TOÁN, ĐO BÓC KHỐI LƯỢNG HOÀN THÀNH ĐƯA VÀO QUYẾT TOÁN</v>
          </cell>
        </row>
      </sheetData>
      <sheetData sheetId="12276">
        <row r="4">
          <cell r="A4" t="str">
            <v>BẢNG TÍNH TOÁN, ĐO BÓC KHỐI LƯỢNG HOÀN THÀNH ĐƯA VÀO QUYẾT TOÁN</v>
          </cell>
        </row>
      </sheetData>
      <sheetData sheetId="12277">
        <row r="9">
          <cell r="A9" t="str">
            <v>A</v>
          </cell>
        </row>
      </sheetData>
      <sheetData sheetId="12278"/>
      <sheetData sheetId="12279">
        <row r="9">
          <cell r="A9" t="str">
            <v>A</v>
          </cell>
        </row>
      </sheetData>
      <sheetData sheetId="12280">
        <row r="9">
          <cell r="A9" t="str">
            <v>A</v>
          </cell>
        </row>
      </sheetData>
      <sheetData sheetId="12281"/>
      <sheetData sheetId="12282">
        <row r="4">
          <cell r="A4" t="str">
            <v>BẢNG TÍNH TOÁN, ĐO BÓC KHỐI LƯỢNG HOÀN THÀNH ĐƯA VÀO QUYẾT TOÁN</v>
          </cell>
        </row>
      </sheetData>
      <sheetData sheetId="12283">
        <row r="9">
          <cell r="A9" t="str">
            <v>A</v>
          </cell>
        </row>
      </sheetData>
      <sheetData sheetId="12284"/>
      <sheetData sheetId="12285">
        <row r="4">
          <cell r="A4" t="str">
            <v>BẢNG TÍNH TOÁN, ĐO BÓC KHỐI LƯỢNG HOÀN THÀNH ĐƯA VÀO QUYẾT TOÁN</v>
          </cell>
        </row>
      </sheetData>
      <sheetData sheetId="12286">
        <row r="9">
          <cell r="A9" t="str">
            <v>A</v>
          </cell>
        </row>
      </sheetData>
      <sheetData sheetId="12287">
        <row r="9">
          <cell r="A9" t="str">
            <v>A</v>
          </cell>
        </row>
      </sheetData>
      <sheetData sheetId="12288">
        <row r="9">
          <cell r="A9" t="str">
            <v>A</v>
          </cell>
        </row>
      </sheetData>
      <sheetData sheetId="12289">
        <row r="9">
          <cell r="A9" t="str">
            <v>A</v>
          </cell>
        </row>
      </sheetData>
      <sheetData sheetId="12290">
        <row r="9">
          <cell r="A9" t="str">
            <v>A</v>
          </cell>
        </row>
      </sheetData>
      <sheetData sheetId="12291">
        <row r="9">
          <cell r="A9" t="str">
            <v>A</v>
          </cell>
        </row>
      </sheetData>
      <sheetData sheetId="12292">
        <row r="4">
          <cell r="A4" t="str">
            <v>BẢNG TÍNH TOÁN, ĐO BÓC KHỐI LƯỢNG HOÀN THÀNH ĐƯA VÀO QUYẾT TOÁN</v>
          </cell>
        </row>
      </sheetData>
      <sheetData sheetId="12293">
        <row r="9">
          <cell r="A9" t="str">
            <v>A</v>
          </cell>
        </row>
      </sheetData>
      <sheetData sheetId="12294">
        <row r="9">
          <cell r="A9" t="str">
            <v>A</v>
          </cell>
        </row>
      </sheetData>
      <sheetData sheetId="12295">
        <row r="4">
          <cell r="A4" t="str">
            <v>BẢNG TÍNH TOÁN, ĐO BÓC KHỐI LƯỢNG HOÀN THÀNH ĐƯA VÀO QUYẾT TOÁN</v>
          </cell>
        </row>
      </sheetData>
      <sheetData sheetId="12296">
        <row r="9">
          <cell r="A9" t="str">
            <v>A</v>
          </cell>
        </row>
      </sheetData>
      <sheetData sheetId="12297">
        <row r="9">
          <cell r="A9" t="str">
            <v>A</v>
          </cell>
        </row>
      </sheetData>
      <sheetData sheetId="12298">
        <row r="9">
          <cell r="A9" t="str">
            <v>A</v>
          </cell>
        </row>
      </sheetData>
      <sheetData sheetId="12299">
        <row r="9">
          <cell r="A9" t="str">
            <v>A</v>
          </cell>
        </row>
      </sheetData>
      <sheetData sheetId="12300">
        <row r="9">
          <cell r="A9" t="str">
            <v>A</v>
          </cell>
        </row>
      </sheetData>
      <sheetData sheetId="12301">
        <row r="9">
          <cell r="A9" t="str">
            <v>A</v>
          </cell>
        </row>
      </sheetData>
      <sheetData sheetId="12302">
        <row r="9">
          <cell r="A9" t="str">
            <v>A</v>
          </cell>
        </row>
      </sheetData>
      <sheetData sheetId="12303">
        <row r="9">
          <cell r="A9" t="str">
            <v>A</v>
          </cell>
        </row>
      </sheetData>
      <sheetData sheetId="12304">
        <row r="4">
          <cell r="A4" t="str">
            <v>BẢNG TÍNH TOÁN, ĐO BÓC KHỐI LƯỢNG HOÀN THÀNH ĐƯA VÀO QUYẾT TOÁN</v>
          </cell>
        </row>
      </sheetData>
      <sheetData sheetId="12305">
        <row r="9">
          <cell r="A9" t="str">
            <v>A</v>
          </cell>
        </row>
      </sheetData>
      <sheetData sheetId="12306">
        <row r="4">
          <cell r="A4" t="str">
            <v>BẢNG TÍNH TOÁN, ĐO BÓC KHỐI LƯỢNG HOÀN THÀNH ĐƯA VÀO QUYẾT TOÁN</v>
          </cell>
        </row>
      </sheetData>
      <sheetData sheetId="12307">
        <row r="4">
          <cell r="A4" t="str">
            <v>BẢNG TÍNH TOÁN, ĐO BÓC KHỐI LƯỢNG HOÀN THÀNH ĐƯA VÀO QUYẾT TOÁN</v>
          </cell>
        </row>
      </sheetData>
      <sheetData sheetId="12308">
        <row r="9">
          <cell r="A9" t="str">
            <v>A</v>
          </cell>
        </row>
      </sheetData>
      <sheetData sheetId="12309">
        <row r="9">
          <cell r="A9" t="str">
            <v>A</v>
          </cell>
        </row>
      </sheetData>
      <sheetData sheetId="12310">
        <row r="9">
          <cell r="A9" t="str">
            <v>A</v>
          </cell>
        </row>
      </sheetData>
      <sheetData sheetId="12311"/>
      <sheetData sheetId="12312">
        <row r="9">
          <cell r="A9" t="str">
            <v>A</v>
          </cell>
        </row>
      </sheetData>
      <sheetData sheetId="12313">
        <row r="9">
          <cell r="A9" t="str">
            <v>A</v>
          </cell>
        </row>
      </sheetData>
      <sheetData sheetId="12314">
        <row r="9">
          <cell r="A9" t="str">
            <v>A</v>
          </cell>
        </row>
      </sheetData>
      <sheetData sheetId="12315">
        <row r="9">
          <cell r="A9" t="str">
            <v>A</v>
          </cell>
        </row>
      </sheetData>
      <sheetData sheetId="12316">
        <row r="9">
          <cell r="A9" t="str">
            <v>A</v>
          </cell>
        </row>
      </sheetData>
      <sheetData sheetId="12317">
        <row r="9">
          <cell r="A9" t="str">
            <v>A</v>
          </cell>
        </row>
      </sheetData>
      <sheetData sheetId="12318">
        <row r="9">
          <cell r="A9" t="str">
            <v>A</v>
          </cell>
        </row>
      </sheetData>
      <sheetData sheetId="12319">
        <row r="9">
          <cell r="A9" t="str">
            <v>A</v>
          </cell>
        </row>
      </sheetData>
      <sheetData sheetId="12320">
        <row r="9">
          <cell r="A9" t="str">
            <v>A</v>
          </cell>
        </row>
      </sheetData>
      <sheetData sheetId="12321"/>
      <sheetData sheetId="12322">
        <row r="9">
          <cell r="A9" t="str">
            <v>A</v>
          </cell>
        </row>
      </sheetData>
      <sheetData sheetId="12323"/>
      <sheetData sheetId="12324">
        <row r="9">
          <cell r="A9" t="str">
            <v>A</v>
          </cell>
        </row>
      </sheetData>
      <sheetData sheetId="12325">
        <row r="9">
          <cell r="A9" t="str">
            <v>A</v>
          </cell>
        </row>
      </sheetData>
      <sheetData sheetId="12326">
        <row r="9">
          <cell r="A9" t="str">
            <v>A</v>
          </cell>
        </row>
      </sheetData>
      <sheetData sheetId="12327">
        <row r="9">
          <cell r="A9" t="str">
            <v>A</v>
          </cell>
        </row>
      </sheetData>
      <sheetData sheetId="12328">
        <row r="9">
          <cell r="A9" t="str">
            <v>A</v>
          </cell>
        </row>
      </sheetData>
      <sheetData sheetId="12329">
        <row r="9">
          <cell r="A9" t="str">
            <v>A</v>
          </cell>
        </row>
      </sheetData>
      <sheetData sheetId="12330">
        <row r="9">
          <cell r="A9" t="str">
            <v>A</v>
          </cell>
        </row>
      </sheetData>
      <sheetData sheetId="12331"/>
      <sheetData sheetId="12332">
        <row r="9">
          <cell r="A9" t="str">
            <v>A</v>
          </cell>
        </row>
      </sheetData>
      <sheetData sheetId="12333">
        <row r="4">
          <cell r="A4" t="str">
            <v>BẢNG TÍNH TOÁN, ĐO BÓC KHỐI LƯỢNG HOÀN THÀNH ĐƯA VÀO QUYẾT TOÁN</v>
          </cell>
        </row>
      </sheetData>
      <sheetData sheetId="12334">
        <row r="9">
          <cell r="A9" t="str">
            <v>A</v>
          </cell>
        </row>
      </sheetData>
      <sheetData sheetId="12335"/>
      <sheetData sheetId="12336"/>
      <sheetData sheetId="12337">
        <row r="9">
          <cell r="A9" t="str">
            <v>A</v>
          </cell>
        </row>
      </sheetData>
      <sheetData sheetId="12338">
        <row r="9">
          <cell r="A9" t="str">
            <v>A</v>
          </cell>
        </row>
      </sheetData>
      <sheetData sheetId="12339">
        <row r="9">
          <cell r="A9" t="str">
            <v>A</v>
          </cell>
        </row>
      </sheetData>
      <sheetData sheetId="12340">
        <row r="9">
          <cell r="A9" t="str">
            <v>A</v>
          </cell>
        </row>
      </sheetData>
      <sheetData sheetId="12341">
        <row r="4">
          <cell r="A4" t="str">
            <v>BẢNG TÍNH TOÁN, ĐO BÓC KHỐI LƯỢNG HOÀN THÀNH ĐƯA VÀO QUYẾT TOÁN</v>
          </cell>
        </row>
      </sheetData>
      <sheetData sheetId="12342">
        <row r="9">
          <cell r="A9" t="str">
            <v>A</v>
          </cell>
        </row>
      </sheetData>
      <sheetData sheetId="12343">
        <row r="9">
          <cell r="A9" t="str">
            <v>A</v>
          </cell>
        </row>
      </sheetData>
      <sheetData sheetId="12344">
        <row r="9">
          <cell r="A9" t="str">
            <v>A</v>
          </cell>
        </row>
      </sheetData>
      <sheetData sheetId="12345">
        <row r="9">
          <cell r="A9" t="str">
            <v>A</v>
          </cell>
        </row>
      </sheetData>
      <sheetData sheetId="12346">
        <row r="9">
          <cell r="A9" t="str">
            <v>A</v>
          </cell>
        </row>
      </sheetData>
      <sheetData sheetId="12347"/>
      <sheetData sheetId="12348">
        <row r="9">
          <cell r="A9" t="str">
            <v>A</v>
          </cell>
        </row>
      </sheetData>
      <sheetData sheetId="12349">
        <row r="9">
          <cell r="A9" t="str">
            <v>A</v>
          </cell>
        </row>
      </sheetData>
      <sheetData sheetId="12350"/>
      <sheetData sheetId="12351"/>
      <sheetData sheetId="12352">
        <row r="9">
          <cell r="A9" t="str">
            <v>A</v>
          </cell>
        </row>
      </sheetData>
      <sheetData sheetId="12353"/>
      <sheetData sheetId="12354"/>
      <sheetData sheetId="12355">
        <row r="9">
          <cell r="A9" t="str">
            <v>A</v>
          </cell>
        </row>
      </sheetData>
      <sheetData sheetId="12356">
        <row r="9">
          <cell r="A9" t="str">
            <v>A</v>
          </cell>
        </row>
      </sheetData>
      <sheetData sheetId="12357">
        <row r="9">
          <cell r="A9" t="str">
            <v>A</v>
          </cell>
        </row>
      </sheetData>
      <sheetData sheetId="12358">
        <row r="9">
          <cell r="A9" t="str">
            <v>A</v>
          </cell>
        </row>
      </sheetData>
      <sheetData sheetId="12359">
        <row r="9">
          <cell r="A9" t="str">
            <v>A</v>
          </cell>
        </row>
      </sheetData>
      <sheetData sheetId="12360">
        <row r="9">
          <cell r="A9" t="str">
            <v>A</v>
          </cell>
        </row>
      </sheetData>
      <sheetData sheetId="12361">
        <row r="9">
          <cell r="A9" t="str">
            <v>A</v>
          </cell>
        </row>
      </sheetData>
      <sheetData sheetId="12362">
        <row r="9">
          <cell r="A9" t="str">
            <v>A</v>
          </cell>
        </row>
      </sheetData>
      <sheetData sheetId="12363"/>
      <sheetData sheetId="12364"/>
      <sheetData sheetId="12365"/>
      <sheetData sheetId="12366"/>
      <sheetData sheetId="12367"/>
      <sheetData sheetId="12368">
        <row r="9">
          <cell r="A9" t="str">
            <v>A</v>
          </cell>
        </row>
      </sheetData>
      <sheetData sheetId="12369">
        <row r="9">
          <cell r="A9" t="str">
            <v>A</v>
          </cell>
        </row>
      </sheetData>
      <sheetData sheetId="12370">
        <row r="9">
          <cell r="A9" t="str">
            <v>A</v>
          </cell>
        </row>
      </sheetData>
      <sheetData sheetId="12371">
        <row r="9">
          <cell r="A9" t="str">
            <v>A</v>
          </cell>
        </row>
      </sheetData>
      <sheetData sheetId="12372">
        <row r="9">
          <cell r="A9" t="str">
            <v>A</v>
          </cell>
        </row>
      </sheetData>
      <sheetData sheetId="12373">
        <row r="9">
          <cell r="A9" t="str">
            <v>A</v>
          </cell>
        </row>
      </sheetData>
      <sheetData sheetId="12374">
        <row r="9">
          <cell r="A9" t="str">
            <v>A</v>
          </cell>
        </row>
      </sheetData>
      <sheetData sheetId="12375">
        <row r="9">
          <cell r="A9" t="str">
            <v>A</v>
          </cell>
        </row>
      </sheetData>
      <sheetData sheetId="12376">
        <row r="9">
          <cell r="A9" t="str">
            <v>A</v>
          </cell>
        </row>
      </sheetData>
      <sheetData sheetId="12377">
        <row r="9">
          <cell r="A9" t="str">
            <v>A</v>
          </cell>
        </row>
      </sheetData>
      <sheetData sheetId="12378">
        <row r="9">
          <cell r="A9" t="str">
            <v>A</v>
          </cell>
        </row>
      </sheetData>
      <sheetData sheetId="12379">
        <row r="9">
          <cell r="A9" t="str">
            <v>A</v>
          </cell>
        </row>
      </sheetData>
      <sheetData sheetId="12380">
        <row r="9">
          <cell r="A9" t="str">
            <v>A</v>
          </cell>
        </row>
      </sheetData>
      <sheetData sheetId="12381">
        <row r="9">
          <cell r="A9" t="str">
            <v>A</v>
          </cell>
        </row>
      </sheetData>
      <sheetData sheetId="12382">
        <row r="9">
          <cell r="A9" t="str">
            <v>A</v>
          </cell>
        </row>
      </sheetData>
      <sheetData sheetId="12383">
        <row r="9">
          <cell r="A9" t="str">
            <v>A</v>
          </cell>
        </row>
      </sheetData>
      <sheetData sheetId="12384">
        <row r="9">
          <cell r="A9" t="str">
            <v>A</v>
          </cell>
        </row>
      </sheetData>
      <sheetData sheetId="12385">
        <row r="9">
          <cell r="A9" t="str">
            <v>A</v>
          </cell>
        </row>
      </sheetData>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row r="9">
          <cell r="A9" t="str">
            <v>A</v>
          </cell>
        </row>
      </sheetData>
      <sheetData sheetId="12413"/>
      <sheetData sheetId="12414">
        <row r="4">
          <cell r="A4" t="str">
            <v>BẢNG TÍNH TOÁN, ĐO BÓC KHỐI LƯỢNG HOÀN THÀNH ĐƯA VÀO QUYẾT TOÁN</v>
          </cell>
        </row>
      </sheetData>
      <sheetData sheetId="12415">
        <row r="4">
          <cell r="A4" t="str">
            <v>BẢNG TÍNH TOÁN, ĐO BÓC KHỐI LƯỢNG HOÀN THÀNH ĐƯA VÀO QUYẾT TOÁN</v>
          </cell>
        </row>
      </sheetData>
      <sheetData sheetId="12416">
        <row r="4">
          <cell r="A4" t="str">
            <v>BẢNG TÍNH TOÁN, ĐO BÓC KHỐI LƯỢNG HOÀN THÀNH ĐƯA VÀO QUYẾT TOÁN</v>
          </cell>
        </row>
      </sheetData>
      <sheetData sheetId="12417" refreshError="1"/>
      <sheetData sheetId="12418" refreshError="1"/>
      <sheetData sheetId="12419" refreshError="1"/>
      <sheetData sheetId="12420" refreshError="1"/>
      <sheetData sheetId="12421" refreshError="1"/>
      <sheetData sheetId="12422" refreshError="1"/>
      <sheetData sheetId="12423" refreshError="1"/>
      <sheetData sheetId="12424" refreshError="1"/>
      <sheetData sheetId="12425" refreshError="1"/>
      <sheetData sheetId="12426" refreshError="1"/>
      <sheetData sheetId="12427" refreshError="1"/>
      <sheetData sheetId="12428" refreshError="1"/>
      <sheetData sheetId="12429">
        <row r="9">
          <cell r="A9" t="str">
            <v>A</v>
          </cell>
        </row>
      </sheetData>
      <sheetData sheetId="12430">
        <row r="9">
          <cell r="A9" t="str">
            <v>A</v>
          </cell>
        </row>
      </sheetData>
      <sheetData sheetId="12431">
        <row r="9">
          <cell r="A9" t="str">
            <v>A</v>
          </cell>
        </row>
      </sheetData>
      <sheetData sheetId="12432">
        <row r="9">
          <cell r="A9" t="str">
            <v>A</v>
          </cell>
        </row>
      </sheetData>
      <sheetData sheetId="12433">
        <row r="9">
          <cell r="A9" t="str">
            <v>A</v>
          </cell>
        </row>
      </sheetData>
      <sheetData sheetId="12434" refreshError="1"/>
      <sheetData sheetId="12435" refreshError="1"/>
      <sheetData sheetId="12436" refreshError="1"/>
      <sheetData sheetId="12437" refreshError="1"/>
      <sheetData sheetId="12438" refreshError="1"/>
      <sheetData sheetId="12439" refreshError="1"/>
      <sheetData sheetId="12440" refreshError="1"/>
      <sheetData sheetId="12441" refreshError="1"/>
      <sheetData sheetId="12442" refreshError="1"/>
      <sheetData sheetId="12443" refreshError="1"/>
      <sheetData sheetId="12444" refreshError="1"/>
      <sheetData sheetId="12445" refreshError="1"/>
      <sheetData sheetId="12446" refreshError="1"/>
      <sheetData sheetId="12447" refreshError="1"/>
      <sheetData sheetId="12448" refreshError="1"/>
      <sheetData sheetId="12449" refreshError="1"/>
      <sheetData sheetId="12450" refreshError="1"/>
      <sheetData sheetId="12451" refreshError="1"/>
      <sheetData sheetId="12452" refreshError="1"/>
      <sheetData sheetId="12453" refreshError="1"/>
      <sheetData sheetId="12454"/>
      <sheetData sheetId="12455">
        <row r="9">
          <cell r="A9" t="str">
            <v>A</v>
          </cell>
        </row>
      </sheetData>
      <sheetData sheetId="12456"/>
      <sheetData sheetId="12457">
        <row r="9">
          <cell r="A9" t="str">
            <v>A</v>
          </cell>
        </row>
      </sheetData>
      <sheetData sheetId="12458">
        <row r="9">
          <cell r="A9" t="str">
            <v>A</v>
          </cell>
        </row>
      </sheetData>
      <sheetData sheetId="12459" refreshError="1"/>
      <sheetData sheetId="12460" refreshError="1"/>
      <sheetData sheetId="12461" refreshError="1"/>
      <sheetData sheetId="12462" refreshError="1"/>
      <sheetData sheetId="12463" refreshError="1"/>
      <sheetData sheetId="12464" refreshError="1"/>
      <sheetData sheetId="12465" refreshError="1"/>
      <sheetData sheetId="12466" refreshError="1"/>
      <sheetData sheetId="12467" refreshError="1"/>
      <sheetData sheetId="12468" refreshError="1"/>
      <sheetData sheetId="12469" refreshError="1"/>
      <sheetData sheetId="12470" refreshError="1"/>
      <sheetData sheetId="12471" refreshError="1"/>
      <sheetData sheetId="12472" refreshError="1"/>
      <sheetData sheetId="12473" refreshError="1"/>
      <sheetData sheetId="12474" refreshError="1"/>
      <sheetData sheetId="12475" refreshError="1"/>
      <sheetData sheetId="12476" refreshError="1"/>
      <sheetData sheetId="12477" refreshError="1"/>
      <sheetData sheetId="12478" refreshError="1"/>
      <sheetData sheetId="12479" refreshError="1"/>
      <sheetData sheetId="12480" refreshError="1"/>
      <sheetData sheetId="12481" refreshError="1"/>
      <sheetData sheetId="12482" refreshError="1"/>
      <sheetData sheetId="12483" refreshError="1"/>
      <sheetData sheetId="12484" refreshError="1"/>
      <sheetData sheetId="12485" refreshError="1"/>
      <sheetData sheetId="12486" refreshError="1"/>
      <sheetData sheetId="12487" refreshError="1"/>
      <sheetData sheetId="12488" refreshError="1"/>
      <sheetData sheetId="12489" refreshError="1"/>
      <sheetData sheetId="12490" refreshError="1"/>
      <sheetData sheetId="12491" refreshError="1"/>
      <sheetData sheetId="12492" refreshError="1"/>
      <sheetData sheetId="12493" refreshError="1"/>
      <sheetData sheetId="12494" refreshError="1"/>
      <sheetData sheetId="12495" refreshError="1"/>
      <sheetData sheetId="12496" refreshError="1"/>
      <sheetData sheetId="12497" refreshError="1"/>
      <sheetData sheetId="12498" refreshError="1"/>
      <sheetData sheetId="12499" refreshError="1"/>
      <sheetData sheetId="12500" refreshError="1"/>
      <sheetData sheetId="12501" refreshError="1"/>
      <sheetData sheetId="12502" refreshError="1"/>
      <sheetData sheetId="12503" refreshError="1"/>
      <sheetData sheetId="12504" refreshError="1"/>
      <sheetData sheetId="12505" refreshError="1"/>
      <sheetData sheetId="12506" refreshError="1"/>
      <sheetData sheetId="12507" refreshError="1"/>
      <sheetData sheetId="12508" refreshError="1"/>
      <sheetData sheetId="12509" refreshError="1"/>
      <sheetData sheetId="12510" refreshError="1"/>
      <sheetData sheetId="12511" refreshError="1"/>
      <sheetData sheetId="12512" refreshError="1"/>
      <sheetData sheetId="12513" refreshError="1"/>
      <sheetData sheetId="12514" refreshError="1"/>
      <sheetData sheetId="12515" refreshError="1"/>
      <sheetData sheetId="12516" refreshError="1"/>
      <sheetData sheetId="12517" refreshError="1"/>
      <sheetData sheetId="12518" refreshError="1"/>
      <sheetData sheetId="12519" refreshError="1"/>
      <sheetData sheetId="12520" refreshError="1"/>
      <sheetData sheetId="12521" refreshError="1"/>
      <sheetData sheetId="12522" refreshError="1"/>
      <sheetData sheetId="12523" refreshError="1"/>
      <sheetData sheetId="12524" refreshError="1"/>
      <sheetData sheetId="12525" refreshError="1"/>
      <sheetData sheetId="12526" refreshError="1"/>
      <sheetData sheetId="12527" refreshError="1"/>
      <sheetData sheetId="12528" refreshError="1"/>
      <sheetData sheetId="12529" refreshError="1"/>
      <sheetData sheetId="12530" refreshError="1"/>
      <sheetData sheetId="12531" refreshError="1"/>
      <sheetData sheetId="12532" refreshError="1"/>
      <sheetData sheetId="12533" refreshError="1"/>
      <sheetData sheetId="12534" refreshError="1"/>
      <sheetData sheetId="12535" refreshError="1"/>
      <sheetData sheetId="12536" refreshError="1"/>
      <sheetData sheetId="12537" refreshError="1"/>
      <sheetData sheetId="12538" refreshError="1"/>
      <sheetData sheetId="12539" refreshError="1"/>
      <sheetData sheetId="12540" refreshError="1"/>
      <sheetData sheetId="12541"/>
      <sheetData sheetId="12542"/>
      <sheetData sheetId="12543" refreshError="1"/>
      <sheetData sheetId="12544" refreshError="1"/>
      <sheetData sheetId="12545" refreshError="1"/>
      <sheetData sheetId="12546" refreshError="1"/>
      <sheetData sheetId="12547" refreshError="1"/>
      <sheetData sheetId="12548" refreshError="1"/>
      <sheetData sheetId="12549" refreshError="1"/>
      <sheetData sheetId="12550" refreshError="1"/>
      <sheetData sheetId="12551" refreshError="1"/>
      <sheetData sheetId="12552" refreshError="1"/>
      <sheetData sheetId="12553" refreshError="1"/>
      <sheetData sheetId="12554" refreshError="1"/>
      <sheetData sheetId="12555" refreshError="1"/>
      <sheetData sheetId="12556" refreshError="1"/>
      <sheetData sheetId="12557"/>
      <sheetData sheetId="12558" refreshError="1"/>
      <sheetData sheetId="12559" refreshError="1"/>
      <sheetData sheetId="12560" refreshError="1"/>
      <sheetData sheetId="12561" refreshError="1"/>
      <sheetData sheetId="12562" refreshError="1"/>
      <sheetData sheetId="12563" refreshError="1"/>
      <sheetData sheetId="12564" refreshError="1"/>
      <sheetData sheetId="12565" refreshError="1"/>
      <sheetData sheetId="12566" refreshError="1"/>
      <sheetData sheetId="12567" refreshError="1"/>
      <sheetData sheetId="12568" refreshError="1"/>
      <sheetData sheetId="12569"/>
      <sheetData sheetId="12570"/>
      <sheetData sheetId="12571">
        <row r="9">
          <cell r="A9" t="str">
            <v>A</v>
          </cell>
        </row>
      </sheetData>
      <sheetData sheetId="12572"/>
      <sheetData sheetId="12573" refreshError="1"/>
      <sheetData sheetId="12574" refreshError="1"/>
      <sheetData sheetId="12575" refreshError="1"/>
      <sheetData sheetId="12576" refreshError="1"/>
      <sheetData sheetId="12577" refreshError="1"/>
      <sheetData sheetId="12578" refreshError="1"/>
      <sheetData sheetId="12579" refreshError="1"/>
      <sheetData sheetId="12580" refreshError="1"/>
      <sheetData sheetId="12581" refreshError="1"/>
      <sheetData sheetId="12582" refreshError="1"/>
      <sheetData sheetId="12583" refreshError="1"/>
      <sheetData sheetId="12584" refreshError="1"/>
      <sheetData sheetId="12585"/>
      <sheetData sheetId="12586" refreshError="1"/>
      <sheetData sheetId="12587" refreshError="1"/>
      <sheetData sheetId="12588" refreshError="1"/>
      <sheetData sheetId="12589" refreshError="1"/>
      <sheetData sheetId="12590" refreshError="1"/>
      <sheetData sheetId="12591" refreshError="1"/>
      <sheetData sheetId="12592" refreshError="1"/>
      <sheetData sheetId="12593" refreshError="1"/>
      <sheetData sheetId="12594" refreshError="1"/>
      <sheetData sheetId="12595" refreshError="1"/>
      <sheetData sheetId="12596" refreshError="1"/>
      <sheetData sheetId="12597" refreshError="1"/>
      <sheetData sheetId="12598" refreshError="1"/>
      <sheetData sheetId="12599" refreshError="1"/>
      <sheetData sheetId="12600" refreshError="1"/>
      <sheetData sheetId="12601" refreshError="1"/>
      <sheetData sheetId="12602">
        <row r="9">
          <cell r="A9" t="str">
            <v>A</v>
          </cell>
        </row>
      </sheetData>
      <sheetData sheetId="12603" refreshError="1"/>
      <sheetData sheetId="12604" refreshError="1"/>
      <sheetData sheetId="12605">
        <row r="9">
          <cell r="A9" t="str">
            <v>A</v>
          </cell>
        </row>
      </sheetData>
      <sheetData sheetId="12606">
        <row r="9">
          <cell r="A9" t="str">
            <v>A</v>
          </cell>
        </row>
      </sheetData>
      <sheetData sheetId="12607">
        <row r="9">
          <cell r="A9" t="str">
            <v>A</v>
          </cell>
        </row>
      </sheetData>
      <sheetData sheetId="12608">
        <row r="9">
          <cell r="A9" t="str">
            <v>A</v>
          </cell>
        </row>
      </sheetData>
      <sheetData sheetId="12609">
        <row r="9">
          <cell r="A9" t="str">
            <v>A</v>
          </cell>
        </row>
      </sheetData>
      <sheetData sheetId="12610">
        <row r="9">
          <cell r="A9" t="str">
            <v>A</v>
          </cell>
        </row>
      </sheetData>
      <sheetData sheetId="12611">
        <row r="9">
          <cell r="A9" t="str">
            <v>A</v>
          </cell>
        </row>
      </sheetData>
      <sheetData sheetId="12612">
        <row r="9">
          <cell r="A9" t="str">
            <v>A</v>
          </cell>
        </row>
      </sheetData>
      <sheetData sheetId="12613">
        <row r="9">
          <cell r="A9" t="str">
            <v>A</v>
          </cell>
        </row>
      </sheetData>
      <sheetData sheetId="12614">
        <row r="9">
          <cell r="A9" t="str">
            <v>A</v>
          </cell>
        </row>
      </sheetData>
      <sheetData sheetId="12615">
        <row r="9">
          <cell r="A9" t="str">
            <v>A</v>
          </cell>
        </row>
      </sheetData>
      <sheetData sheetId="12616">
        <row r="9">
          <cell r="A9" t="str">
            <v>A</v>
          </cell>
        </row>
      </sheetData>
      <sheetData sheetId="12617">
        <row r="9">
          <cell r="A9" t="str">
            <v>A</v>
          </cell>
        </row>
      </sheetData>
      <sheetData sheetId="12618">
        <row r="9">
          <cell r="A9" t="str">
            <v>A</v>
          </cell>
        </row>
      </sheetData>
      <sheetData sheetId="12619">
        <row r="9">
          <cell r="A9" t="str">
            <v>A</v>
          </cell>
        </row>
      </sheetData>
      <sheetData sheetId="12620">
        <row r="9">
          <cell r="A9" t="str">
            <v>A</v>
          </cell>
        </row>
      </sheetData>
      <sheetData sheetId="12621">
        <row r="9">
          <cell r="A9" t="str">
            <v>A</v>
          </cell>
        </row>
      </sheetData>
      <sheetData sheetId="12622">
        <row r="9">
          <cell r="A9" t="str">
            <v>A</v>
          </cell>
        </row>
      </sheetData>
      <sheetData sheetId="12623">
        <row r="9">
          <cell r="A9" t="str">
            <v>A</v>
          </cell>
        </row>
      </sheetData>
      <sheetData sheetId="12624">
        <row r="9">
          <cell r="A9" t="str">
            <v>A</v>
          </cell>
        </row>
      </sheetData>
      <sheetData sheetId="12625">
        <row r="9">
          <cell r="A9" t="str">
            <v>A</v>
          </cell>
        </row>
      </sheetData>
      <sheetData sheetId="12626">
        <row r="9">
          <cell r="A9" t="str">
            <v>A</v>
          </cell>
        </row>
      </sheetData>
      <sheetData sheetId="12627">
        <row r="9">
          <cell r="A9" t="str">
            <v>A</v>
          </cell>
        </row>
      </sheetData>
      <sheetData sheetId="12628">
        <row r="9">
          <cell r="A9" t="str">
            <v>A</v>
          </cell>
        </row>
      </sheetData>
      <sheetData sheetId="12629">
        <row r="9">
          <cell r="A9" t="str">
            <v>A</v>
          </cell>
        </row>
      </sheetData>
      <sheetData sheetId="12630">
        <row r="9">
          <cell r="A9" t="str">
            <v>A</v>
          </cell>
        </row>
      </sheetData>
      <sheetData sheetId="12631"/>
      <sheetData sheetId="12632">
        <row r="9">
          <cell r="A9" t="str">
            <v>A</v>
          </cell>
        </row>
      </sheetData>
      <sheetData sheetId="12633">
        <row r="9">
          <cell r="A9" t="str">
            <v>A</v>
          </cell>
        </row>
      </sheetData>
      <sheetData sheetId="12634">
        <row r="9">
          <cell r="A9" t="str">
            <v>A</v>
          </cell>
        </row>
      </sheetData>
      <sheetData sheetId="12635">
        <row r="9">
          <cell r="A9" t="str">
            <v>A</v>
          </cell>
        </row>
      </sheetData>
      <sheetData sheetId="12636">
        <row r="9">
          <cell r="A9" t="str">
            <v>A</v>
          </cell>
        </row>
      </sheetData>
      <sheetData sheetId="12637">
        <row r="9">
          <cell r="A9" t="str">
            <v>A</v>
          </cell>
        </row>
      </sheetData>
      <sheetData sheetId="12638"/>
      <sheetData sheetId="12639">
        <row r="9">
          <cell r="A9" t="str">
            <v>A</v>
          </cell>
        </row>
      </sheetData>
      <sheetData sheetId="12640">
        <row r="9">
          <cell r="A9" t="str">
            <v>A</v>
          </cell>
        </row>
      </sheetData>
      <sheetData sheetId="12641">
        <row r="9">
          <cell r="A9" t="str">
            <v>A</v>
          </cell>
        </row>
      </sheetData>
      <sheetData sheetId="12642">
        <row r="9">
          <cell r="A9" t="str">
            <v>A</v>
          </cell>
        </row>
      </sheetData>
      <sheetData sheetId="12643"/>
      <sheetData sheetId="12644">
        <row r="9">
          <cell r="A9" t="str">
            <v>A</v>
          </cell>
        </row>
      </sheetData>
      <sheetData sheetId="12645">
        <row r="9">
          <cell r="A9" t="str">
            <v>A</v>
          </cell>
        </row>
      </sheetData>
      <sheetData sheetId="12646"/>
      <sheetData sheetId="12647"/>
      <sheetData sheetId="12648"/>
      <sheetData sheetId="12649"/>
      <sheetData sheetId="12650"/>
      <sheetData sheetId="12651"/>
      <sheetData sheetId="12652" refreshError="1"/>
      <sheetData sheetId="12653" refreshError="1"/>
      <sheetData sheetId="12654" refreshError="1"/>
      <sheetData sheetId="12655"/>
      <sheetData sheetId="12656" refreshError="1"/>
      <sheetData sheetId="12657" refreshError="1"/>
      <sheetData sheetId="12658" refreshError="1"/>
      <sheetData sheetId="12659" refreshError="1"/>
      <sheetData sheetId="12660" refreshError="1"/>
      <sheetData sheetId="12661" refreshError="1"/>
      <sheetData sheetId="12662" refreshError="1"/>
      <sheetData sheetId="12663" refreshError="1"/>
      <sheetData sheetId="12664" refreshError="1"/>
      <sheetData sheetId="12665" refreshError="1"/>
      <sheetData sheetId="12666" refreshError="1"/>
      <sheetData sheetId="12667" refreshError="1"/>
      <sheetData sheetId="12668" refreshError="1"/>
      <sheetData sheetId="12669" refreshError="1"/>
      <sheetData sheetId="12670" refreshError="1"/>
      <sheetData sheetId="12671" refreshError="1"/>
      <sheetData sheetId="12672" refreshError="1"/>
      <sheetData sheetId="12673" refreshError="1"/>
      <sheetData sheetId="12674" refreshError="1"/>
      <sheetData sheetId="12675" refreshError="1"/>
      <sheetData sheetId="12676" refreshError="1"/>
      <sheetData sheetId="12677" refreshError="1"/>
      <sheetData sheetId="12678" refreshError="1"/>
      <sheetData sheetId="12679" refreshError="1"/>
      <sheetData sheetId="12680" refreshError="1"/>
      <sheetData sheetId="12681" refreshError="1"/>
      <sheetData sheetId="12682" refreshError="1"/>
      <sheetData sheetId="12683" refreshError="1"/>
      <sheetData sheetId="12684" refreshError="1"/>
      <sheetData sheetId="12685" refreshError="1"/>
      <sheetData sheetId="12686" refreshError="1"/>
      <sheetData sheetId="12687" refreshError="1"/>
      <sheetData sheetId="12688" refreshError="1"/>
      <sheetData sheetId="12689" refreshError="1"/>
      <sheetData sheetId="12690" refreshError="1"/>
      <sheetData sheetId="12691" refreshError="1"/>
      <sheetData sheetId="12692" refreshError="1"/>
      <sheetData sheetId="12693" refreshError="1"/>
      <sheetData sheetId="12694" refreshError="1"/>
      <sheetData sheetId="12695" refreshError="1"/>
      <sheetData sheetId="12696" refreshError="1"/>
      <sheetData sheetId="12697" refreshError="1"/>
      <sheetData sheetId="12698" refreshError="1"/>
      <sheetData sheetId="12699" refreshError="1"/>
      <sheetData sheetId="12700" refreshError="1"/>
      <sheetData sheetId="12701" refreshError="1"/>
      <sheetData sheetId="12702" refreshError="1"/>
      <sheetData sheetId="12703" refreshError="1"/>
      <sheetData sheetId="12704" refreshError="1"/>
      <sheetData sheetId="12705" refreshError="1"/>
      <sheetData sheetId="12706" refreshError="1"/>
      <sheetData sheetId="12707" refreshError="1"/>
      <sheetData sheetId="12708" refreshError="1"/>
      <sheetData sheetId="12709" refreshError="1"/>
      <sheetData sheetId="12710" refreshError="1"/>
      <sheetData sheetId="12711" refreshError="1"/>
      <sheetData sheetId="12712" refreshError="1"/>
      <sheetData sheetId="12713" refreshError="1"/>
      <sheetData sheetId="12714" refreshError="1"/>
      <sheetData sheetId="12715" refreshError="1"/>
      <sheetData sheetId="12716" refreshError="1"/>
      <sheetData sheetId="12717" refreshError="1"/>
      <sheetData sheetId="12718" refreshError="1"/>
      <sheetData sheetId="12719" refreshError="1"/>
      <sheetData sheetId="12720" refreshError="1"/>
      <sheetData sheetId="12721" refreshError="1"/>
      <sheetData sheetId="12722" refreshError="1"/>
      <sheetData sheetId="12723" refreshError="1"/>
      <sheetData sheetId="12724" refreshError="1"/>
      <sheetData sheetId="12725" refreshError="1"/>
      <sheetData sheetId="12726" refreshError="1"/>
      <sheetData sheetId="12727" refreshError="1"/>
      <sheetData sheetId="12728" refreshError="1"/>
      <sheetData sheetId="12729" refreshError="1"/>
      <sheetData sheetId="12730" refreshError="1"/>
      <sheetData sheetId="12731" refreshError="1"/>
      <sheetData sheetId="12732" refreshError="1"/>
      <sheetData sheetId="12733" refreshError="1"/>
      <sheetData sheetId="12734" refreshError="1"/>
      <sheetData sheetId="12735" refreshError="1"/>
      <sheetData sheetId="12736" refreshError="1"/>
      <sheetData sheetId="12737">
        <row r="9">
          <cell r="A9" t="str">
            <v>A</v>
          </cell>
        </row>
      </sheetData>
      <sheetData sheetId="12738" refreshError="1"/>
      <sheetData sheetId="12739" refreshError="1"/>
      <sheetData sheetId="12740" refreshError="1"/>
      <sheetData sheetId="12741" refreshError="1"/>
      <sheetData sheetId="12742" refreshError="1"/>
      <sheetData sheetId="12743" refreshError="1"/>
      <sheetData sheetId="12744" refreshError="1"/>
      <sheetData sheetId="12745" refreshError="1"/>
      <sheetData sheetId="12746" refreshError="1"/>
      <sheetData sheetId="12747" refreshError="1"/>
      <sheetData sheetId="12748" refreshError="1"/>
      <sheetData sheetId="12749" refreshError="1"/>
      <sheetData sheetId="12750" refreshError="1"/>
      <sheetData sheetId="12751" refreshError="1"/>
      <sheetData sheetId="12752" refreshError="1"/>
      <sheetData sheetId="12753" refreshError="1"/>
      <sheetData sheetId="12754" refreshError="1"/>
      <sheetData sheetId="12755" refreshError="1"/>
      <sheetData sheetId="12756" refreshError="1"/>
      <sheetData sheetId="12757" refreshError="1"/>
      <sheetData sheetId="12758" refreshError="1"/>
      <sheetData sheetId="12759" refreshError="1"/>
      <sheetData sheetId="12760" refreshError="1"/>
      <sheetData sheetId="12761" refreshError="1"/>
      <sheetData sheetId="12762" refreshError="1"/>
      <sheetData sheetId="12763" refreshError="1"/>
      <sheetData sheetId="12764" refreshError="1"/>
      <sheetData sheetId="12765" refreshError="1"/>
      <sheetData sheetId="12766" refreshError="1"/>
      <sheetData sheetId="12767" refreshError="1"/>
      <sheetData sheetId="12768" refreshError="1"/>
      <sheetData sheetId="12769"/>
      <sheetData sheetId="12770" refreshError="1"/>
      <sheetData sheetId="12771" refreshError="1"/>
      <sheetData sheetId="12772" refreshError="1"/>
      <sheetData sheetId="12773" refreshError="1"/>
      <sheetData sheetId="12774" refreshError="1"/>
      <sheetData sheetId="12775" refreshError="1"/>
      <sheetData sheetId="12776"/>
      <sheetData sheetId="12777"/>
      <sheetData sheetId="12778"/>
      <sheetData sheetId="12779">
        <row r="9">
          <cell r="A9" t="str">
            <v>A</v>
          </cell>
        </row>
      </sheetData>
      <sheetData sheetId="12780" refreshError="1"/>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refreshError="1"/>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refreshError="1"/>
      <sheetData sheetId="12877" refreshError="1"/>
      <sheetData sheetId="12878" refreshError="1"/>
      <sheetData sheetId="12879" refreshError="1"/>
      <sheetData sheetId="12880" refreshError="1"/>
      <sheetData sheetId="12881" refreshError="1"/>
      <sheetData sheetId="12882" refreshError="1"/>
      <sheetData sheetId="12883" refreshError="1"/>
      <sheetData sheetId="12884" refreshError="1"/>
      <sheetData sheetId="12885" refreshError="1"/>
      <sheetData sheetId="12886" refreshError="1"/>
      <sheetData sheetId="12887" refreshError="1"/>
      <sheetData sheetId="12888" refreshError="1"/>
      <sheetData sheetId="12889" refreshError="1"/>
      <sheetData sheetId="12890"/>
      <sheetData sheetId="12891" refreshError="1"/>
      <sheetData sheetId="12892" refreshError="1"/>
      <sheetData sheetId="12893" refreshError="1"/>
      <sheetData sheetId="12894" refreshError="1"/>
      <sheetData sheetId="12895" refreshError="1"/>
      <sheetData sheetId="12896" refreshError="1"/>
      <sheetData sheetId="12897" refreshError="1"/>
      <sheetData sheetId="12898" refreshError="1"/>
      <sheetData sheetId="12899" refreshError="1"/>
      <sheetData sheetId="12900" refreshError="1"/>
      <sheetData sheetId="12901" refreshError="1"/>
      <sheetData sheetId="12902" refreshError="1"/>
      <sheetData sheetId="12903" refreshError="1"/>
      <sheetData sheetId="12904" refreshError="1"/>
      <sheetData sheetId="12905" refreshError="1"/>
      <sheetData sheetId="12906" refreshError="1"/>
      <sheetData sheetId="12907" refreshError="1"/>
      <sheetData sheetId="12908" refreshError="1"/>
      <sheetData sheetId="12909" refreshError="1"/>
      <sheetData sheetId="12910" refreshError="1"/>
      <sheetData sheetId="12911" refreshError="1"/>
      <sheetData sheetId="12912" refreshError="1"/>
      <sheetData sheetId="12913" refreshError="1"/>
      <sheetData sheetId="12914" refreshError="1"/>
      <sheetData sheetId="12915" refreshError="1"/>
      <sheetData sheetId="12916" refreshError="1"/>
      <sheetData sheetId="12917" refreshError="1"/>
      <sheetData sheetId="12918" refreshError="1"/>
      <sheetData sheetId="12919" refreshError="1"/>
      <sheetData sheetId="12920" refreshError="1"/>
      <sheetData sheetId="12921" refreshError="1"/>
      <sheetData sheetId="12922" refreshError="1"/>
      <sheetData sheetId="12923" refreshError="1"/>
      <sheetData sheetId="12924" refreshError="1"/>
      <sheetData sheetId="12925" refreshError="1"/>
      <sheetData sheetId="12926" refreshError="1"/>
      <sheetData sheetId="12927" refreshError="1"/>
      <sheetData sheetId="12928" refreshError="1"/>
      <sheetData sheetId="12929" refreshError="1"/>
      <sheetData sheetId="12930" refreshError="1"/>
      <sheetData sheetId="12931" refreshError="1"/>
      <sheetData sheetId="12932" refreshError="1"/>
      <sheetData sheetId="12933" refreshError="1"/>
      <sheetData sheetId="12934" refreshError="1"/>
      <sheetData sheetId="12935" refreshError="1"/>
      <sheetData sheetId="12936" refreshError="1"/>
      <sheetData sheetId="12937" refreshError="1"/>
      <sheetData sheetId="12938" refreshError="1"/>
      <sheetData sheetId="12939" refreshError="1"/>
      <sheetData sheetId="12940" refreshError="1"/>
      <sheetData sheetId="12941" refreshError="1"/>
      <sheetData sheetId="12942" refreshError="1"/>
      <sheetData sheetId="12943" refreshError="1"/>
      <sheetData sheetId="12944" refreshError="1"/>
      <sheetData sheetId="12945" refreshError="1"/>
      <sheetData sheetId="12946" refreshError="1"/>
      <sheetData sheetId="12947" refreshError="1"/>
      <sheetData sheetId="12948" refreshError="1"/>
      <sheetData sheetId="12949" refreshError="1"/>
      <sheetData sheetId="12950" refreshError="1"/>
      <sheetData sheetId="12951" refreshError="1"/>
      <sheetData sheetId="12952" refreshError="1"/>
      <sheetData sheetId="12953" refreshError="1"/>
      <sheetData sheetId="12954" refreshError="1"/>
      <sheetData sheetId="12955" refreshError="1"/>
      <sheetData sheetId="12956" refreshError="1"/>
      <sheetData sheetId="12957" refreshError="1"/>
      <sheetData sheetId="12958" refreshError="1"/>
      <sheetData sheetId="12959" refreshError="1"/>
      <sheetData sheetId="12960" refreshError="1"/>
      <sheetData sheetId="12961" refreshError="1"/>
      <sheetData sheetId="12962">
        <row r="9">
          <cell r="A9" t="str">
            <v>A</v>
          </cell>
        </row>
      </sheetData>
      <sheetData sheetId="12963">
        <row r="9">
          <cell r="A9" t="str">
            <v>A</v>
          </cell>
        </row>
      </sheetData>
      <sheetData sheetId="12964" refreshError="1"/>
      <sheetData sheetId="12965" refreshError="1"/>
      <sheetData sheetId="12966" refreshError="1"/>
      <sheetData sheetId="12967" refreshError="1"/>
      <sheetData sheetId="12968" refreshError="1"/>
      <sheetData sheetId="12969" refreshError="1"/>
      <sheetData sheetId="12970" refreshError="1"/>
      <sheetData sheetId="12971" refreshError="1"/>
      <sheetData sheetId="12972" refreshError="1"/>
      <sheetData sheetId="12973"/>
      <sheetData sheetId="12974" refreshError="1"/>
      <sheetData sheetId="12975" refreshError="1"/>
      <sheetData sheetId="12976" refreshError="1"/>
      <sheetData sheetId="12977" refreshError="1"/>
      <sheetData sheetId="12978" refreshError="1"/>
      <sheetData sheetId="12979" refreshError="1"/>
      <sheetData sheetId="12980" refreshError="1"/>
      <sheetData sheetId="1298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VL den HT"/>
      <sheetName val="Gia giao VL den HT"/>
      <sheetName val="XL4Poppy"/>
      <sheetName val="dongia (2)"/>
      <sheetName val="GVL"/>
      <sheetName val="Check pile"/>
      <sheetName val="Input"/>
      <sheetName val="Quant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4Poppy"/>
      <sheetName val="THDT"/>
      <sheetName val="THXL"/>
      <sheetName val="THTB"/>
      <sheetName val="THXLK"/>
      <sheetName val="XL35"/>
      <sheetName val="DZ35"/>
      <sheetName val="XLCN"/>
      <sheetName val="CN35"/>
      <sheetName val="THTBA"/>
      <sheetName val="TBA"/>
      <sheetName val="KS"/>
      <sheetName val="VC35"/>
      <sheetName val="CT35"/>
      <sheetName val="XL04"/>
      <sheetName val="DZ04"/>
      <sheetName val="XL_Cto"/>
      <sheetName val="C_to"/>
      <sheetName val="CP_BT"/>
      <sheetName val="CTTBA"/>
      <sheetName val="VCTBA"/>
      <sheetName val="CT04"/>
      <sheetName val="VC04"/>
      <sheetName val="VC_Cto"/>
      <sheetName val="CT_BT"/>
      <sheetName val="BT"/>
      <sheetName val="TH"/>
      <sheetName val="KB"/>
      <sheetName val="00000000"/>
      <sheetName val="Gia VL den HT"/>
      <sheetName val="SL"/>
      <sheetName val="dongia (2)"/>
      <sheetName val="Gia giao VL den HT"/>
      <sheetName val="GVL"/>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SĐP"/>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oi luong HD tang"/>
      <sheetName val="Khoi luong HD giam"/>
      <sheetName val="DGPS"/>
      <sheetName val="Khoi luong phat sinh HD"/>
      <sheetName val="DGCT"/>
      <sheetName val="Khoi luong"/>
      <sheetName val="Khoi luong chi tiet"/>
      <sheetName val="Tong hop du toan"/>
      <sheetName val="Du toan chi tiet"/>
      <sheetName val="Don gia chi tiet"/>
      <sheetName val="Vat lieu"/>
      <sheetName val="Bang gia vat lieu"/>
      <sheetName val="Cap phoi vua"/>
      <sheetName val="Luong"/>
      <sheetName val="Bang gia thiet bi"/>
      <sheetName val="XL4Poppy"/>
      <sheetName val="149-2"/>
      <sheetName val="TTDZ22"/>
      <sheetName val="Tonf hop du toan"/>
      <sheetName val="Xuly Data"/>
      <sheetName val="Sheet1"/>
      <sheetName val="Gia VL den HT"/>
      <sheetName val="#REF"/>
      <sheetName val="Sheet2"/>
      <sheetName val="Sheet3"/>
      <sheetName val="Khoi_luong_HD_tang"/>
      <sheetName val="Khoi_luong_HD_giam"/>
      <sheetName val="Khoi_luong_phat_sinh_HD"/>
      <sheetName val="Khoi_luong"/>
      <sheetName val="Khoi_luong_chi_tiet"/>
      <sheetName val="Tong_hop_du_toan"/>
      <sheetName val="Du_toan_chi_tiet"/>
      <sheetName val="Don_gia_chi_tiet"/>
      <sheetName val="Vat_lieu"/>
      <sheetName val="Bang_gia_vat_lieu"/>
      <sheetName val="Cap_phoi_vua"/>
      <sheetName val="Bang_gia_thiet_bi"/>
      <sheetName val="DG "/>
      <sheetName val="Data"/>
      <sheetName val="TGLD"/>
      <sheetName val="CBKHKT"/>
      <sheetName val="LDTN"/>
      <sheetName val="CNKT"/>
      <sheetName val="Sheet5"/>
      <sheetName val="Sheet6"/>
      <sheetName val="Sheet7"/>
      <sheetName val="Chart1"/>
      <sheetName val="Chart2"/>
      <sheetName val="cap so lao dong"/>
      <sheetName val="Sheet9"/>
      <sheetName val="Sheet10"/>
      <sheetName val="Sheet11"/>
      <sheetName val="Sheet12"/>
      <sheetName val="Sheet13"/>
      <sheetName val="Sheet14"/>
      <sheetName val="Sheet16"/>
      <sheetName val="Sheet15"/>
      <sheetName val="dongia (2)"/>
      <sheetName val="DG7606TBA"/>
      <sheetName val="Input"/>
      <sheetName val="THKP"/>
      <sheetName val="TNHC"/>
      <sheetName val="DSPK"/>
      <sheetName val="khung ten TD"/>
      <sheetName val="tra-vat-lieu"/>
      <sheetName val="TH TB+XD"/>
      <sheetName val="BXLDL"/>
      <sheetName val="_x0000__x0000__x0000__x0000__x0000__x0000__x0000__x0000_"/>
      <sheetName val="HelpMe"/>
      <sheetName val="Chiet tinh"/>
      <sheetName val="CT -THVLNC"/>
      <sheetName val="Khoan cong truong Tan De"/>
      <sheetName val="M 67"/>
      <sheetName val="VuaBT"/>
      <sheetName val="PhaDoMong"/>
      <sheetName val="MTP"/>
      <sheetName val="MTP1"/>
      <sheetName val="Tonf_hop_du_toan"/>
      <sheetName val="dongia_(2)"/>
      <sheetName val="Khoi_luong_HD_tang1"/>
      <sheetName val="Khoi_luong_HD_giam1"/>
      <sheetName val="Khoi_luong_phat_sinh_HD1"/>
      <sheetName val="Khoi_luong1"/>
      <sheetName val="Khoi_luong_chi_tiet1"/>
      <sheetName val="Tong_hop_du_toan1"/>
      <sheetName val="Du_toan_chi_tiet1"/>
      <sheetName val="Don_gia_chi_tiet1"/>
      <sheetName val="Vat_lieu1"/>
      <sheetName val="Bang_gia_vat_lieu1"/>
      <sheetName val="Cap_phoi_vua1"/>
      <sheetName val="Bang_gia_thiet_bi1"/>
      <sheetName val="Tonf_hop_du_toan1"/>
      <sheetName val="Khoi_luong_HD_tang2"/>
      <sheetName val="Khoi_luong_HD_giam2"/>
      <sheetName val="Khoi_luong_phat_sinh_HD2"/>
      <sheetName val="Khoi_luong2"/>
      <sheetName val="Khoi_luong_chi_tiet2"/>
      <sheetName val="Tong_hop_du_toan2"/>
      <sheetName val="Du_toan_chi_tiet2"/>
      <sheetName val="Don_gia_chi_tiet2"/>
      <sheetName val="Vat_lieu2"/>
      <sheetName val="Bang_gia_vat_lieu2"/>
      <sheetName val="Cap_phoi_vua2"/>
      <sheetName val="Bang_gia_thiet_bi2"/>
      <sheetName val="Tonf_hop_du_toan2"/>
      <sheetName val="Khoi_luong_HD_tang3"/>
      <sheetName val="Khoi_luong_HD_giam3"/>
      <sheetName val="Khoi_luong_phat_sinh_HD3"/>
      <sheetName val="Khoi_luong3"/>
      <sheetName val="Khoi_luong_chi_tiet3"/>
      <sheetName val="Tong_hop_du_toan3"/>
      <sheetName val="Du_toan_chi_tiet3"/>
      <sheetName val="Don_gia_chi_tiet3"/>
      <sheetName val="Vat_lieu3"/>
      <sheetName val="Bang_gia_vat_lieu3"/>
      <sheetName val="Cap_phoi_vua3"/>
      <sheetName val="Bang_gia_thiet_bi3"/>
      <sheetName val="Tonf_hop_du_toan3"/>
      <sheetName val="VL,NC"/>
      <sheetName val="Chiet tinh dz35"/>
      <sheetName val="방배동내역(리라)"/>
      <sheetName val="Tổng kê"/>
      <sheetName val="PNT-QUOT-#3"/>
      <sheetName val="COAT&amp;WRAP-QIOT-#3"/>
      <sheetName val=""/>
      <sheetName val="6호기"/>
      <sheetName val="????????"/>
      <sheetName val="Luong TT01"/>
      <sheetName val="NCV3-X"/>
      <sheetName val="Bang luong NHOM I"/>
      <sheetName val="TONGKE-HT"/>
      <sheetName val="truc tiep"/>
      <sheetName val="gia vt,nc,may"/>
      <sheetName val="Tham khao "/>
      <sheetName val="He thong tai khoan"/>
      <sheetName val="Executive Summary"/>
      <sheetName val="dsctytv"/>
      <sheetName val="Thongtin"/>
      <sheetName val="ds"/>
      <sheetName val="KQKD-03"/>
      <sheetName val="PhongBan"/>
      <sheetName val="De11A"/>
      <sheetName val="Bang_ke_TT"/>
      <sheetName val="BCDTK"/>
      <sheetName val="MTC"/>
      <sheetName val="PA2"/>
      <sheetName val="PA3"/>
      <sheetName val="1.3"/>
      <sheetName val="1.5"/>
      <sheetName val="LKVL-CK-HT-GD1"/>
      <sheetName val="giathanh1"/>
      <sheetName val="THPDMoi  (2)"/>
      <sheetName val="gtrinh"/>
      <sheetName val="TONG HOP VL-NC"/>
      <sheetName val="lam-moi"/>
      <sheetName val="chitiet"/>
      <sheetName val="TONGKE3p "/>
      <sheetName val="TH VL, NC, DDHT Thanhphuoc"/>
      <sheetName val="DONGIA"/>
      <sheetName val="thao-go"/>
      <sheetName val="DON GIA"/>
      <sheetName val="DG"/>
      <sheetName val="phuluc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NEW-PANEL"/>
      <sheetName val="SĐT"/>
      <sheetName val="Luong_TT05"/>
      <sheetName val="vc1"/>
      <sheetName val="Gia"/>
      <sheetName val="vc2"/>
      <sheetName val="BX588"/>
      <sheetName val="CP vua"/>
      <sheetName val="DGCM"/>
      <sheetName val="May"/>
      <sheetName val="THVT"/>
      <sheetName val="VC31"/>
      <sheetName val="VC588"/>
      <sheetName val="DTCT(full)"/>
      <sheetName val="PTDG_GPMB"/>
      <sheetName val="PTDG VCTB"/>
      <sheetName val="DTCT"/>
      <sheetName val="Xuly_Data"/>
      <sheetName val="cap_so_lao_dong"/>
      <sheetName val="Chiet_tinh"/>
      <sheetName val="dongia_(2)1"/>
      <sheetName val="Xuly_Data1"/>
      <sheetName val="cap_so_lao_dong1"/>
      <sheetName val="Chiet_tinh1"/>
      <sheetName val="chitimc"/>
      <sheetName val="Tra KS"/>
      <sheetName val="GVL"/>
      <sheetName val="Temp"/>
      <sheetName val="Tai trong"/>
      <sheetName val="Gioi thieu"/>
      <sheetName val="Tohoptaitrong"/>
      <sheetName val="________"/>
      <sheetName val="SL"/>
      <sheetName val="BKq2"/>
      <sheetName val="Thuc thanh"/>
      <sheetName val="HE SO"/>
      <sheetName val="MTO REV.2(ARMOR)"/>
      <sheetName val="入力作成表"/>
      <sheetName val="GAEYO"/>
      <sheetName val="1. TONG HOP KHOI LUONG"/>
      <sheetName val="TTVanChuyen"/>
      <sheetName val="KHLCNT"/>
      <sheetName val="2.THLCNT"/>
      <sheetName val="Quy mo"/>
      <sheetName val="THDT"/>
      <sheetName val="TCHIPHI"/>
      <sheetName val="Tu van"/>
      <sheetName val="GTCT"/>
      <sheetName val="Xks"/>
      <sheetName val="Xtb"/>
      <sheetName val="Xtba"/>
      <sheetName val="Xdz"/>
      <sheetName val="Xtn"/>
      <sheetName val="Vat tu"/>
      <sheetName val="VTCT"/>
      <sheetName val="THTP-CT"/>
      <sheetName val="THTC-CT"/>
      <sheetName val="THHL-CT"/>
      <sheetName val="01_XL"/>
      <sheetName val="THXD"/>
      <sheetName val="01_XLXD"/>
      <sheetName val="THVLNC"/>
      <sheetName val="THThi nghiem"/>
      <sheetName val="CTTBA"/>
      <sheetName val="CTDZ"/>
      <sheetName val="CT móng, TĐ"/>
      <sheetName val="CTTN"/>
      <sheetName val="CTKS"/>
      <sheetName val="KLVT"/>
      <sheetName val="KLCDS"/>
      <sheetName val="CPBD"/>
      <sheetName val="VCDD"/>
      <sheetName val="Dao,dap dat"/>
      <sheetName val="Don gia BT"/>
      <sheetName val="ca máy"/>
      <sheetName val="QD1154"/>
      <sheetName val="Cuoc31"/>
      <sheetName val="TK22"/>
      <sheetName val="Phân tích VT"/>
      <sheetName val="Hoạt tải"/>
      <sheetName val="Gia VL"/>
      <sheetName val="15-10-99"/>
      <sheetName val="VL-T8.12"/>
      <sheetName val="May gv 2013"/>
      <sheetName val="NC"/>
      <sheetName val="PT"/>
      <sheetName val="VL"/>
      <sheetName val="IBASE"/>
      <sheetName val="Ts"/>
      <sheetName val="Tien do TV"/>
      <sheetName val="Config"/>
      <sheetName val="CP Du phong"/>
      <sheetName val="THCP Lap dat"/>
      <sheetName val="THDT goi thau TB"/>
      <sheetName val="Tong hop kinh phi"/>
      <sheetName val="DMTL"/>
      <sheetName val="CT-0.4K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sheetData sheetId="266" refreshError="1"/>
      <sheetData sheetId="267" refreshError="1"/>
      <sheetData sheetId="268" refreshError="1"/>
      <sheetData sheetId="269" refreshError="1"/>
      <sheetData sheetId="270" refreshError="1"/>
      <sheetData sheetId="271"/>
      <sheetData sheetId="27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sheetName val="R&amp;P"/>
      <sheetName val="Sheet2"/>
      <sheetName val="Sheet1"/>
      <sheetName val="Detailed for Breakdown"/>
      <sheetName val="Names"/>
      <sheetName val="Tong Hop"/>
      <sheetName val="Phan tich"/>
      <sheetName val="Sheet3"/>
      <sheetName val="XL4Poppy"/>
      <sheetName val="Tong Ho"/>
      <sheetName val="Tong H"/>
      <sheetName val="Tong "/>
      <sheetName val="Tong"/>
      <sheetName val="Ton"/>
      <sheetName val="To"/>
      <sheetName val="T"/>
      <sheetName val=""/>
      <sheetName val="Uchongxo"/>
      <sheetName val="banmatcau"/>
      <sheetName val="damngang"/>
      <sheetName val="mat"/>
      <sheetName val="nen"/>
      <sheetName val="Tonghop"/>
      <sheetName val="damTrong"/>
      <sheetName val="Tamdosan"/>
      <sheetName val="Mo(M2)"/>
      <sheetName val="Mo(M1)"/>
      <sheetName val="klban-qd"/>
      <sheetName val="00000000"/>
      <sheetName val="10000000"/>
      <sheetName val="20000000"/>
      <sheetName val="Congtron"/>
      <sheetName val="Congban"/>
      <sheetName val="KLcongban"/>
      <sheetName val="KLTHcongtron"/>
      <sheetName val="Sheet4"/>
      <sheetName val="Sheet5"/>
      <sheetName val="Sheet6"/>
      <sheetName val="Sheet7"/>
      <sheetName val="LopBTN7cm"/>
      <sheetName val="(In.Gird-Ex.Gird-Deck)"/>
      <sheetName val="Railing"/>
      <sheetName val="StartUp"/>
      <sheetName val="CT -THVLNC"/>
      <sheetName val="Sheet8"/>
      <sheetName val="Sheet9"/>
      <sheetName val="Sheet10"/>
      <sheetName val="Sheet11"/>
      <sheetName val="Sheet12"/>
      <sheetName val="GIA-DU-KIEN"/>
      <sheetName val="TM"/>
      <sheetName val="TH TB "/>
      <sheetName val="GIAM-GiA"/>
      <sheetName val="HMI"/>
      <sheetName val="HMII"/>
      <sheetName val="Don gia chi tiet"/>
      <sheetName val="Chenh lech vat tu"/>
      <sheetName val="CL-MAY"/>
      <sheetName val="Gxd"/>
      <sheetName val="TM "/>
      <sheetName val="PL1"/>
      <sheetName val="PL2"/>
      <sheetName val="P3"/>
      <sheetName val="PL4"/>
      <sheetName val="G-so-sanh"/>
      <sheetName val="G-toanbo"/>
      <sheetName val="PTCT-DG-VC-DAT"/>
      <sheetName val="HSTV"/>
      <sheetName val="VLXDHA"/>
      <sheetName val="TDT"/>
      <sheetName val="TH XL- KTK"/>
      <sheetName val="DGKS "/>
      <sheetName val="TH-XL"/>
      <sheetName val="VL-NC-MTC"/>
      <sheetName val="Đơn giá chi tiet"/>
      <sheetName val="vcNT"/>
      <sheetName val="NGAMHA"/>
      <sheetName val="CTHA"/>
      <sheetName val="CTBT"/>
      <sheetName val="GiaVLdenHT"/>
      <sheetName val="Chitiet DCS"/>
      <sheetName val="thaodo"/>
      <sheetName val="TH Congto (2)"/>
      <sheetName val="GiagiaoVLHT"/>
      <sheetName val="CPVC"/>
      <sheetName val="luongXLdz"/>
      <sheetName val="GCM-2127"/>
      <sheetName val="30000000"/>
      <sheetName val="40000000"/>
      <sheetName val="Sheet1 (2)"/>
      <sheetName val="Tong hop kinh phi"/>
      <sheetName val="Du toan"/>
      <sheetName val="THONG KE THEP"/>
      <sheetName val="foxz"/>
      <sheetName val="dongia (2)"/>
      <sheetName val="thao-go"/>
      <sheetName val="T10d3"/>
      <sheetName val="PL 1-TH"/>
      <sheetName val="PCDT 2023"/>
      <sheetName val="TH thuy loi"/>
      <sheetName val="Cty TV Yên Bái"/>
      <sheetName val="Cty TV Lao Cai"/>
      <sheetName val="Cty TV DHXD"/>
      <sheetName val="CTY CP TV DHXD"/>
      <sheetName val="Phan cong NV"/>
      <sheetName val="HTKT"/>
      <sheetName val="Bieu 3E"/>
      <sheetName val="Bieu Tech 7"/>
      <sheetName val="GiaNC"/>
      <sheetName val="XXXXXXXX"/>
      <sheetName val="COng ban Km6-KM9"/>
      <sheetName val="HelpMe"/>
      <sheetName val="72+420"/>
      <sheetName val="72+400(Graph)"/>
      <sheetName val="76+400"/>
      <sheetName val="76+400(Graph)"/>
      <sheetName val="80+000"/>
      <sheetName val="80+000(Graph)"/>
      <sheetName val="InVL (2)"/>
      <sheetName val="bang tinh"/>
      <sheetName val="bang th tren 100"/>
      <sheetName val="duoi 100"/>
      <sheetName val="Biểu THGDT"/>
      <sheetName val="957"/>
      <sheetName val="Bang tra"/>
      <sheetName val="Luong 1900"/>
      <sheetName val="VC"/>
      <sheetName val="TH VL-NC-M"/>
      <sheetName val="KS"/>
      <sheetName val="Gia thang 6"/>
      <sheetName val="MH"/>
      <sheetName val="M+NC"/>
      <sheetName val="VL-NC-M"/>
      <sheetName val="DGCT1"/>
      <sheetName val="DGCT2"/>
      <sheetName val="DGCT3"/>
      <sheetName val="DGCT4"/>
      <sheetName val="DGCT5"/>
      <sheetName val="Roda"/>
      <sheetName val="KL sut&gt;100"/>
      <sheetName val="TB Ngam"/>
      <sheetName val="KL sut&lt;100"/>
      <sheetName val="Pier"/>
      <sheetName val="Pile"/>
      <sheetName val="MTP"/>
    </sheetNames>
    <sheetDataSet>
      <sheetData sheetId="0" refreshError="1"/>
      <sheetData sheetId="1" refreshError="1">
        <row r="22">
          <cell r="G22">
            <v>3334.9410000000003</v>
          </cell>
        </row>
        <row r="24">
          <cell r="G24">
            <v>5406</v>
          </cell>
        </row>
        <row r="27">
          <cell r="G27">
            <v>920</v>
          </cell>
        </row>
        <row r="39">
          <cell r="G39">
            <v>183636</v>
          </cell>
        </row>
        <row r="50">
          <cell r="G50">
            <v>4700</v>
          </cell>
        </row>
        <row r="54">
          <cell r="G54">
            <v>8596</v>
          </cell>
        </row>
        <row r="58">
          <cell r="G58">
            <v>4600</v>
          </cell>
        </row>
        <row r="84">
          <cell r="G84">
            <v>307000</v>
          </cell>
        </row>
        <row r="86">
          <cell r="G86">
            <v>1800000</v>
          </cell>
        </row>
        <row r="90">
          <cell r="G90">
            <v>30000</v>
          </cell>
        </row>
        <row r="100">
          <cell r="G100">
            <v>70000</v>
          </cell>
        </row>
        <row r="102">
          <cell r="G102">
            <v>420000</v>
          </cell>
        </row>
        <row r="103">
          <cell r="G103">
            <v>315000</v>
          </cell>
        </row>
        <row r="104">
          <cell r="G104">
            <v>168000.00000000003</v>
          </cell>
        </row>
        <row r="105">
          <cell r="G105">
            <v>504000</v>
          </cell>
        </row>
        <row r="106">
          <cell r="G106">
            <v>1260000</v>
          </cell>
        </row>
        <row r="107">
          <cell r="G107">
            <v>1680000</v>
          </cell>
        </row>
        <row r="109">
          <cell r="G109">
            <v>61400</v>
          </cell>
        </row>
        <row r="110">
          <cell r="G110">
            <v>49120</v>
          </cell>
        </row>
        <row r="124">
          <cell r="G124">
            <v>785469</v>
          </cell>
        </row>
        <row r="125">
          <cell r="G125">
            <v>1125943</v>
          </cell>
        </row>
        <row r="138">
          <cell r="G138">
            <v>522969</v>
          </cell>
        </row>
        <row r="146">
          <cell r="G146">
            <v>744850</v>
          </cell>
        </row>
        <row r="150">
          <cell r="G150">
            <v>1085836</v>
          </cell>
        </row>
        <row r="160">
          <cell r="G160">
            <v>650177</v>
          </cell>
        </row>
        <row r="164">
          <cell r="G164">
            <v>52566</v>
          </cell>
        </row>
        <row r="165">
          <cell r="G165">
            <v>55829</v>
          </cell>
        </row>
        <row r="167">
          <cell r="G167">
            <v>480789</v>
          </cell>
        </row>
        <row r="172">
          <cell r="G172">
            <v>868408</v>
          </cell>
        </row>
        <row r="179">
          <cell r="G179">
            <v>321512</v>
          </cell>
        </row>
        <row r="191">
          <cell r="G191">
            <v>472652</v>
          </cell>
        </row>
        <row r="198">
          <cell r="G198">
            <v>641961</v>
          </cell>
        </row>
        <row r="207">
          <cell r="G207">
            <v>776006</v>
          </cell>
        </row>
        <row r="209">
          <cell r="G209">
            <v>381748</v>
          </cell>
        </row>
        <row r="210">
          <cell r="G210">
            <v>426161</v>
          </cell>
        </row>
        <row r="225">
          <cell r="G225">
            <v>861908</v>
          </cell>
        </row>
        <row r="226">
          <cell r="G226">
            <v>1247376</v>
          </cell>
        </row>
        <row r="227">
          <cell r="G227">
            <v>1718736</v>
          </cell>
        </row>
        <row r="228">
          <cell r="G228">
            <v>1824131</v>
          </cell>
        </row>
        <row r="232">
          <cell r="G232">
            <v>2331539</v>
          </cell>
        </row>
        <row r="235">
          <cell r="G235">
            <v>2650744</v>
          </cell>
        </row>
        <row r="241">
          <cell r="G241">
            <v>78386</v>
          </cell>
        </row>
        <row r="244">
          <cell r="G244">
            <v>96606</v>
          </cell>
        </row>
        <row r="248">
          <cell r="G248">
            <v>113782</v>
          </cell>
        </row>
        <row r="250">
          <cell r="G250">
            <v>235732</v>
          </cell>
        </row>
        <row r="253">
          <cell r="G253">
            <v>107131</v>
          </cell>
        </row>
        <row r="260">
          <cell r="G260">
            <v>83578</v>
          </cell>
        </row>
        <row r="263">
          <cell r="G263">
            <v>1279858</v>
          </cell>
        </row>
        <row r="264">
          <cell r="G264">
            <v>1800749</v>
          </cell>
        </row>
        <row r="271">
          <cell r="G271">
            <v>1594996</v>
          </cell>
        </row>
        <row r="272">
          <cell r="G272">
            <v>1878187</v>
          </cell>
        </row>
        <row r="274">
          <cell r="G274">
            <v>3939622</v>
          </cell>
        </row>
        <row r="277">
          <cell r="G277">
            <v>140021</v>
          </cell>
        </row>
        <row r="281">
          <cell r="G281">
            <v>36194</v>
          </cell>
        </row>
        <row r="286">
          <cell r="G286">
            <v>41681</v>
          </cell>
        </row>
        <row r="296">
          <cell r="G296">
            <v>715811</v>
          </cell>
        </row>
        <row r="297">
          <cell r="G297">
            <v>839415</v>
          </cell>
        </row>
        <row r="305">
          <cell r="G305">
            <v>119771</v>
          </cell>
        </row>
        <row r="337">
          <cell r="G337">
            <v>430951</v>
          </cell>
        </row>
        <row r="338">
          <cell r="G338">
            <v>930432</v>
          </cell>
        </row>
        <row r="355">
          <cell r="G355">
            <v>27532</v>
          </cell>
        </row>
        <row r="371">
          <cell r="G371">
            <v>889435</v>
          </cell>
        </row>
        <row r="372">
          <cell r="G372">
            <v>1074220</v>
          </cell>
        </row>
        <row r="378">
          <cell r="G378">
            <v>818562</v>
          </cell>
        </row>
        <row r="385">
          <cell r="G385">
            <v>6781995</v>
          </cell>
        </row>
        <row r="391">
          <cell r="G391">
            <v>361686</v>
          </cell>
        </row>
        <row r="392">
          <cell r="G392">
            <v>746550</v>
          </cell>
        </row>
        <row r="403">
          <cell r="G403">
            <v>862947</v>
          </cell>
        </row>
      </sheetData>
      <sheetData sheetId="2">
        <row r="24">
          <cell r="G24">
            <v>5406</v>
          </cell>
        </row>
      </sheetData>
      <sheetData sheetId="3" refreshError="1"/>
      <sheetData sheetId="4" refreshError="1"/>
      <sheetData sheetId="5" refreshError="1">
        <row r="5">
          <cell r="D5">
            <v>1.1128</v>
          </cell>
        </row>
        <row r="6">
          <cell r="D6">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 3-05"/>
      <sheetName val="M 67"/>
      <sheetName val="dongia (2)"/>
      <sheetName val="XL4Poppy"/>
      <sheetName val="Gia VL den HT"/>
      <sheetName val="#REF"/>
      <sheetName val="Sheet1"/>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Von DTPT"/>
      <sheetName val="PLII"/>
      <sheetName val="PLIII-TH"/>
      <sheetName val="PL IV (CDNSDP)"/>
      <sheetName val="PLkeo theo 570"/>
      <sheetName val="dieu chinh nuong ngoai"/>
      <sheetName val="Sheet2"/>
      <sheetName val="Sheet3"/>
      <sheetName val="PLII "/>
      <sheetName val="Phan bo 5nghin"/>
      <sheetName val="PLII  (3)"/>
      <sheetName val="BM 1 NSNN"/>
      <sheetName val="BM 2 NGANH"/>
      <sheetName val="PLI DTPT"/>
      <sheetName val="PLII CTrinh"/>
      <sheetName val="PLIII Nganh"/>
      <sheetName val="PLIV TH (cu)"/>
      <sheetName val="PLIV TH"/>
      <sheetName val="MTTW (in)"/>
      <sheetName val="DT theo MT (DP) (in)"/>
      <sheetName val="PL VII (CDNSDP)"/>
      <sheetName val="BANCO5 (in)"/>
      <sheetName val="PLIIIb (2)"/>
      <sheetName val="PLIIIb (3)"/>
      <sheetName val="PLIII"/>
      <sheetName val="MTTW"/>
      <sheetName val="DT theo MT (DP)"/>
      <sheetName val="BANCO"/>
      <sheetName val="Cocauin (2)"/>
      <sheetName val="Cocaunguon (2)"/>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s>
    <sheetDataSet>
      <sheetData sheetId="0"/>
      <sheetData sheetId="1"/>
      <sheetData sheetId="2"/>
      <sheetData sheetId="3"/>
      <sheetData sheetId="4"/>
      <sheetData sheetId="5"/>
      <sheetData sheetId="6"/>
      <sheetData sheetId="7"/>
      <sheetData sheetId="8"/>
      <sheetData sheetId="9"/>
      <sheetData sheetId="10"/>
      <sheetData sheetId="11">
        <row r="113">
          <cell r="O113">
            <v>0.14000000000000001</v>
          </cell>
        </row>
      </sheetData>
      <sheetData sheetId="12"/>
      <sheetData sheetId="13"/>
      <sheetData sheetId="14"/>
      <sheetData sheetId="15"/>
      <sheetData sheetId="16"/>
      <sheetData sheetId="17">
        <row r="17">
          <cell r="I17">
            <v>89020</v>
          </cell>
        </row>
      </sheetData>
      <sheetData sheetId="18"/>
      <sheetData sheetId="19"/>
      <sheetData sheetId="20"/>
      <sheetData sheetId="21"/>
      <sheetData sheetId="22"/>
      <sheetData sheetId="23"/>
      <sheetData sheetId="24"/>
      <sheetData sheetId="25"/>
      <sheetData sheetId="26">
        <row r="13">
          <cell r="N13">
            <v>2523825</v>
          </cell>
        </row>
      </sheetData>
      <sheetData sheetId="27">
        <row r="123">
          <cell r="E123">
            <v>0.72098016200000004</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giao VL den HT"/>
      <sheetName val="XL4Poppy"/>
      <sheetName val="R&amp;P"/>
      <sheetName val="Names"/>
      <sheetName val="Quantity"/>
      <sheetName val="dongia (2)"/>
      <sheetName val="DG 285"/>
      <sheetName val="dg-VTu"/>
      <sheetName val="TT+H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i-Cao-bars list of diaphragm"/>
      <sheetName val="Qui-Cao-bars list of Style1 PCI"/>
      <sheetName val="Cam-Thuy-DamT"/>
      <sheetName val="Cam-Thuy-Tru P1~P8"/>
      <sheetName val="Sheet1"/>
      <sheetName val="XL4Poppy"/>
      <sheetName val="Gia VL den HT"/>
      <sheetName val="#REF"/>
      <sheetName val="TH Kinh phi"/>
      <sheetName val="gVL"/>
      <sheetName val="Worksheet in CTHUY-TC-09"/>
      <sheetName val="DonGiaLD"/>
      <sheetName val="Bia"/>
      <sheetName val="Pier"/>
      <sheetName val="ptvt-dg"/>
      <sheetName val="List"/>
      <sheetName val="Don gia"/>
      <sheetName val="DT chi tiet"/>
      <sheetName val="TT+HT"/>
      <sheetName val="tonghop"/>
      <sheetName val="KB"/>
      <sheetName val="Sheet2"/>
      <sheetName val="DZ 0.4"/>
      <sheetName val="TCVN 1651-2008"/>
      <sheetName val="Sl"/>
      <sheetName val="Load"/>
      <sheetName val="Foundation"/>
      <sheetName val="He so"/>
      <sheetName val="KL CONG"/>
      <sheetName val="Than cong"/>
      <sheetName val="KLDV"/>
      <sheetName val="BOQ-1"/>
      <sheetName val="nhan cong"/>
      <sheetName val="DataCong"/>
      <sheetName val="MTO REV.0"/>
      <sheetName val="Material"/>
      <sheetName val="PTCT"/>
      <sheetName val="DATA"/>
      <sheetName val="DTCT"/>
      <sheetName val="DMTL"/>
      <sheetName val="BANGTRA"/>
      <sheetName val="Gia VL"/>
      <sheetName val="GCM"/>
      <sheetName val="DGNC"/>
      <sheetName val="chitimc"/>
      <sheetName val="VL-NC-M"/>
      <sheetName val="TT_10KV"/>
      <sheetName val="Ts"/>
      <sheetName val="Du Toan"/>
      <sheetName val="ptvt"/>
      <sheetName val="DGTH_Ham"/>
      <sheetName val="DGTH_Tuyen"/>
      <sheetName val="DGTH_cong hop"/>
      <sheetName val="Kich thuoc mo M1-nam lay"/>
      <sheetName val="Tien do TV"/>
      <sheetName val="Config"/>
      <sheetName val="1B Cai tao PA2"/>
      <sheetName val="Be"/>
      <sheetName val="TienLuong"/>
      <sheetName val="GVT"/>
      <sheetName val="THKL"/>
      <sheetName val="VL"/>
      <sheetName val="QD79"/>
      <sheetName val="dg"/>
      <sheetName val="Dongia"/>
      <sheetName val="2. TỔNG HỢP"/>
      <sheetName val="Book 1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 67"/>
      <sheetName val="T.GIANG"/>
      <sheetName val="XL4Poppy"/>
      <sheetName val="DG vat tu"/>
      <sheetName val="TTDZ22"/>
      <sheetName val="THCT"/>
      <sheetName val="THDZ0,4"/>
      <sheetName val="TH DZ35"/>
      <sheetName val="THTram"/>
      <sheetName val="Sheet1"/>
      <sheetName val="NHAP DU LIEU"/>
      <sheetName val="NEW-PANEL"/>
      <sheetName val="UP"/>
      <sheetName val="T.So_chung"/>
      <sheetName val="#REF"/>
      <sheetName val="SL dau tien"/>
      <sheetName val="HSKVUC"/>
      <sheetName val="TH kinh phi"/>
      <sheetName val="SILICATE"/>
      <sheetName val="INDOICHIEU"/>
      <sheetName val="camayTT01"/>
      <sheetName val="6호기"/>
      <sheetName val="tl"/>
      <sheetName val="khung ten TD"/>
      <sheetName val="tra-vat-lieu"/>
      <sheetName val="Liet ke"/>
      <sheetName val="TBA XDM"/>
      <sheetName val="Quantity"/>
      <sheetName val="DINH_MUC"/>
      <sheetName val="TH_KHOAN"/>
      <sheetName val="Main"/>
      <sheetName val="Names"/>
      <sheetName val="R&amp;P"/>
      <sheetName val="Payment"/>
      <sheetName val="149-2"/>
      <sheetName val="LE"/>
      <sheetName val="ChiTietDZ"/>
      <sheetName val="VuaBT"/>
      <sheetName val="ESTI."/>
      <sheetName val="DI-ESTI"/>
      <sheetName val="DATA"/>
      <sheetName val="VLG"/>
      <sheetName val="dongia (2)"/>
      <sheetName val="HE SO"/>
      <sheetName val="Sheet3"/>
      <sheetName val="Chung"/>
      <sheetName val="HG"/>
      <sheetName val="Weather"/>
      <sheetName val="Nghỉ lễ"/>
      <sheetName val="Sheet2"/>
      <sheetName val="CHITIET VL-NC-TT -1p"/>
      <sheetName val="thao-go"/>
      <sheetName val="VC"/>
      <sheetName val="dtxl"/>
      <sheetName val="M_67"/>
      <sheetName val="M_671"/>
      <sheetName val="T_GIANG"/>
      <sheetName val="T_So_chung"/>
      <sheetName val="TH_DZ35"/>
      <sheetName val="DG_vat_tu"/>
      <sheetName val="NHAP_DU_LIEU"/>
      <sheetName val="Tro giup"/>
      <sheetName val="MTO REV.2(ARMOR)"/>
      <sheetName val="TH TB+XD"/>
      <sheetName val="GVT"/>
      <sheetName val="TK22"/>
      <sheetName val="SL"/>
      <sheetName val="TH"/>
      <sheetName val="Đầu vào"/>
      <sheetName val="Gia VL den HT"/>
      <sheetName val="Keothep"/>
      <sheetName val="Mo M2"/>
      <sheetName val="chitiet"/>
      <sheetName val="EQUIP"/>
      <sheetName val="LAB"/>
      <sheetName val="Mat"/>
      <sheetName val="UP "/>
      <sheetName val="chi tiet TBA"/>
      <sheetName val="DG 285"/>
      <sheetName val="m doc"/>
      <sheetName val="DG"/>
      <sheetName val="May"/>
      <sheetName val="DM_BBNT"/>
      <sheetName val="TCVN"/>
      <sheetName val="Du thau 03xd"/>
      <sheetName val="coctuatrenda"/>
      <sheetName val="revised#1"/>
      <sheetName val="ptvt-dg"/>
      <sheetName val="ABB_Trans"/>
      <sheetName val="Main Feeder"/>
      <sheetName val="Capacitor"/>
      <sheetName val="Input_Data-1"/>
      <sheetName val="PE Wire"/>
      <sheetName val="XLPE_Cable"/>
      <sheetName val="대비"/>
      <sheetName val="125x125"/>
      <sheetName val="DLdauvao"/>
      <sheetName val="TheodoingaycongT5"/>
      <sheetName val="M_672"/>
      <sheetName val="PL A1. CPXD"/>
      <sheetName val="PL A5. TỶ LỆ CPXD"/>
      <sheetName val="Customize Your Purchase Order"/>
      <sheetName val="gia vt,nc,may"/>
      <sheetName val="ML"/>
      <sheetName val="1 Tong the"/>
      <sheetName val="K98 (1)"/>
      <sheetName val="DonGia"/>
      <sheetName val="THKL"/>
      <sheetName val="Bech_Lab"/>
      <sheetName val="Earthwork"/>
      <sheetName val="De11A"/>
      <sheetName val="MVT"/>
      <sheetName val="HS"/>
      <sheetName val="Gtable(19)"/>
      <sheetName val="Rates"/>
      <sheetName val="TienLuong"/>
      <sheetName val="giathanh1"/>
      <sheetName val="MHSCT"/>
      <sheetName val="bt19"/>
      <sheetName val="TTTram"/>
      <sheetName val="PROFILE"/>
      <sheetName val="chitimc"/>
      <sheetName val="A-4"/>
      <sheetName val="Level"/>
      <sheetName val="4.TMDT"/>
      <sheetName val="Help"/>
      <sheetName val="VL-NC-M"/>
      <sheetName val="5.Don gia XD"/>
      <sheetName val="10.NhanCong"/>
      <sheetName val="BOQ final"/>
      <sheetName val="Unit_Price"/>
      <sheetName val="KL-22"/>
      <sheetName val="bluong"/>
      <sheetName val="DLNS"/>
      <sheetName val="Camay"/>
      <sheetName val="SL dau tien "/>
      <sheetName val="daolap "/>
      <sheetName val="CVC"/>
      <sheetName val="DGTBI"/>
      <sheetName val="DGVL"/>
      <sheetName val="cap phoi"/>
      <sheetName val="DM228"/>
      <sheetName val="DM4970TBA"/>
      <sheetName val="DM4970DZ"/>
      <sheetName val="DMTN"/>
      <sheetName val="KL04"/>
      <sheetName val="KL-TBA"/>
      <sheetName val="VatTU"/>
      <sheetName val="A1.8 NhIII (1050k)"/>
      <sheetName val="Nhan cong nhom I"/>
      <sheetName val="Luong TT01"/>
      <sheetName val="Kl.dat dao"/>
      <sheetName val="TTVanChuyen"/>
      <sheetName val="DTCT"/>
      <sheetName val="HSDC GOC"/>
      <sheetName val="PHAN CONG"/>
      <sheetName val="Tổng hợp KL"/>
      <sheetName val="Cphi chung-Lai DM"/>
      <sheetName val="THPDMoi  (2)"/>
      <sheetName val="gtrinh"/>
      <sheetName val="phuluc1"/>
      <sheetName val="TONG HOP VL-NC"/>
      <sheetName val="lam-moi"/>
      <sheetName val="TONGKE3p "/>
      <sheetName val="Du_lieu"/>
      <sheetName val="TH VL, NC, DDHT Thanhphuoc"/>
      <sheetName val="DON GIA"/>
      <sheetName val="TONGKE-HT"/>
      <sheetName val="LKVL-CK-HT-GD1"/>
      <sheetName val="t-h HA THE"/>
      <sheetName val="TONG HOP VL-NC TT"/>
      <sheetName val="TNHCHINH"/>
      <sheetName val="TH XL"/>
      <sheetName val="CHITIET VL-NC"/>
      <sheetName val="Tiepdia"/>
      <sheetName val="CHITIET VL-NC-TT-3p"/>
      <sheetName val="TDTKP"/>
      <sheetName val="TDTKP1"/>
      <sheetName val="KPVC-BD "/>
      <sheetName val="VCV-BE-TONG"/>
      <sheetName val="Vatlieu"/>
      <sheetName val="GVL"/>
      <sheetName val="In.CDPS"/>
      <sheetName val="DanhMucGiaThanh"/>
      <sheetName val="THXLy"/>
      <sheetName val="Gia V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Gioi thieu"/>
      <sheetName val="VL"/>
      <sheetName val="Du Toan"/>
      <sheetName val="6823_PS_1700"/>
      <sheetName val="PU_ITALY_"/>
      <sheetName val="6823_PS_17001"/>
      <sheetName val="PU_ITALY_1"/>
      <sheetName val="LKVL-CK-HT-GD1"/>
      <sheetName val="TONGKE-HT"/>
      <sheetName val="he so"/>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SILICATE"/>
      <sheetName val="Chi tiết Goc -AB"/>
      <sheetName val="갑지"/>
      <sheetName val="6823_PS_17002"/>
      <sheetName val="PU_ITALY_2"/>
      <sheetName val="V-M(Bdinh)"/>
      <sheetName val="gVL"/>
      <sheetName val="PT ksat"/>
      <sheetName val="LUONG KS"/>
      <sheetName val="May"/>
      <sheetName val="heso"/>
      <sheetName val="PTDG"/>
      <sheetName val="THDT"/>
      <sheetName val="VAT LIEU"/>
      <sheetName val="DTCT"/>
      <sheetName val="XD4Poppy"/>
      <sheetName val="ranh hong"/>
      <sheetName val="cot_xa"/>
      <sheetName val="MTO REV.2(ARMOR)"/>
      <sheetName val="??-BLDG"/>
      <sheetName val="Sheet3"/>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NhanCong"/>
      <sheetName val="Ts"/>
      <sheetName val="TT35"/>
      <sheetName val="Sheet1"/>
      <sheetName val="A1.8 NhIII (1050k)"/>
      <sheetName val="Nhan cong nhom I"/>
      <sheetName val="Luong TT05"/>
      <sheetName val="10_VC đ. ngắn"/>
      <sheetName val="__-BLDG"/>
      <sheetName val="ND"/>
      <sheetName val="Luong A3"/>
      <sheetName val="Luong TT01"/>
      <sheetName val="DATA"/>
      <sheetName val="luong"/>
      <sheetName val="NC"/>
      <sheetName val="san dao"/>
      <sheetName val="Ty le"/>
      <sheetName val="Bia"/>
      <sheetName val="Equipment"/>
      <sheetName val="DT_THAU"/>
      <sheetName val="DGVL"/>
      <sheetName val="MAIN GATE HOUSE"/>
      <sheetName val="giavl"/>
      <sheetName val="THCP Lap dat"/>
      <sheetName val="THCP xay dung"/>
      <sheetName val="Don gia XD"/>
      <sheetName val="Du toan XD"/>
      <sheetName val="NC+MTC"/>
      <sheetName val="TTVanChuyen"/>
      <sheetName val="Electrical Breakdown"/>
      <sheetName val="KH tai chinh khoa san"/>
      <sheetName val="BG"/>
      <sheetName val="B-B"/>
      <sheetName val="Chenh lech vat tu"/>
      <sheetName val="Chiet tinh dz35"/>
      <sheetName val="THKL"/>
      <sheetName val="00000000"/>
      <sheetName val="10000000"/>
      <sheetName val="68-69"/>
      <sheetName val="Chi tiet ranh"/>
      <sheetName val="Duong Ngang"/>
      <sheetName val="San gia co"/>
      <sheetName val="Bien Bao"/>
      <sheetName val="Coc tieu - Coc H"/>
      <sheetName val="Chi ti?t Goc -AB"/>
      <sheetName val="Chi ti_t Goc -AB"/>
      <sheetName val="DG_TN TB LE (2)"/>
      <sheetName val="125x125"/>
      <sheetName val="TH"/>
      <sheetName val="PNT-QUOT-#3"/>
      <sheetName val="COAT&amp;WRAP-QIOT-#3"/>
      <sheetName val="TN"/>
      <sheetName val="CT -THVLNC"/>
      <sheetName val="Chiet tinh"/>
      <sheetName val="DGCT"/>
      <sheetName val="GiaVT"/>
      <sheetName val="Bang cap"/>
      <sheetName val="NOTE"/>
      <sheetName val="Canopy,SS5"/>
      <sheetName val="Vat tu"/>
      <sheetName val="Canopy,SS5 (2)"/>
      <sheetName val="Rate"/>
      <sheetName val="RAB AR&amp;STR"/>
      <sheetName val="escon"/>
      <sheetName val="QD957"/>
      <sheetName val="D&amp;W def."/>
      <sheetName val="실행"/>
      <sheetName val="D+W"/>
      <sheetName val="SEX"/>
      <sheetName val="MTP"/>
      <sheetName val="MTP1"/>
      <sheetName val="SL"/>
      <sheetName val="노임단가"/>
      <sheetName val="DG-TNHC-85"/>
      <sheetName val="STRUCTURE.Q'TY"/>
      <sheetName val="REMAIN Q'TY - SUB"/>
      <sheetName val="P"/>
      <sheetName val="T K"/>
      <sheetName val="조명시설"/>
      <sheetName val="Nhan cong"/>
      <sheetName val="Thiet bi"/>
      <sheetName val="DM.ChiPhi"/>
      <sheetName val="May TC"/>
      <sheetName val="Phan tich"/>
      <sheetName val="Bang KL"/>
      <sheetName val="TH Kinh phi"/>
      <sheetName val="vlieu"/>
      <sheetName val="NC "/>
      <sheetName val="C.BI DAO"/>
      <sheetName val="RFI-1"/>
      <sheetName val="Cp&gt;10-Ln&lt;10"/>
      <sheetName val="Ln&lt;20"/>
      <sheetName val="EIRR&gt;1&lt;1"/>
      <sheetName val="EIRR&gt; 2"/>
      <sheetName val="EIRR&lt;2"/>
      <sheetName val="Luong BN"/>
      <sheetName val="Luong TB"/>
      <sheetName val="Ca may TB"/>
      <sheetName val="Máy BN"/>
      <sheetName val="Tien do TV"/>
      <sheetName val="Config"/>
      <sheetName val="CP Du phong"/>
      <sheetName val="Tong hop kinh phi"/>
      <sheetName val="THDT goi thau TB"/>
      <sheetName val="QD79"/>
      <sheetName val="Giathanh1m3BT"/>
      <sheetName val="DSHD DH"/>
      <sheetName val="Control"/>
      <sheetName val="THVATTU"/>
      <sheetName val="So lieu"/>
      <sheetName val="LTT_ TT01_2015_BXD"/>
      <sheetName val="Đơn giá NC_TT01_2015"/>
      <sheetName val="Đơn giá ca máy theo TT06_2010"/>
      <sheetName val="ĐM6061_2008(XLĐZ)"/>
      <sheetName val="ĐM6060_2008(Lap dat TBA)"/>
      <sheetName val="Dongia7606_8001_4167"/>
      <sheetName val="ĐM228 _2015(suachua)"/>
      <sheetName val="ĐM39_2005(T.N đien ĐZ&amp;TBA)"/>
      <sheetName val="ĐM01_2000(thinghiem ĐZTTĐL)"/>
      <sheetName val="Đon gia thi nghiem ĐZ&amp;TBA"/>
      <sheetName val="Đon gia 228 sua chua"/>
      <sheetName val="các máy chưa có trong TT 06"/>
      <sheetName val="Cuoc van chuyen"/>
      <sheetName val="THEPMA"/>
      <sheetName val="GIA VT 03-2019"/>
      <sheetName val="KH-Q1,Q2,01"/>
      <sheetName val="macBT"/>
      <sheetName val="Du lieu CKN"/>
      <sheetName val="THCP Tuyen"/>
      <sheetName val="PTDG "/>
      <sheetName val="AASHTO92"/>
      <sheetName val="Lương"/>
      <sheetName val="Ca máy"/>
      <sheetName val="TH khối lượng phải làm"/>
      <sheetName val="A1.CN"/>
      <sheetName val="GiaVTu"/>
      <sheetName val="Tủ điện"/>
      <sheetName val="CT mong"/>
      <sheetName val="TH-20"/>
      <sheetName val="THop"/>
      <sheetName val="THop-20"/>
      <sheetName val="ĐHóa"/>
      <sheetName val="ĐHy"/>
      <sheetName val="ĐTư"/>
      <sheetName val="PBinh"/>
      <sheetName val="Phu Lg"/>
      <sheetName val="PYen"/>
      <sheetName val="SCong"/>
      <sheetName val="TP TNguyen"/>
      <sheetName val="TP Thái Nguyên"/>
      <sheetName val="Vnhai"/>
      <sheetName val="Đội 110"/>
      <sheetName val="TNHC"/>
      <sheetName val="CT Thang Mo"/>
      <sheetName val="CT  PL"/>
      <sheetName val="Input"/>
      <sheetName val="FitOutConfCentre"/>
      <sheetName val="B3A - TOWER A"/>
      <sheetName val="F4-F7"/>
      <sheetName val="Main"/>
      <sheetName val="tifico"/>
      <sheetName val="UNIT PRICE"/>
      <sheetName val="Ratios"/>
      <sheetName val="마감사양"/>
      <sheetName val="6MONTHS"/>
      <sheetName val="NVL"/>
      <sheetName val="Office Tower"/>
      <sheetName val="GIAVLIEU"/>
      <sheetName val="Master"/>
      <sheetName val="SUM-AIR-Submit"/>
      <sheetName val="Earthwork"/>
      <sheetName val="BK04"/>
      <sheetName val="Vat_tu"/>
      <sheetName val="Canopy,SS5_(2)"/>
      <sheetName val="RAB_AR&amp;STR"/>
      <sheetName val="THCP_Lap_dat"/>
      <sheetName val="THCP_xay_dung"/>
      <sheetName val="Giá Bê tông 2 bên"/>
      <sheetName val="Takeoff"/>
      <sheetName val="SAP"/>
      <sheetName val="DG duoi"/>
      <sheetName val="6PILE  (돌출)"/>
      <sheetName val="Analisa"/>
      <sheetName val="Gld"/>
      <sheetName val="Gxd"/>
      <sheetName val="TT"/>
      <sheetName val="주식"/>
      <sheetName val="LEGEND"/>
      <sheetName val="Đơn Giá "/>
      <sheetName val="1.R18 BF"/>
      <sheetName val="A"/>
      <sheetName val="G"/>
      <sheetName val="F-B"/>
      <sheetName val="H-J"/>
      <sheetName val="6.External works-R18"/>
      <sheetName val="PRI-LS"/>
      <sheetName val="NKC6"/>
      <sheetName val="Key"/>
      <sheetName val="KQKD-01"/>
      <sheetName val="KQKD-03"/>
      <sheetName val="Phan tich tong hop"/>
      <sheetName val="Sàn T1"/>
      <sheetName val="Lỗ thông gió"/>
      <sheetName val="CT DZ"/>
      <sheetName val="1_Data"/>
      <sheetName val="Tong hop cpc"/>
      <sheetName val="PT_ksat"/>
      <sheetName val="LUONG_KS"/>
      <sheetName val="BookJHFGJGXBGCCNCVCCVVCVCC2"/>
      <sheetName val="_REF"/>
      <sheetName val="dg-VTu"/>
      <sheetName val="MeKong - Penetration"/>
      <sheetName val="Dist. Perform - Ctns.sales in "/>
      <sheetName val="Dist. Perform - Value.sales in"/>
      <sheetName val="Dist. Perform - Value.sales Out"/>
      <sheetName val="Head Count"/>
      <sheetName val="Sales Result For Month"/>
      <sheetName val="DN"/>
      <sheetName val="VP"/>
      <sheetName val="KD"/>
      <sheetName val="DD"/>
      <sheetName val="CT"/>
      <sheetName val="PX"/>
      <sheetName val="GR"/>
      <sheetName val="DS CHU Phuc"/>
      <sheetName val="DS THI AT"/>
      <sheetName val="Bien Ban"/>
      <sheetName val="BC Ton Kho New"/>
      <sheetName val="BC Cua GSBH New"/>
      <sheetName val="PTTL"/>
      <sheetName val="Gia_GC_Satthep"/>
      <sheetName val="Ref"/>
      <sheetName val="ESTI."/>
      <sheetName val="DI-ESTI"/>
      <sheetName val="DS CHU Ph_x0001__x0000_"/>
      <sheetName val=""/>
      <sheetName val="材労機単価"/>
      <sheetName val="LME"/>
      <sheetName val="DTKLg"/>
      <sheetName val="PTVTu"/>
      <sheetName val="THKP-Full"/>
      <sheetName val="KLg"/>
      <sheetName val="khongin"/>
      <sheetName val="Dgia vat tu"/>
      <sheetName val="Don gia_III"/>
      <sheetName val="Chuso"/>
      <sheetName val="Bhyt t1"/>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Leave_Statistic_Report"/>
      <sheetName val="bieu_solieu"/>
      <sheetName val="DS CHU Ph_x0001__"/>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Cash2"/>
      <sheetName val="Z"/>
      <sheetName val="Bang chiet tinh TBA"/>
      <sheetName val="Div26 - Elect"/>
      <sheetName val="Hệ số"/>
      <sheetName val="Động cơ"/>
      <sheetName val="BQ"/>
      <sheetName val="Currency Rate"/>
      <sheetName val="EXTERNAL"/>
      <sheetName val="proj"/>
      <sheetName val="BTT (CAT COC)"/>
      <sheetName val="KESSAN"/>
      <sheetName val="Cash Flow"/>
      <sheetName val="Yield"/>
      <sheetName val="Sheet4"/>
      <sheetName val="실행철강하도"/>
      <sheetName val="Tho lai may"/>
      <sheetName val="Don gia LD"/>
      <sheetName val="DM"/>
      <sheetName val="Vat_tu1"/>
      <sheetName val="Canopy,SS5_(2)1"/>
      <sheetName val="RAB_AR&amp;STR1"/>
      <sheetName val="THCP_Lap_dat1"/>
      <sheetName val="THCP_xay_dung1"/>
      <sheetName val="D&amp;W_def_"/>
      <sheetName val="STRUCTURE_Q'TY"/>
      <sheetName val="REMAIN_Q'TY_-_SUB"/>
      <sheetName val="KH_tai_chinh_khoa_san"/>
      <sheetName val="Nhan_cong"/>
      <sheetName val="Thiet_bi"/>
      <sheetName val="DM_ChiPhi"/>
      <sheetName val="May_TC"/>
      <sheetName val="Phan_tich"/>
      <sheetName val="Bang_KL"/>
      <sheetName val="TH_Kinh_phi"/>
      <sheetName val="T_K"/>
      <sheetName val="B3A_-_TOWER_A"/>
      <sheetName val="MAIN_GATE_HOUSE"/>
      <sheetName val="6PILE__(돌출)"/>
      <sheetName val="Giá_Bê_tông_2_bên"/>
      <sheetName val="Phan_tich_tong_hop"/>
      <sheetName val="Chiet_tinh_dz35"/>
      <sheetName val="Office_Tower"/>
      <sheetName val="DG_duoi"/>
      <sheetName val="Chenh_lech_vat_tu"/>
      <sheetName val="UNIT_PRICE"/>
      <sheetName val="見積書"/>
      <sheetName val="ThongTinBanDau"/>
      <sheetName val="Gia. vat tu"/>
      <sheetName val="Tra_bang"/>
      <sheetName val="BID"/>
      <sheetName val="TOSHIBA-Structure"/>
      <sheetName val="Tong hop"/>
      <sheetName val="Gia"/>
      <sheetName val="Tennancy"/>
      <sheetName val="TinhGiaNC"/>
      <sheetName val="VCBo"/>
      <sheetName val="DMCP"/>
      <sheetName val="TH Vat tu"/>
      <sheetName val="BocXep"/>
      <sheetName val="TinhGiaMTC"/>
      <sheetName val="TH MTC"/>
      <sheetName val="TH N.Cong"/>
      <sheetName val="VCThuy"/>
      <sheetName val="SITE-E"/>
      <sheetName val="유림골조"/>
      <sheetName val="총괄"/>
      <sheetName val="갑,을"/>
      <sheetName val="표지"/>
      <sheetName val="개요"/>
      <sheetName val="사통"/>
      <sheetName val="단가검토"/>
      <sheetName val="설치중량 "/>
      <sheetName val="철거중량"/>
      <sheetName val="수문일위 "/>
      <sheetName val="자재단가"/>
      <sheetName val="Summary"/>
      <sheetName val="DG3285"/>
      <sheetName val="PTVT (MAU)"/>
      <sheetName val="FAB별"/>
      <sheetName val="4-Lane bridge"/>
      <sheetName val="Tongke"/>
      <sheetName val="아파트 "/>
      <sheetName val="원가계산서"/>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대가"/>
      <sheetName val="일위산출(1)"/>
      <sheetName val="일위산출(2)"/>
      <sheetName val="일위산출(3)"/>
      <sheetName val="침하계"/>
      <sheetName val="공통부대비"/>
      <sheetName val="집계표"/>
      <sheetName val="토공"/>
      <sheetName val="Eng"/>
      <sheetName val="M 67"/>
      <sheetName val="264"/>
      <sheetName val="Column"/>
      <sheetName val="Schedule S-Curve Revision#3"/>
      <sheetName val="HD-XUAT"/>
      <sheetName val="내역"/>
      <sheetName val="KET CAU CT5"/>
      <sheetName val="ERECIN"/>
      <sheetName val="기안"/>
      <sheetName val="Doors(C)"/>
      <sheetName val="Notes"/>
      <sheetName val="사리부설"/>
      <sheetName val="참조"/>
      <sheetName val="단가"/>
      <sheetName val="도로구조공사비"/>
      <sheetName val="도로토공공사비"/>
      <sheetName val="여수토공사비"/>
      <sheetName val="설치중량_"/>
      <sheetName val="수문일위_"/>
      <sheetName val="PTVT_(MAU)"/>
      <sheetName val="BTT_(CAT_COC)"/>
      <sheetName val="아파트_"/>
      <sheetName val="4-Lane_bridge"/>
      <sheetName val="unitmass"/>
      <sheetName val="BXLDL"/>
      <sheetName val="Tien_do_TV"/>
      <sheetName val="CP_Du_phong"/>
      <sheetName val="Tong_hop_kinh_phi"/>
      <sheetName val="THDT_goi_thau_TB"/>
      <sheetName val="TLg CN&amp;Laixe"/>
      <sheetName val="TLg CN&amp;Laixe (2)"/>
      <sheetName val="TLg Laitau"/>
      <sheetName val="TLg Laitau (2)"/>
      <sheetName val="TH1"/>
      <sheetName val="데이타"/>
      <sheetName val="식재인부"/>
      <sheetName val="Don gia (khong in)"/>
      <sheetName val="入力作成表"/>
      <sheetName val="149-2"/>
      <sheetName val="khung ten TD"/>
      <sheetName val="List"/>
      <sheetName val="Elec LG"/>
      <sheetName val="1.Quotation(見積決裁書） "/>
      <sheetName val="2.Operation(実施計画書）"/>
      <sheetName val="3.Summary of Cost "/>
      <sheetName val="4.Ｓｐｅｃｉａｌ Material"/>
      <sheetName val="6.Ｃｏｍｍｏｎ Material"/>
      <sheetName val="M&amp;E"/>
      <sheetName val="9.Indirect_budget"/>
      <sheetName val="TOP "/>
      <sheetName val="Detail E"/>
      <sheetName val="XXXX"/>
      <sheetName val="1.Requisition(E)"/>
      <sheetName val="Chiettinh dz0,4"/>
      <sheetName val="THEP TAM"/>
      <sheetName val="THEP HÌNH"/>
      <sheetName val="THEP HINH"/>
      <sheetName val="XA GO"/>
      <sheetName val="BANG TRA"/>
      <sheetName val="Đơn_Giá_"/>
      <sheetName val="1_R18_BF"/>
      <sheetName val="6_External_works-R18"/>
      <sheetName val="Div26_-_Elect"/>
      <sheetName val="Tho_lai_may"/>
      <sheetName val="Don_gia_LD"/>
      <sheetName val="Du_toan_XD"/>
      <sheetName val="Don_gia_XD"/>
      <sheetName val="Cash_Flow"/>
      <sheetName val="Gia__vat_tu"/>
      <sheetName val="Sàn_T1"/>
      <sheetName val="Lỗ_thông_gió"/>
      <sheetName val="GVT"/>
      <sheetName val="Bill 2.1_BOQ ĐIỆN"/>
      <sheetName val="BOQ_CAU CAN"/>
      <sheetName val="DGPS"/>
      <sheetName val="CPC"/>
      <sheetName val="Tính toàn đào đất"/>
      <sheetName val="Khối lượng cốt thép"/>
      <sheetName val="Chi tiết chi phí chung"/>
      <sheetName val="CP. SD Điện"/>
      <sheetName val="BM"/>
      <sheetName val="TOEC"/>
      <sheetName val="目次"/>
      <sheetName val="電気設備表"/>
      <sheetName val="kinh."/>
      <sheetName val="Profile"/>
      <sheetName val="03 Detailed"/>
      <sheetName val="01 Bid Price summary"/>
      <sheetName val="Breadown"/>
      <sheetName val="Scorp of work (2)"/>
      <sheetName val="TH2"/>
      <sheetName val="SUM (2)"/>
      <sheetName val="CPC (2)"/>
      <sheetName val="A1.ELC ok "/>
      <sheetName val=" A2.ELV ok"/>
      <sheetName val="A3.VAC ok "/>
      <sheetName val="A4.PLB ok"/>
      <sheetName val="A5.FPS ok"/>
      <sheetName val=" B1.ELC  ok"/>
      <sheetName val="B2.ELV ok"/>
      <sheetName val="B3.VAC ok"/>
      <sheetName val="B4.PLB "/>
      <sheetName val="B5.FPS ok"/>
      <sheetName val="C. SOFTWARE"/>
      <sheetName val="D. OTHER"/>
      <sheetName val="A1. ELC PANEL"/>
      <sheetName val="Haophi"/>
      <sheetName val="TTDA"/>
      <sheetName val="General"/>
      <sheetName val="Material"/>
      <sheetName val="Sum material"/>
      <sheetName val="Detail"/>
      <sheetName val="INFO"/>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GAEYO"/>
      <sheetName val="PCCC"/>
      <sheetName val="NVN Hotel"/>
      <sheetName val="수정시산표"/>
      <sheetName val="Ceiling Height- Schedule"/>
      <sheetName val="04-BETONG"/>
      <sheetName val="COC-LAP DAT"/>
      <sheetName val="05-COPPHA"/>
      <sheetName val="02-Lap dat"/>
      <sheetName val="Ngân sách"/>
      <sheetName val="09-Hoan thien nen"/>
      <sheetName val="names"/>
      <sheetName val="LaborPY"/>
      <sheetName val="LaborKH"/>
      <sheetName val="Equip "/>
      <sheetName val="DLdauvao"/>
      <sheetName val="CaMay"/>
      <sheetName val="MTC"/>
      <sheetName val="금융"/>
      <sheetName val="Phân tích"/>
      <sheetName val="차액보증"/>
      <sheetName val="경비2내역"/>
      <sheetName val="CANDOI"/>
      <sheetName val="Nhap VT oto"/>
      <sheetName val="0. Bìa"/>
      <sheetName val="1. THONG TIN TT"/>
      <sheetName val="DNTT"/>
      <sheetName val="Tiên Lượng"/>
      <sheetName val="THGT TT PL01&amp;02"/>
      <sheetName val="1. THGT-TT"/>
      <sheetName val="1.1 THGT MEP"/>
      <sheetName val="1.2 THGT PCCC"/>
      <sheetName val="1.3 THGT PL"/>
      <sheetName val="2. BBNT KLHT"/>
      <sheetName val="4.2 THKL PL02"/>
      <sheetName val="5.2 DGCT PL02"/>
      <sheetName val="3. DGCT MEP + PCCC "/>
      <sheetName val="3.1 DGCT PL"/>
      <sheetName val="DBỐC ACMV"/>
      <sheetName val="DB CABLE"/>
      <sheetName val="DB ONG CC &amp; CS"/>
      <sheetName val="DB CABLE FA + SP"/>
      <sheetName val="DB ONG SP ELC"/>
      <sheetName val="DB CTN"/>
      <sheetName val="ma-pt"/>
      <sheetName val="BAG-2"/>
      <sheetName val="6823_PS_17004"/>
      <sheetName val="PU_ITALY_4"/>
      <sheetName val="Vat_tu2"/>
      <sheetName val="Canopy,SS5_(2)2"/>
      <sheetName val="RAB_AR&amp;STR2"/>
      <sheetName val="THCP_Lap_dat2"/>
      <sheetName val="THCP_xay_dung2"/>
      <sheetName val="D&amp;W_def_1"/>
      <sheetName val="Gioi_thieu1"/>
      <sheetName val="Du_Toan1"/>
      <sheetName val="he_so1"/>
      <sheetName val="Chiet_tinh_dz351"/>
      <sheetName val="KH_tai_chinh_khoa_san1"/>
      <sheetName val="Nhan_cong1"/>
      <sheetName val="Thiet_bi1"/>
      <sheetName val="DM_ChiPhi1"/>
      <sheetName val="May_TC1"/>
      <sheetName val="Phan_tich1"/>
      <sheetName val="Bang_KL1"/>
      <sheetName val="TH_Kinh_phi1"/>
      <sheetName val="STRUCTURE_Q'TY1"/>
      <sheetName val="REMAIN_Q'TY_-_SUB1"/>
      <sheetName val="T_K1"/>
      <sheetName val="B3A_-_TOWER_A1"/>
      <sheetName val="MAIN_GATE_HOUSE1"/>
      <sheetName val="Giá_Bê_tông_2_bên1"/>
      <sheetName val="Chenh_lech_vat_tu1"/>
      <sheetName val="dongia_(2)1"/>
      <sheetName val="THPDMoi_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KPVC-BD_1"/>
      <sheetName val="Chi_tiết_Goc_-AB1"/>
      <sheetName val="DG_duoi1"/>
      <sheetName val="6PILE__(돌출)1"/>
      <sheetName val="Office_Tower1"/>
      <sheetName val="UNIT_PRICE1"/>
      <sheetName val="Tien_do_TV1"/>
      <sheetName val="CP_Du_phong1"/>
      <sheetName val="Tong_hop_kinh_phi1"/>
      <sheetName val="THDT_goi_thau_TB1"/>
      <sheetName val="Đơn_Giá_1"/>
      <sheetName val="1_R18_BF1"/>
      <sheetName val="6_External_works-R181"/>
      <sheetName val="Phan_tich_tong_hop1"/>
      <sheetName val="Sàn_T11"/>
      <sheetName val="Lỗ_thông_gió1"/>
      <sheetName val="MTO_REV_2(ARMOR)1"/>
      <sheetName val="BTT_(CAT_COC)1"/>
      <sheetName val="Electrical_Breakdown"/>
      <sheetName val="Cash_Flow1"/>
      <sheetName val="TH_Vat_tu"/>
      <sheetName val="TH_MTC"/>
      <sheetName val="TH_N_Cong"/>
      <sheetName val="Don_gia_(khong_in)"/>
      <sheetName val="Div26_-_Elect1"/>
      <sheetName val="Tho_lai_may1"/>
      <sheetName val="Don_gia_LD1"/>
      <sheetName val="Du_toan_XD1"/>
      <sheetName val="Don_gia_XD1"/>
      <sheetName val="Gia__vat_tu1"/>
      <sheetName val="TLg_CN&amp;Laixe"/>
      <sheetName val="TLg_CN&amp;Laixe_(2)"/>
      <sheetName val="TLg_Laitau"/>
      <sheetName val="TLg_Laitau_(2)"/>
      <sheetName val="Tong_hop"/>
      <sheetName val="설치중량_1"/>
      <sheetName val="수문일위_1"/>
      <sheetName val="PTVT_(MAU)1"/>
      <sheetName val="4-Lane_bridge1"/>
      <sheetName val="아파트_1"/>
      <sheetName val="M_67"/>
      <sheetName val="Schedule_S-Curve_Revision#3"/>
      <sheetName val="KET_CAU_CT5"/>
      <sheetName val="Chi_ti?t_Goc_-AB"/>
      <sheetName val="khung_ten_TD"/>
      <sheetName val="Chiettinh_dz0,4"/>
      <sheetName val="Pasir Panjang 100J"/>
      <sheetName val="MB-D2"/>
      <sheetName val="MB-D3"/>
      <sheetName val="MB-D8"/>
      <sheetName val="MB-D9"/>
      <sheetName val="MB-D4"/>
      <sheetName val="MB-D12"/>
      <sheetName val="MB-D7"/>
      <sheetName val="MB-D6"/>
      <sheetName val="TSCK"/>
      <sheetName val="DMCV"/>
      <sheetName val="TỔNG HỢP KHỐI LƯỢNG"/>
      <sheetName val="NƯƠC CẤP TRỤC + TAY NHÁNH"/>
      <sheetName val="CTEMCOST"/>
      <sheetName val="SORT"/>
      <sheetName val="BANRA"/>
      <sheetName val="KL san lap"/>
      <sheetName val="Temp&amp;Site"/>
      <sheetName val="Budget Code"/>
      <sheetName val="Code"/>
      <sheetName val="係数"/>
      <sheetName val="BẢNG ÁP GIÁ (in)"/>
      <sheetName val="NT (KL) IN"/>
      <sheetName val="DOM D2"/>
      <sheetName val="nhà ăn"/>
      <sheetName val="Công nhật"/>
      <sheetName val="btkt cột"/>
      <sheetName val="THÉP"/>
      <sheetName val="E"/>
      <sheetName val="Breadown-Nop"/>
      <sheetName val="MHMay-13"/>
      <sheetName val="装置"/>
      <sheetName val="hrs &amp; prg"/>
      <sheetName val="TH thiet bi"/>
      <sheetName val="TH may TC"/>
      <sheetName val="Bang phan tich"/>
      <sheetName val="DM Chi phi"/>
      <sheetName val="VAT_LIEU"/>
      <sheetName val="ranh_hong"/>
      <sheetName val="Elec_LG"/>
      <sheetName val="THEP_TAM"/>
      <sheetName val="THEP_HÌNH"/>
      <sheetName val="THEP_HINH"/>
      <sheetName val="XA_GO"/>
      <sheetName val="BANG_TRA"/>
      <sheetName val="Phân_tích"/>
      <sheetName val="Bill_2_1_BOQ_ĐIỆN"/>
      <sheetName val="Chi_ti_t_Goc_-AB"/>
      <sheetName val="BOQ_CAU_CAN"/>
      <sheetName val="Tính_toàn_đào_đất"/>
      <sheetName val="Khối_lượng_cốt_thép"/>
      <sheetName val="Chi_tiết_chi_phí_chung"/>
      <sheetName val="CP__SD_Điện"/>
      <sheetName val="NVN_Hotel"/>
      <sheetName val="Ceiling_Height-_Schedule"/>
      <sheetName val="COC-LAP_DAT"/>
      <sheetName val="02-Lap_dat"/>
      <sheetName val="Ngân_sách"/>
      <sheetName val="09-Hoan_thien_nen"/>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luong "/>
      <sheetName val="Bill rekap"/>
      <sheetName val="VTLD"/>
      <sheetName val="Cost Report Sum"/>
      <sheetName val="QLDA"/>
      <sheetName val="CFA (ME)"/>
      <sheetName val="GOC-KO IN"/>
      <sheetName val="CTDZTA(5)"/>
      <sheetName val="THONG SO"/>
      <sheetName val="Đơn giá chi tiết TN 39"/>
      <sheetName val="KLHT"/>
      <sheetName val="Thong tin"/>
      <sheetName val="Danh muc NT cong viec"/>
      <sheetName val="Danh muc NT Giai doan"/>
      <sheetName val="Danh muc NT Vat lieu"/>
      <sheetName val="ND Nhat ky"/>
      <sheetName val="NT cong viec"/>
      <sheetName val="Solieutinh"/>
      <sheetName val="Sheet1 (2)"/>
      <sheetName val="0"/>
      <sheetName val="Dầm 1"/>
      <sheetName val="Cọc nhồi"/>
      <sheetName val="Moäul'1"/>
      <sheetName val="1. BCC T03.2018"/>
      <sheetName val="2.  BCC T04.2018"/>
      <sheetName val="Assumptions"/>
      <sheetName val="XD nhanh 3"/>
      <sheetName val="5.2.1 Đo bóc KL OLK-10"/>
      <sheetName val="4.2.1 Đo bóc KL OLK-06"/>
      <sheetName val="4.1.1 CHI TIET OLK-06"/>
      <sheetName val="負荷集計（断熱不燃）"/>
      <sheetName val="Total"/>
      <sheetName val="TK SX"/>
      <sheetName val="Quotation"/>
      <sheetName val="TINH GIA - SAN XUAT Vertico"/>
      <sheetName val="6823_PS_17005"/>
      <sheetName val="PU_ITALY_5"/>
      <sheetName val="Vat_tu3"/>
      <sheetName val="Canopy,SS5_(2)3"/>
      <sheetName val="RAB_AR&amp;STR3"/>
      <sheetName val="THCP_Lap_dat3"/>
      <sheetName val="THCP_xay_dung3"/>
      <sheetName val="D&amp;W_def_2"/>
      <sheetName val="Gioi_thieu2"/>
      <sheetName val="Du_Toan2"/>
      <sheetName val="he_so2"/>
      <sheetName val="Chiet_tinh_dz352"/>
      <sheetName val="KH_tai_chinh_khoa_san2"/>
      <sheetName val="Nhan_cong2"/>
      <sheetName val="Thiet_bi2"/>
      <sheetName val="DM_ChiPhi2"/>
      <sheetName val="May_TC2"/>
      <sheetName val="Phan_tich2"/>
      <sheetName val="Bang_KL2"/>
      <sheetName val="TH_Kinh_phi2"/>
      <sheetName val="STRUCTURE_Q'TY2"/>
      <sheetName val="REMAIN_Q'TY_-_SUB2"/>
      <sheetName val="T_K2"/>
      <sheetName val="B3A_-_TOWER_A2"/>
      <sheetName val="MAIN_GATE_HOUSE2"/>
      <sheetName val="Giá_Bê_tông_2_bên2"/>
      <sheetName val="Chenh_lech_vat_tu2"/>
      <sheetName val="dongia_(2)2"/>
      <sheetName val="THPDMoi_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KPVC-BD_2"/>
      <sheetName val="Chi_tiết_Goc_-AB2"/>
      <sheetName val="DG_duoi2"/>
      <sheetName val="6PILE__(돌출)2"/>
      <sheetName val="Office_Tower2"/>
      <sheetName val="UNIT_PRICE2"/>
      <sheetName val="Tien_do_TV2"/>
      <sheetName val="CP_Du_phong2"/>
      <sheetName val="Tong_hop_kinh_phi2"/>
      <sheetName val="THDT_goi_thau_TB2"/>
      <sheetName val="Đơn_Giá_2"/>
      <sheetName val="1_R18_BF2"/>
      <sheetName val="6_External_works-R182"/>
      <sheetName val="BTT_(CAT_COC)2"/>
      <sheetName val="MTO_REV_2(ARMOR)2"/>
      <sheetName val="Cash_Flow2"/>
      <sheetName val="Phan_tich_tong_hop2"/>
      <sheetName val="Sàn_T12"/>
      <sheetName val="Lỗ_thông_gió2"/>
      <sheetName val="Tho_lai_may2"/>
      <sheetName val="Don_gia_LD2"/>
      <sheetName val="Du_toan_XD2"/>
      <sheetName val="Don_gia_XD2"/>
      <sheetName val="Electrical_Breakdown1"/>
      <sheetName val="Div26_-_Elect2"/>
      <sheetName val="TH_Vat_tu1"/>
      <sheetName val="TH_MTC1"/>
      <sheetName val="TH_N_Cong1"/>
      <sheetName val="Gia__vat_tu2"/>
      <sheetName val="Tong_hop1"/>
      <sheetName val="설치중량_2"/>
      <sheetName val="수문일위_2"/>
      <sheetName val="PTVT_(MAU)2"/>
      <sheetName val="4-Lane_bridge2"/>
      <sheetName val="아파트_2"/>
      <sheetName val="M_671"/>
      <sheetName val="Schedule_S-Curve_Revision#31"/>
      <sheetName val="KET_CAU_CT51"/>
      <sheetName val="TLg_CN&amp;Laixe1"/>
      <sheetName val="TLg_CN&amp;Laixe_(2)1"/>
      <sheetName val="TLg_Laitau1"/>
      <sheetName val="TLg_Laitau_(2)1"/>
      <sheetName val="Don_gia_(khong_in)1"/>
      <sheetName val="Chi_ti?t_Goc_-AB1"/>
      <sheetName val="khung_ten_TD1"/>
      <sheetName val="Chiettinh_dz0,41"/>
      <sheetName val="Equip_"/>
      <sheetName val="A1_CN"/>
      <sheetName val="Hệ_số"/>
      <sheetName val="Động_cơ"/>
      <sheetName val="Currency_Rate"/>
      <sheetName val="kinh_"/>
      <sheetName val="EIRR&gt;_2"/>
      <sheetName val="Pasir_Panjang_100J"/>
      <sheetName val="Nhap_VT_oto"/>
      <sheetName val="0__Bìa"/>
      <sheetName val="1__THONG_TIN_TT"/>
      <sheetName val="Tiên_Lượng"/>
      <sheetName val="THGT_TT_PL01&amp;02"/>
      <sheetName val="1__THGT-TT"/>
      <sheetName val="1_1_THGT_MEP"/>
      <sheetName val="1_2_THGT_PCCC"/>
      <sheetName val="1_3_THGT_PL"/>
      <sheetName val="2__BBNT_KLHT"/>
      <sheetName val="4_2_THKL_PL02"/>
      <sheetName val="5_2_DGCT_PL02"/>
      <sheetName val="3__DGCT_MEP_+_PCCC_"/>
      <sheetName val="3_1_DGCT_PL"/>
      <sheetName val="DBỐC_ACMV"/>
      <sheetName val="DB_CABLE"/>
      <sheetName val="DB_ONG_CC_&amp;_CS"/>
      <sheetName val="DB_CABLE_FA_+_SP"/>
      <sheetName val="DB_ONG_SP_ELC"/>
      <sheetName val="DB_CTN"/>
      <sheetName val="03_Detailed"/>
      <sheetName val="01_Bid_Price_summary"/>
      <sheetName val="1_Quotation(見積決裁書）_"/>
      <sheetName val="2_Operation(実施計画書）"/>
      <sheetName val="3_Summary_of_Cost_"/>
      <sheetName val="4_Ｓｐｅｃｉａｌ_Material"/>
      <sheetName val="6_Ｃｏｍｍｏｎ_Material"/>
      <sheetName val="9_Indirect_budget"/>
      <sheetName val="TOP_"/>
      <sheetName val="Detail_E"/>
      <sheetName val="1_Requisition(E)"/>
      <sheetName val="BC_Ton_Kho_New"/>
      <sheetName val="BC_Cua_GSBH_New"/>
      <sheetName val="ESTI_"/>
      <sheetName val="DS_CHU_Ph"/>
      <sheetName val="CT_Thang_Mo"/>
      <sheetName val="CT__PL"/>
      <sheetName val="DLN"/>
      <sheetName val="Muc Luc"/>
      <sheetName val="THDG"/>
      <sheetName val="Tra cuu 79"/>
      <sheetName val="BuilderWorkForME"/>
      <sheetName val="Lương hưng Yên vùng 2"/>
      <sheetName val="Lương Hà Nam"/>
      <sheetName val="Ca máy Hà Nam"/>
      <sheetName val="ca máy Hưng Yên"/>
      <sheetName val="Lương HN"/>
      <sheetName val="Lương VP"/>
      <sheetName val="Ca máy HN"/>
      <sheetName val="Ca máy VP"/>
      <sheetName val="B1.CN"/>
      <sheetName val="Máy"/>
      <sheetName val="ELEC"/>
      <sheetName val="Maker List"/>
      <sheetName val="REQUEST BUILDER"/>
      <sheetName val="TTDZ22"/>
      <sheetName val="Thuc thanh"/>
      <sheetName val="??"/>
      <sheetName val="DS CHU Ph_x005f_x0001__x0"/>
      <sheetName val="DS CHU Ph_x005f_x005f_x00"/>
      <sheetName val="Du toan truc tiep - Bill 2"/>
      <sheetName val="PL02-NHOM"/>
      <sheetName val="PL02-NHUA"/>
      <sheetName val="DTXD-DD (2)"/>
      <sheetName val="PTVT"/>
      <sheetName val="HRG BHN"/>
      <sheetName val="TABLE-A"/>
      <sheetName val="영동(D)"/>
      <sheetName val="MTO REV_0"/>
      <sheetName val="DAU VAO"/>
      <sheetName val="5.Khoan"/>
      <sheetName val="1. TH"/>
      <sheetName val="3.1.1"/>
      <sheetName val="3.1.4"/>
      <sheetName val="2.5.1"/>
      <sheetName val="4.1.1"/>
      <sheetName val="4.3.2"/>
      <sheetName val="2.3.3"/>
      <sheetName val="5.3.1"/>
      <sheetName val="2.4.3"/>
      <sheetName val="GVL-tuyến"/>
      <sheetName val="Bao cao"/>
      <sheetName val="Banbuc"/>
      <sheetName val="Dinh nghia"/>
      <sheetName val="DZ 35"/>
      <sheetName val="Cto"/>
      <sheetName val="MTL$-INTER"/>
      <sheetName val="Thongtin"/>
      <sheetName val="Phanlop"/>
      <sheetName val="Chi_ti_t_Goc_-AB1"/>
      <sheetName val="Labor"/>
      <sheetName val="Breakdown"/>
      <sheetName val="Equip"/>
      <sheetName val="Process (R)"/>
      <sheetName val="Process (T)"/>
      <sheetName val="Mortar"/>
      <sheetName val="THCP - PA1"/>
      <sheetName val="THDT goi thau XD"/>
      <sheetName val="THTHTBA"/>
      <sheetName val="DG7606"/>
      <sheetName val="D&amp;W"/>
      <sheetName val="Cong nợ"/>
      <sheetName val="GA 15"/>
      <sheetName val="CHICLAND"/>
      <sheetName val="HILTON"/>
      <sheetName val="HÒA XUÂN II"/>
      <sheetName val="KEMBEACH-SUN"/>
      <sheetName val="LƯƠNG YÊN"/>
      <sheetName val="OCEAN GATE"/>
      <sheetName val="KEMBEACH-AA"/>
      <sheetName val="PREMIER-SUN"/>
      <sheetName val="THÀNH ĐÔ"/>
      <sheetName val="TT05"/>
      <sheetName val="3"/>
      <sheetName val="2"/>
      <sheetName val="6.1"/>
      <sheetName val="BASE"/>
      <sheetName val="Luong+may"/>
      <sheetName val="PT_ksat1"/>
      <sheetName val="LUONG_KS1"/>
      <sheetName val="VAT_LIEU1"/>
      <sheetName val="ranh_hong1"/>
      <sheetName val="THEP_TAM1"/>
      <sheetName val="THEP_HÌNH1"/>
      <sheetName val="THEP_HINH1"/>
      <sheetName val="XA_GO1"/>
      <sheetName val="BANG_TRA1"/>
      <sheetName val="Elec_LG1"/>
      <sheetName val="Bill_2_1_BOQ_ĐIỆN1"/>
      <sheetName val="BOQ_CAU_CAN1"/>
      <sheetName val="Tính_toàn_đào_đất1"/>
      <sheetName val="Khối_lượng_cốt_thép1"/>
      <sheetName val="Chi_tiết_chi_phí_chung1"/>
      <sheetName val="CP__SD_Điện1"/>
      <sheetName val="Ceiling_Height-_Schedule1"/>
      <sheetName val="COC-LAP_DAT1"/>
      <sheetName val="02-Lap_dat1"/>
      <sheetName val="Ngân_sách1"/>
      <sheetName val="09-Hoan_thien_nen1"/>
      <sheetName val="NVN_Hotel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Phân_tích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gia_vat_tu"/>
      <sheetName val="Don_gia_III"/>
      <sheetName val="Bhyt_t1"/>
      <sheetName val="DS_CHU_Ph?"/>
      <sheetName val="Leave_Statistic_Report1"/>
      <sheetName val="DS_CHU_Ph_"/>
      <sheetName val="DS_CHU_Ph_x005f_x0001__x005f_x0000_"/>
      <sheetName val="DS_CHU_Ph_x005f_x0001_?"/>
      <sheetName val="DS_CHU_Ph_x005f_x0001_"/>
      <sheetName val="DS_CHU_Ph_x005f_x0001__"/>
      <sheetName val="Vat_tu_XD"/>
      <sheetName val="DS_CHU_Ph_x005f_x005f_x005f_x0001__x005f_x005f_x0"/>
      <sheetName val="DS_CHU_Ph_x005f_x005f_x005f_x0001__"/>
      <sheetName val="DS_CHU_Ph_x005f_x005f_x005f_x0001_"/>
      <sheetName val="A1_8_NhIII_(1050k)"/>
      <sheetName val="Nhan_cong_nhom_I"/>
      <sheetName val="Luong_TT05"/>
      <sheetName val="10_VC_đ__ngắn"/>
      <sheetName val="KL_san_lap"/>
      <sheetName val="THONG_SO"/>
      <sheetName val="Đơn_giá_chi_tiết_TN_39"/>
      <sheetName val="TỔNG_HỢP_KHỐI_LƯỢNG"/>
      <sheetName val="NƯƠC_CẤP_TRỤC_+_TAY_NHÁNH"/>
      <sheetName val="TH_thiet_bi"/>
      <sheetName val="TH_may_TC"/>
      <sheetName val="Bang_phan_tich"/>
      <sheetName val="DM_Chi_phi"/>
      <sheetName val="luong_"/>
      <sheetName val="BẢNG_ÁP_GIÁ_(in)"/>
      <sheetName val="NT_(KL)_IN"/>
      <sheetName val="DOM_D2"/>
      <sheetName val="nhà_ăn"/>
      <sheetName val="Công_nhật"/>
      <sheetName val="btkt_cột"/>
      <sheetName val="Bill_rekap"/>
      <sheetName val="hrs_&amp;_prg"/>
      <sheetName val="CFA_(ME)"/>
      <sheetName val="Cost_Report_Sum"/>
      <sheetName val="GOC-KO_IN"/>
      <sheetName val="Thong_tin"/>
      <sheetName val="Danh_muc_NT_cong_viec"/>
      <sheetName val="Danh_muc_NT_Giai_doan"/>
      <sheetName val="Danh_muc_NT_Vat_lieu"/>
      <sheetName val="ND_Nhat_ky"/>
      <sheetName val="NT_cong_viec"/>
      <sheetName val="Sheet1_(2)"/>
      <sheetName val="Dầm_1"/>
      <sheetName val="Cọc_nhồi"/>
      <sheetName val="1__BCC_T03_2018"/>
      <sheetName val="2___BCC_T04_2018"/>
      <sheetName val="XD_nhanh_3"/>
      <sheetName val="Scorp_of_work_(2)"/>
      <sheetName val="SUM_(2)"/>
      <sheetName val="CPC_(2)"/>
      <sheetName val="A1_ELC_ok_"/>
      <sheetName val="_A2_ELV_ok"/>
      <sheetName val="A3_VAC_ok_"/>
      <sheetName val="A4_PLB_ok"/>
      <sheetName val="A5_FPS_ok"/>
      <sheetName val="_B1_ELC__ok"/>
      <sheetName val="B2_ELV_ok"/>
      <sheetName val="B3_VAC_ok"/>
      <sheetName val="B4_PLB_"/>
      <sheetName val="B5_FPS_ok"/>
      <sheetName val="C__SOFTWARE"/>
      <sheetName val="D__OTHER"/>
      <sheetName val="A1__ELC_PANEL"/>
      <sheetName val="Sum_material"/>
      <sheetName val="5_2_1_Đo_bóc_KL_OLK-10"/>
      <sheetName val="4_2_1_Đo_bóc_KL_OLK-06"/>
      <sheetName val="4_1_1_CHI_TIET_OLK-06"/>
      <sheetName val="Budget_Code"/>
      <sheetName val="Luong_A3"/>
      <sheetName val="Luong_TT01"/>
      <sheetName val="DG_TN_TB_LE_(2)"/>
      <sheetName val="DS CHU Ph_x0001__x0"/>
      <sheetName val="STR"/>
      <sheetName val="Breakdown (B)"/>
      <sheetName val="Thép phần thô"/>
      <sheetName val="개산공사비"/>
      <sheetName val="Tong du toan"/>
      <sheetName val="DGchitiet "/>
      <sheetName val="CP HMC"/>
      <sheetName val="TH_CPTB"/>
      <sheetName val="CP Khac cuoc VC"/>
      <sheetName val="BOQ DOME G"/>
      <sheetName val="Phòng 4 SV"/>
      <sheetName val="Phòng 2 SV"/>
      <sheetName val="Phòng bảo vệ"/>
      <sheetName val="Hành lang, cầu thang, phòng đện"/>
      <sheetName val="Thang máng và cáp điện tủ tầng"/>
      <sheetName val="Thiết bị"/>
      <sheetName val="Chống sét và tiếp địa"/>
      <sheetName val="Đặt chờ báo cháy"/>
      <sheetName val="Đặt chờ mạng"/>
      <sheetName val="BOQ DOME H"/>
      <sheetName val="GIÁ HĐ 30 CĂN"/>
      <sheetName val="THVT"/>
      <sheetName val="Keothep"/>
      <sheetName val="Cover"/>
      <sheetName val="HVAC"/>
      <sheetName val="P&amp;S"/>
      <sheetName val="Changelog"/>
      <sheetName val="banggia1"/>
      <sheetName val="Luong GT"/>
      <sheetName val="Bend"/>
      <sheetName val="Bảng nhân công"/>
      <sheetName val="DS CHU Ph_x005f_x0001__x005f_x005f_x0"/>
      <sheetName val="KL phat sinh"/>
      <sheetName val="SP10"/>
      <sheetName val="INFOR-ST"/>
      <sheetName val="Mẫu số 21a"/>
      <sheetName val="THCP thiet bi"/>
      <sheetName val="Don gia tong hop"/>
      <sheetName val="DMTL"/>
      <sheetName val="Du thau LD"/>
      <sheetName val="Du thau XD"/>
      <sheetName val="Du toan LD"/>
      <sheetName val="Gia ca may LD"/>
      <sheetName val="Gia ca may XD"/>
      <sheetName val="CP mua sam TB"/>
      <sheetName val="Nhan cong LD"/>
      <sheetName val="Nhan cong XD"/>
      <sheetName val="Gia vua LD"/>
      <sheetName val="Gia vua XD"/>
      <sheetName val="Thong ke thep"/>
      <sheetName val="TH vat tu LD"/>
      <sheetName val="TH vat tu XD"/>
      <sheetName val="Gia vat lieu HTLD"/>
      <sheetName val="Gia vat lieu HTXD"/>
      <sheetName val="Dự thầu (NS1)"/>
      <sheetName val="Doanh thu (Liveline PA1)"/>
      <sheetName val="Chiet tinh dz22"/>
      <sheetName val="N_TKP"/>
      <sheetName val="Gia NC theo QD 2207-QD-UBND"/>
      <sheetName val="Nhan cong nhom II"/>
      <sheetName val="간접비 계정목록"/>
      <sheetName val="Tongke Thu hoi"/>
      <sheetName val="Don gia 1 ngay cong môi trường"/>
      <sheetName val="DS CHU Ph_x0001_"/>
      <sheetName val="KH 2010 PA2"/>
      <sheetName val="van khuon"/>
      <sheetName val="A6,MAY"/>
      <sheetName val="MTO REV.0"/>
      <sheetName val="TDTKP (2)"/>
      <sheetName val="TONGKE3p"/>
      <sheetName val="CHITIET VL-NC-DDTT3PHA "/>
      <sheetName val="CHITIET VL-NC-TT1p"/>
      <sheetName val="Du lieu"/>
      <sheetName val="설계내역서"/>
      <sheetName val="4.3 Scope of work "/>
      <sheetName val="__"/>
      <sheetName val="_ QUOTATION.xlsx"/>
      <sheetName val="begin"/>
      <sheetName val="6.GIA"/>
      <sheetName val="SPL4"/>
      <sheetName val="unit"/>
      <sheetName val="BCVC ."/>
      <sheetName val="May Goc (QD2436)"/>
      <sheetName val="VL-NC-M"/>
      <sheetName val="Mã"/>
      <sheetName val="Luong_Cnhan"/>
      <sheetName val="Tong hop vat tu"/>
      <sheetName val="Phan tich ca may"/>
      <sheetName val="Chenh lech ca may"/>
      <sheetName val="Chiet tinh don gia"/>
      <sheetName val="Cua Phang Tran"/>
      <sheetName val="Lương 1900nhóm I"/>
      <sheetName val="1900 nhóm II"/>
      <sheetName val="Lương 2000nhómII"/>
      <sheetName val="Máy Ngân Sơn"/>
      <sheetName val="Giá VL"/>
      <sheetName val="Danh mục HS"/>
      <sheetName val="CTG"/>
      <sheetName val="DGG"/>
      <sheetName val="Chiet_tinh"/>
      <sheetName val="san_dao"/>
      <sheetName val="Ty_le"/>
      <sheetName val="CT_-THVLNC"/>
      <sheetName val="A1_8_NhIII_(1050k)1"/>
      <sheetName val="Nhan_cong_nhom_I1"/>
      <sheetName val="Luong_TT051"/>
      <sheetName val="10_VC_đ__ngắn1"/>
      <sheetName val="Chiet_tinh1"/>
      <sheetName val="san_dao1"/>
      <sheetName val="Ty_le1"/>
      <sheetName val="CT_-THVLNC1"/>
      <sheetName val="LK-0.4"/>
      <sheetName val="CAPPHOI"/>
      <sheetName val="THKP"/>
      <sheetName val="CPTH"/>
      <sheetName val="Reference"/>
      <sheetName val="Setting"/>
      <sheetName val="LUACHONTHIETBI"/>
      <sheetName val="Khoiluongmong"/>
      <sheetName val="Gia vat tu"/>
      <sheetName val="CANDOI_CT"/>
      <sheetName val="MATK"/>
      <sheetName val="tra-vat-lieu"/>
      <sheetName val="QMCT"/>
      <sheetName val="Huong dan"/>
      <sheetName val="KIEM TOAN (PC32)"/>
      <sheetName val="Chiet giam"/>
      <sheetName val="DAO DAP CONG"/>
      <sheetName val="KL-CHITIET"/>
      <sheetName val="Bang chu"/>
      <sheetName val="GVL-PL"/>
      <sheetName val="FT"/>
      <sheetName val="Don gia chi tiet"/>
      <sheetName val="NC3"/>
      <sheetName val="BL.A1.8-1.350"/>
      <sheetName val="THCP TT09"/>
      <sheetName val="TMĐT"/>
      <sheetName val="Giá tháng"/>
      <sheetName val="NC.15"/>
      <sheetName val="Ca may"/>
      <sheetName val="PTCT"/>
      <sheetName val="Cước VC + ĐM CP Tư vấn"/>
      <sheetName val="1,TMĐT "/>
      <sheetName val="Chung"/>
      <sheetName val="cPanel"/>
      <sheetName val="GC"/>
      <sheetName val="HG_Info"/>
      <sheetName val="Nghỉ lễ"/>
      <sheetName val="Mác"/>
      <sheetName val="QC"/>
      <sheetName val="CO"/>
      <sheetName val="Tai trong"/>
      <sheetName val="Diện tích sàn TT2-GB"/>
      <sheetName val="TH KL thô "/>
      <sheetName val="KL XÂY TT2-GB"/>
      <sheetName val="THCP"/>
      <sheetName val="Phan day"/>
      <sheetName val="M1"/>
      <sheetName val="K98"/>
      <sheetName val="Div 13"/>
      <sheetName val="11-MEPF"/>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GV1-D13 (Casement door)"/>
      <sheetName val="built-up rate"/>
      <sheetName val="List of works"/>
      <sheetName val="GEN REQ"/>
      <sheetName val="SD and START UP"/>
      <sheetName val="VT NC M"/>
      <sheetName val="KHỐI LƯỢNG TB - newFormat"/>
      <sheetName val="BOQ"/>
      <sheetName val="PKKK"/>
      <sheetName val="Kính"/>
      <sheetName val="Bảng Phân Tích Chi Phí"/>
      <sheetName val="VTP"/>
      <sheetName val="6823_PS_17006"/>
      <sheetName val="PU_ITALY_6"/>
      <sheetName val="Vat_tu4"/>
      <sheetName val="Canopy,SS5_(2)4"/>
      <sheetName val="RAB_AR&amp;STR4"/>
      <sheetName val="THCP_Lap_dat4"/>
      <sheetName val="THCP_xay_dung4"/>
      <sheetName val="D&amp;W_def_3"/>
      <sheetName val="KH_tai_chinh_khoa_san3"/>
      <sheetName val="Gioi_thieu3"/>
      <sheetName val="Du_Toan3"/>
      <sheetName val="he_so3"/>
      <sheetName val="TONG_HOP_VL-NC3"/>
      <sheetName val="TONGKE3p_3"/>
      <sheetName val="TH_VL,_NC,_DDHT_Thanhphuoc3"/>
      <sheetName val="DON_GIA3"/>
      <sheetName val="CHITIET_VL-NC3"/>
      <sheetName val="MAIN_GATE_HOUSE3"/>
      <sheetName val="DG_duoi3"/>
      <sheetName val="B3A_-_TOWER_A3"/>
      <sheetName val="STRUCTURE_Q'TY3"/>
      <sheetName val="REMAIN_Q'TY_-_SUB3"/>
      <sheetName val="Nhan_cong3"/>
      <sheetName val="Thiet_bi3"/>
      <sheetName val="DM_ChiPhi3"/>
      <sheetName val="May_TC3"/>
      <sheetName val="Phan_tich3"/>
      <sheetName val="Bang_KL3"/>
      <sheetName val="TH_Kinh_phi3"/>
      <sheetName val="T_K3"/>
      <sheetName val="6PILE__(돌출)3"/>
      <sheetName val="Office_Tower3"/>
      <sheetName val="Chenh_lech_vat_tu3"/>
      <sheetName val="Chiet_tinh_dz353"/>
      <sheetName val="dongia_(2)3"/>
      <sheetName val="THPDMoi__(2)3"/>
      <sheetName val="t-h_HA_THE3"/>
      <sheetName val="CHITIET_VL-NC-TT_-1p3"/>
      <sheetName val="TONG_HOP_VL-NC_TT3"/>
      <sheetName val="TH_XL3"/>
      <sheetName val="CHITIET_VL-NC-TT-3p3"/>
      <sheetName val="KPVC-BD_3"/>
      <sheetName val="Chi_tiết_Goc_-AB3"/>
      <sheetName val="UNIT_PRICE3"/>
      <sheetName val="Giá_Bê_tông_2_bên3"/>
      <sheetName val="Tien_do_TV3"/>
      <sheetName val="CP_Du_phong3"/>
      <sheetName val="Tong_hop_kinh_phi3"/>
      <sheetName val="THDT_goi_thau_TB3"/>
      <sheetName val="Đơn_Giá_3"/>
      <sheetName val="1_R18_BF3"/>
      <sheetName val="6_External_works-R183"/>
      <sheetName val="MTO_REV_2(ARMOR)3"/>
      <sheetName val="Phan_tich_tong_hop3"/>
      <sheetName val="BTT_(CAT_COC)3"/>
      <sheetName val="Tho_lai_may3"/>
      <sheetName val="Don_gia_LD3"/>
      <sheetName val="Du_toan_XD3"/>
      <sheetName val="Don_gia_XD3"/>
      <sheetName val="Sàn_T13"/>
      <sheetName val="Lỗ_thông_gió3"/>
      <sheetName val="Cash_Flow3"/>
      <sheetName val="Electrical_Breakdown2"/>
      <sheetName val="Div26_-_Elect3"/>
      <sheetName val="Gia__vat_tu3"/>
      <sheetName val="TH_Vat_tu2"/>
      <sheetName val="TH_MTC2"/>
      <sheetName val="TH_N_Cong2"/>
      <sheetName val="Tong_hop2"/>
      <sheetName val="설치중량_3"/>
      <sheetName val="수문일위_3"/>
      <sheetName val="PTVT_(MAU)3"/>
      <sheetName val="4-Lane_bridge3"/>
      <sheetName val="아파트_3"/>
      <sheetName val="M_672"/>
      <sheetName val="Schedule_S-Curve_Revision#32"/>
      <sheetName val="KET_CAU_CT52"/>
      <sheetName val="TLg_CN&amp;Laixe2"/>
      <sheetName val="TLg_CN&amp;Laixe_(2)2"/>
      <sheetName val="TLg_Laitau2"/>
      <sheetName val="TLg_Laitau_(2)2"/>
      <sheetName val="Don_gia_(khong_in)2"/>
      <sheetName val="Chi_ti?t_Goc_-AB2"/>
      <sheetName val="khung_ten_TD2"/>
      <sheetName val="PT_ksat2"/>
      <sheetName val="LUONG_KS2"/>
      <sheetName val="VAT_LIEU2"/>
      <sheetName val="ranh_hong2"/>
      <sheetName val="Elec_LG2"/>
      <sheetName val="Chiettinh_dz0,42"/>
      <sheetName val="THEP_TAM2"/>
      <sheetName val="THEP_HÌNH2"/>
      <sheetName val="THEP_HINH2"/>
      <sheetName val="XA_GO2"/>
      <sheetName val="BANG_TRA2"/>
      <sheetName val="Bill_2_1_BOQ_ĐIỆN2"/>
      <sheetName val="Chi_ti_t_Goc_-AB2"/>
      <sheetName val="BOQ_CAU_CAN2"/>
      <sheetName val="Tính_toàn_đào_đất2"/>
      <sheetName val="Khối_lượng_cốt_thép2"/>
      <sheetName val="Chi_tiết_chi_phí_chung2"/>
      <sheetName val="CP__SD_Điện2"/>
      <sheetName val="NVN_Hotel2"/>
      <sheetName val="Ceiling_Height-_Schedule2"/>
      <sheetName val="COC-LAP_DAT2"/>
      <sheetName val="02-Lap_dat2"/>
      <sheetName val="Ngân_sách2"/>
      <sheetName val="09-Hoan_thien_nen2"/>
      <sheetName val="03_Detailed1"/>
      <sheetName val="01_Bid_Price_summary1"/>
      <sheetName val="Phân_tích2"/>
      <sheetName val="list_VL2"/>
      <sheetName val="Trình_mẫu_VL2"/>
      <sheetName val="Nhap_VL2"/>
      <sheetName val="LIST_VLĐV2"/>
      <sheetName val="BB_VLDV2"/>
      <sheetName val="BB_VLDV_(multi)2"/>
      <sheetName val="nghiệm_thu_hoàn_thành2"/>
      <sheetName val="Báo_cáo_hiện_trường2"/>
      <sheetName val="Kế_hoạch_nghiệm_thu2"/>
      <sheetName val="Quy_trình2"/>
      <sheetName val="List_vữa2"/>
      <sheetName val="List_NT2"/>
      <sheetName val="BBNT_thô2"/>
      <sheetName val="Equip_1"/>
      <sheetName val="A1_CN1"/>
      <sheetName val="Nhap_VT_oto1"/>
      <sheetName val="0__Bìa1"/>
      <sheetName val="1__THONG_TIN_TT1"/>
      <sheetName val="Tiên_Lượng1"/>
      <sheetName val="THGT_TT_PL01&amp;021"/>
      <sheetName val="1__THGT-TT1"/>
      <sheetName val="1_1_THGT_MEP1"/>
      <sheetName val="1_2_THGT_PCCC1"/>
      <sheetName val="1_3_THGT_PL1"/>
      <sheetName val="2__BBNT_KLHT1"/>
      <sheetName val="4_2_THKL_PL021"/>
      <sheetName val="5_2_DGCT_PL021"/>
      <sheetName val="3__DGCT_MEP_+_PCCC_1"/>
      <sheetName val="3_1_DGCT_PL1"/>
      <sheetName val="DBỐC_ACMV1"/>
      <sheetName val="DB_CABLE1"/>
      <sheetName val="DB_ONG_CC_&amp;_CS1"/>
      <sheetName val="DB_CABLE_FA_+_SP1"/>
      <sheetName val="DB_ONG_SP_ELC1"/>
      <sheetName val="DB_CTN1"/>
      <sheetName val="Hệ_số1"/>
      <sheetName val="Động_cơ1"/>
      <sheetName val="Currency_Rate1"/>
      <sheetName val="EIRR&gt;_21"/>
      <sheetName val="kinh_1"/>
      <sheetName val="1_Quotation(見積決裁書）_1"/>
      <sheetName val="2_Operation(実施計画書）1"/>
      <sheetName val="3_Summary_of_Cost_1"/>
      <sheetName val="4_Ｓｐｅｃｉａｌ_Material1"/>
      <sheetName val="6_Ｃｏｍｍｏｎ_Material1"/>
      <sheetName val="9_Indirect_budget1"/>
      <sheetName val="TOP_1"/>
      <sheetName val="Detail_E1"/>
      <sheetName val="1_Requisition(E)1"/>
      <sheetName val="Pasir_Panjang_100J1"/>
      <sheetName val="MeKong_-_Penetration2"/>
      <sheetName val="Dist__Perform_-_Ctns_sales_in_2"/>
      <sheetName val="Dist__Perform_-_Value_sales_in2"/>
      <sheetName val="Dist__Perform_-_Value_sales_Ou2"/>
      <sheetName val="Head_Count2"/>
      <sheetName val="Sales_Result_For_Month2"/>
      <sheetName val="DS_CHU_Phuc2"/>
      <sheetName val="DS_THI_AT2"/>
      <sheetName val="Bien_Ban2"/>
      <sheetName val="BC_Ton_Kho_New1"/>
      <sheetName val="BC_Cua_GSBH_New1"/>
      <sheetName val="ESTI_1"/>
      <sheetName val="CT_Thang_Mo1"/>
      <sheetName val="CT__PL1"/>
      <sheetName val="Dgia_vat_tu1"/>
      <sheetName val="Don_gia_III1"/>
      <sheetName val="Bhyt_t11"/>
      <sheetName val="Leave_Statistic_Report2"/>
      <sheetName val="DS_CHU_Ph_x005f_x0001__x005f_x0000_1"/>
      <sheetName val="DS_CHU_Ph_x005f_x0001_?1"/>
      <sheetName val="DS_CHU_Ph_x005f_x0001_1"/>
      <sheetName val="DS_CHU_Ph_x005f_x0001__1"/>
      <sheetName val="Vat_tu_XD1"/>
      <sheetName val="DS_CHU_Ph_x005f_x005f_x005f_x0001__x005f_x005f_x1"/>
      <sheetName val="DS_CHU_Ph_x005f_x005f_x005f_x0001__1"/>
      <sheetName val="DS_CHU_Ph_x005f_x005f_x005f_x0001_1"/>
      <sheetName val="KL_san_lap1"/>
      <sheetName val="luong_1"/>
      <sheetName val="BẢNG_ÁP_GIÁ_(in)1"/>
      <sheetName val="NT_(KL)_IN1"/>
      <sheetName val="DOM_D21"/>
      <sheetName val="nhà_ăn1"/>
      <sheetName val="Công_nhật1"/>
      <sheetName val="btkt_cột1"/>
      <sheetName val="Bill_rekap1"/>
      <sheetName val="hrs_&amp;_prg1"/>
      <sheetName val="TH_thiet_bi1"/>
      <sheetName val="TH_may_TC1"/>
      <sheetName val="Bang_phan_tich1"/>
      <sheetName val="DM_Chi_phi1"/>
      <sheetName val="TỔNG_HỢP_KHỐI_LƯỢNG1"/>
      <sheetName val="NƯƠC_CẤP_TRỤC_+_TAY_NHÁNH1"/>
      <sheetName val="CFA_(ME)1"/>
      <sheetName val="Cost_Report_Sum1"/>
      <sheetName val="GOC-KO_IN1"/>
      <sheetName val="Dầm_11"/>
      <sheetName val="Cọc_nhồi1"/>
      <sheetName val="THONG_SO1"/>
      <sheetName val="Đơn_giá_chi_tiết_TN_391"/>
      <sheetName val="Thong_tin1"/>
      <sheetName val="Danh_muc_NT_cong_viec1"/>
      <sheetName val="Danh_muc_NT_Giai_doan1"/>
      <sheetName val="Danh_muc_NT_Vat_lieu1"/>
      <sheetName val="ND_Nhat_ky1"/>
      <sheetName val="NT_cong_viec1"/>
      <sheetName val="Sheet1_(2)1"/>
      <sheetName val="1__BCC_T03_20181"/>
      <sheetName val="2___BCC_T04_20181"/>
      <sheetName val="TK_SX"/>
      <sheetName val="XD_nhanh_31"/>
      <sheetName val="Scorp_of_work_(2)1"/>
      <sheetName val="SUM_(2)1"/>
      <sheetName val="CPC_(2)1"/>
      <sheetName val="A1_ELC_ok_1"/>
      <sheetName val="_A2_ELV_ok1"/>
      <sheetName val="A3_VAC_ok_1"/>
      <sheetName val="A4_PLB_ok1"/>
      <sheetName val="A5_FPS_ok1"/>
      <sheetName val="_B1_ELC__ok1"/>
      <sheetName val="B2_ELV_ok1"/>
      <sheetName val="B3_VAC_ok1"/>
      <sheetName val="B4_PLB_1"/>
      <sheetName val="B5_FPS_ok1"/>
      <sheetName val="C__SOFTWARE1"/>
      <sheetName val="D__OTHER1"/>
      <sheetName val="A1__ELC_PANEL1"/>
      <sheetName val="Sum_material1"/>
      <sheetName val="5_2_1_Đo_bóc_KL_OLK-101"/>
      <sheetName val="4_2_1_Đo_bóc_KL_OLK-061"/>
      <sheetName val="4_1_1_CHI_TIET_OLK-061"/>
      <sheetName val="Du_toan_truc_tiep_-_Bill_2"/>
      <sheetName val="DS_CHU_Ph_x005f_x0001__x0"/>
      <sheetName val="DS_CHU_Ph_x005f_x005f_x00"/>
      <sheetName val="Budget_Code1"/>
      <sheetName val="Luong_A31"/>
      <sheetName val="Luong_TT011"/>
      <sheetName val="DG_TN_TB_LE_(2)1"/>
      <sheetName val="TINH_GIA_-_SAN_XUAT_Vertico"/>
      <sheetName val="Cong_nợ"/>
      <sheetName val="Maker_List"/>
      <sheetName val="REQUEST_BUILDER"/>
      <sheetName val="Bang_cap"/>
      <sheetName val="DSHD_DH"/>
      <sheetName val="DTXD-DD_(2)"/>
      <sheetName val="GA_15"/>
      <sheetName val="HÒA_XUÂN_II"/>
      <sheetName val="LƯƠNG_YÊN"/>
      <sheetName val="OCEAN_GATE"/>
      <sheetName val="THÀNH_ĐÔ"/>
      <sheetName val="DS_CHU_Ph_x0"/>
      <sheetName val="Breakdown_(B)"/>
      <sheetName val="Thép_phần_thô"/>
      <sheetName val="Bang chi tiet-Direct work"/>
      <sheetName val="Inputs_Sens"/>
      <sheetName val="IS_Sum_CM"/>
      <sheetName val="COFFA"/>
      <sheetName val="RecheckBOQ"/>
      <sheetName val="Div10"/>
      <sheetName val="Div11"/>
      <sheetName val="Div12"/>
      <sheetName val="Div13"/>
      <sheetName val="Div2"/>
      <sheetName val="Div4"/>
      <sheetName val="Div5"/>
      <sheetName val="Div6"/>
      <sheetName val="Div7"/>
      <sheetName val="Div8"/>
      <sheetName val="Div9"/>
      <sheetName val="공문"/>
      <sheetName val="INDEX"/>
      <sheetName val="4641"/>
      <sheetName val="BOX(1.5X1.5)"/>
      <sheetName val="Cost annalysis"/>
      <sheetName val="03. THGT"/>
      <sheetName val="door"/>
      <sheetName val="CFA Sumary"/>
      <sheetName val="Certificate"/>
      <sheetName val="Attached_List"/>
      <sheetName val="List_AdvancePayment"/>
      <sheetName val="List_Retention (Contract)"/>
      <sheetName val="List_AP (Contract)"/>
      <sheetName val="Progress nstallaton (2)"/>
      <sheetName val="List_VO"/>
      <sheetName val="List_CO"/>
      <sheetName val="Thoat nuoc"/>
      <sheetName val="MEP Building"/>
      <sheetName val="XL-Duct"/>
      <sheetName val="Bang TT"/>
      <sheetName val="8-31-98"/>
      <sheetName val="worksheet inchican"/>
      <sheetName val="combined 9-30"/>
      <sheetName val="DS CHU Ph_x00"/>
      <sheetName val="DS_CHU_Ph_x0001__x0000_"/>
      <sheetName val="DS_CHU_Ph_x0001_?"/>
      <sheetName val="DS_CHU_Ph_x0001__"/>
      <sheetName val="DS_CHU_Ph_x0001__x0000_1"/>
      <sheetName val="DS_CHU_Ph_x0001_?1"/>
      <sheetName val="DS_CHU_Ph_x0001__1"/>
      <sheetName val="DS_CHU_Ph_x005f_x0001__x1"/>
      <sheetName val="DS_CHU_Ph_x0001__x0"/>
      <sheetName val="DS_CHU_Ph_x00"/>
      <sheetName val="foxz"/>
      <sheetName val="NTNB"/>
      <sheetName val="Cao TN"/>
      <sheetName val="ĐỔ BT 5"/>
      <sheetName val="222"/>
      <sheetName val="LĐCĐ"/>
      <sheetName val="LĐTĐ"/>
      <sheetName val="CPDD II"/>
      <sheetName val="NT CAO DO"/>
      <sheetName val="Thống kê"/>
      <sheetName val="00.TMB-Cap thoat nuoc"/>
      <sheetName val="SUMDETAIL"/>
      <sheetName val="Factory"/>
      <sheetName val="Matchung"/>
      <sheetName val="BU LONG"/>
      <sheetName val="ĐNVT"/>
      <sheetName val="ĐNBL"/>
      <sheetName val="CTLK"/>
      <sheetName val="Xuat152"/>
      <sheetName val="sheet12"/>
      <sheetName val="Lists"/>
      <sheetName val=" SMU Table (2)"/>
      <sheetName val="F.A. Data Validation Inputs"/>
      <sheetName val="basic data"/>
      <sheetName val="Lookup Tables"/>
      <sheetName val="Mappings"/>
      <sheetName val="Drop Down Listings"/>
      <sheetName val="Rates"/>
      <sheetName val="Variables"/>
      <sheetName val="DL2"/>
      <sheetName val="Settings"/>
      <sheetName val="CONCRETE"/>
      <sheetName val="TH khoi luong"/>
      <sheetName val="Chi tiet khoi luong"/>
      <sheetName val="TK thep"/>
      <sheetName val="CT THOÁT WC VP"/>
      <sheetName val="CT CẤP WC VP"/>
      <sheetName val="CT THOÁT MƯA VP TRỤC LỚN"/>
      <sheetName val="CT THOÁT MƯA VP TRỤC NHỎ"/>
      <sheetName val="1.ATGT-VL"/>
      <sheetName val="ptvl"/>
      <sheetName val="ptm"/>
      <sheetName val="para"/>
      <sheetName val="VL-NC-M."/>
      <sheetName val="Chi_tiet_ranh"/>
      <sheetName val="Duong_Ngang"/>
      <sheetName val="San_gia_co"/>
      <sheetName val="Bien_Bao"/>
      <sheetName val="Coc_tieu_-_Coc_H"/>
      <sheetName val="So_lieu"/>
      <sheetName val="LTT__TT01_2015_BXD"/>
      <sheetName val="Đơn_giá_NC_TT01_2015"/>
      <sheetName val="Đơn_giá_ca_máy_theo_TT06_2010"/>
      <sheetName val="ĐM6060_2008(Lap_dat_TBA)"/>
      <sheetName val="ĐM228__2015(suachua)"/>
      <sheetName val="ĐM39_2005(T_N_đien_ĐZ&amp;TBA)"/>
      <sheetName val="ĐM01_2000(thinghiem_ĐZTTĐL)"/>
      <sheetName val="Đon_gia_thi_nghiem_ĐZ&amp;TBA"/>
      <sheetName val="Đon_gia_228_sua_chua"/>
      <sheetName val="các_máy_chưa_có_trong_TT_06"/>
      <sheetName val="Cuoc_van_chuyen"/>
      <sheetName val="GIA_VT_03-2019"/>
      <sheetName val="C_BI_DAO"/>
      <sheetName val="CT_DZ"/>
      <sheetName val="6_1"/>
      <sheetName val="NC_"/>
      <sheetName val="DG-1353-203"/>
      <sheetName val="TH_TNHC_SCADA"/>
      <sheetName val="truc tiep"/>
      <sheetName val="bill 5"/>
      <sheetName val="1B Cai tao PA2"/>
      <sheetName val="TK-HA "/>
      <sheetName val="3,THCPXD-Tuyen"/>
      <sheetName val="VL "/>
      <sheetName val="bluong"/>
      <sheetName val="Inputdata"/>
      <sheetName val="list PQ"/>
      <sheetName val="ValueList_Helper"/>
      <sheetName val="DS_CHU_Ph_x0001_"/>
      <sheetName val="DS_CHU_Ph_x0001_1"/>
      <sheetName val="Pack-3"/>
      <sheetName val="QUOTATION (2)"/>
      <sheetName val="6823_PS_17008"/>
      <sheetName val="PU_ITALY_8"/>
      <sheetName val="he_so5"/>
      <sheetName val="dongia_(2)5"/>
      <sheetName val="THPDMoi__(2)5"/>
      <sheetName val="TONG_HOP_VL-NC5"/>
      <sheetName val="TONGKE3p_5"/>
      <sheetName val="TH_VL,_NC,_DDHT_Thanhphuoc5"/>
      <sheetName val="DON_GIA5"/>
      <sheetName val="t-h_HA_THE5"/>
      <sheetName val="CHITIET_VL-NC-TT_-1p5"/>
      <sheetName val="TONG_HOP_VL-NC_TT5"/>
      <sheetName val="TH_XL5"/>
      <sheetName val="CHITIET_VL-NC5"/>
      <sheetName val="CHITIET_VL-NC-TT-3p5"/>
      <sheetName val="KPVC-BD_5"/>
      <sheetName val="Chi_tiết_Goc_-AB5"/>
      <sheetName val="Du_Toan5"/>
      <sheetName val="Chi_ti?t_Goc_-AB4"/>
      <sheetName val="KH_tai_chinh_khoa_san5"/>
      <sheetName val="Chenh_lech_vat_tu5"/>
      <sheetName val="Chiet_tinh_dz355"/>
      <sheetName val="Gioi_thieu5"/>
      <sheetName val="Vat_tu6"/>
      <sheetName val="Canopy,SS5_(2)6"/>
      <sheetName val="RAB_AR&amp;STR6"/>
      <sheetName val="THCP_Lap_dat6"/>
      <sheetName val="THCP_xay_dung6"/>
      <sheetName val="D&amp;W_def_5"/>
      <sheetName val="STRUCTURE_Q'TY5"/>
      <sheetName val="REMAIN_Q'TY_-_SUB5"/>
      <sheetName val="T_K5"/>
      <sheetName val="Nhan_cong5"/>
      <sheetName val="Thiet_bi5"/>
      <sheetName val="DM_ChiPhi5"/>
      <sheetName val="May_TC5"/>
      <sheetName val="Phan_tich5"/>
      <sheetName val="Bang_KL5"/>
      <sheetName val="TH_Kinh_phi5"/>
      <sheetName val="Electrical_Breakdown4"/>
      <sheetName val="MTO_REV_2(ARMOR)5"/>
      <sheetName val="B3A_-_TOWER_A5"/>
      <sheetName val="MAIN_GATE_HOUSE5"/>
      <sheetName val="UNIT_PRICE5"/>
      <sheetName val="Office_Tower5"/>
      <sheetName val="Tien_do_TV5"/>
      <sheetName val="CP_Du_phong5"/>
      <sheetName val="Tong_hop_kinh_phi5"/>
      <sheetName val="THDT_goi_thau_TB5"/>
      <sheetName val="PT_ksat4"/>
      <sheetName val="LUONG_KS4"/>
      <sheetName val="A1_8_NhIII_(1050k)3"/>
      <sheetName val="Nhan_cong_nhom_I3"/>
      <sheetName val="Luong_TT053"/>
      <sheetName val="10_VC_đ__ngắn3"/>
      <sheetName val="VAT_LIEU4"/>
      <sheetName val="ranh_hong4"/>
      <sheetName val="Giá_Bê_tông_2_bên5"/>
      <sheetName val="6PILE__(돌출)5"/>
      <sheetName val="DG_duoi5"/>
      <sheetName val="Phan_tich_tong_hop5"/>
      <sheetName val="Đơn_Giá_5"/>
      <sheetName val="1_R18_BF5"/>
      <sheetName val="6_External_works-R185"/>
      <sheetName val="Sàn_T15"/>
      <sheetName val="Lỗ_thông_gió5"/>
      <sheetName val="BTT_(CAT_COC)5"/>
      <sheetName val="Cash_Flow5"/>
      <sheetName val="Div26_-_Elect5"/>
      <sheetName val="Tho_lai_may5"/>
      <sheetName val="Don_gia_LD5"/>
      <sheetName val="Du_toan_XD5"/>
      <sheetName val="Don_gia_XD5"/>
      <sheetName val="Gia__vat_tu5"/>
      <sheetName val="TH_Vat_tu4"/>
      <sheetName val="TH_MTC4"/>
      <sheetName val="TH_N_Cong4"/>
      <sheetName val="Tong_hop4"/>
      <sheetName val="설치중량_5"/>
      <sheetName val="수문일위_5"/>
      <sheetName val="PTVT_(MAU)5"/>
      <sheetName val="4-Lane_bridge5"/>
      <sheetName val="아파트_5"/>
      <sheetName val="M_674"/>
      <sheetName val="Schedule_S-Curve_Revision#34"/>
      <sheetName val="KET_CAU_CT54"/>
      <sheetName val="TLg_CN&amp;Laixe4"/>
      <sheetName val="TLg_CN&amp;Laixe_(2)4"/>
      <sheetName val="TLg_Laitau4"/>
      <sheetName val="TLg_Laitau_(2)4"/>
      <sheetName val="khung_ten_TD4"/>
      <sheetName val="Don_gia_(khong_in)4"/>
      <sheetName val="Chiettinh_dz0,44"/>
      <sheetName val="BOQ_CAU_CAN4"/>
      <sheetName val="Tính_toàn_đào_đất4"/>
      <sheetName val="Khối_lượng_cốt_thép4"/>
      <sheetName val="Chi_tiết_chi_phí_chung4"/>
      <sheetName val="CP__SD_Điện4"/>
      <sheetName val="1_Quotation(見積決裁書）_3"/>
      <sheetName val="2_Operation(実施計画書）3"/>
      <sheetName val="3_Summary_of_Cost_3"/>
      <sheetName val="4_Ｓｐｅｃｉａｌ_Material3"/>
      <sheetName val="6_Ｃｏｍｍｏｎ_Material3"/>
      <sheetName val="9_Indirect_budget3"/>
      <sheetName val="TOP_3"/>
      <sheetName val="Detail_E3"/>
      <sheetName val="Hệ_số3"/>
      <sheetName val="Động_cơ3"/>
      <sheetName val="Currency_Rate3"/>
      <sheetName val="Elec_LG4"/>
      <sheetName val="1_Requisition(E)3"/>
      <sheetName val="03_Detailed3"/>
      <sheetName val="01_Bid_Price_summary3"/>
      <sheetName val="THEP_TAM4"/>
      <sheetName val="THEP_HÌNH4"/>
      <sheetName val="THEP_HINH4"/>
      <sheetName val="XA_GO4"/>
      <sheetName val="BANG_TRA4"/>
      <sheetName val="Bill_2_1_BOQ_ĐIỆN4"/>
      <sheetName val="Chi_ti_t_Goc_-AB4"/>
      <sheetName val="kinh_3"/>
      <sheetName val="Scorp_of_work_(2)3"/>
      <sheetName val="SUM_(2)3"/>
      <sheetName val="CPC_(2)3"/>
      <sheetName val="A1_ELC_ok_3"/>
      <sheetName val="_A2_ELV_ok3"/>
      <sheetName val="A3_VAC_ok_3"/>
      <sheetName val="A4_PLB_ok3"/>
      <sheetName val="A5_FPS_ok3"/>
      <sheetName val="_B1_ELC__ok3"/>
      <sheetName val="B2_ELV_ok3"/>
      <sheetName val="B3_VAC_ok3"/>
      <sheetName val="B4_PLB_3"/>
      <sheetName val="B5_FPS_ok3"/>
      <sheetName val="C__SOFTWARE3"/>
      <sheetName val="D__OTHER3"/>
      <sheetName val="A1__ELC_PANEL3"/>
      <sheetName val="Sum_material3"/>
      <sheetName val="MeKong_-_Penetration4"/>
      <sheetName val="Dist__Perform_-_Ctns_sales_in_4"/>
      <sheetName val="Dist__Perform_-_Value_sales_in4"/>
      <sheetName val="Dist__Perform_-_Value_sales_Ou4"/>
      <sheetName val="Head_Count4"/>
      <sheetName val="Sales_Result_For_Month4"/>
      <sheetName val="DS_CHU_Phuc4"/>
      <sheetName val="DS_THI_AT4"/>
      <sheetName val="Bien_Ban4"/>
      <sheetName val="BC_Ton_Kho_New3"/>
      <sheetName val="BC_Cua_GSBH_New3"/>
      <sheetName val="ESTI_3"/>
      <sheetName val="DS_CHU_Ph2"/>
      <sheetName val="CT_Thang_Mo3"/>
      <sheetName val="CT__PL3"/>
      <sheetName val="Dgia_vat_tu3"/>
      <sheetName val="Don_gia_III3"/>
      <sheetName val="Bhyt_t13"/>
      <sheetName val="DS_CHU_Ph?2"/>
      <sheetName val="Leave_Statistic_Report4"/>
      <sheetName val="EIRR&gt;_23"/>
      <sheetName val="DS_CHU_Ph_2"/>
      <sheetName val="DS_CHU_Ph_x005f_x0001__x005f_x0000_3"/>
      <sheetName val="DS_CHU_Ph_x005f_x0001_?3"/>
      <sheetName val="DS_CHU_Ph_x005f_x0001_3"/>
      <sheetName val="DS_CHU_Ph_x005f_x0001__3"/>
      <sheetName val="Vat_tu_XD3"/>
      <sheetName val="DS_CHU_Ph_x005f_x005f_x005f_x0001__x005f_x005f_x3"/>
      <sheetName val="DS_CHU_Ph_x005f_x005f_x005f_x0001__3"/>
      <sheetName val="DS_CHU_Ph_x005f_x005f_x005f_x0001_3"/>
      <sheetName val="Ceiling_Height-_Schedule4"/>
      <sheetName val="COC-LAP_DAT4"/>
      <sheetName val="02-Lap_dat4"/>
      <sheetName val="Ngân_sách4"/>
      <sheetName val="09-Hoan_thien_nen4"/>
      <sheetName val="NVN_Hotel4"/>
      <sheetName val="list_VL4"/>
      <sheetName val="Trình_mẫu_VL4"/>
      <sheetName val="Nhap_VL4"/>
      <sheetName val="LIST_VLĐV4"/>
      <sheetName val="BB_VLDV4"/>
      <sheetName val="BB_VLDV_(multi)4"/>
      <sheetName val="nghiệm_thu_hoàn_thành4"/>
      <sheetName val="Báo_cáo_hiện_trường4"/>
      <sheetName val="Kế_hoạch_nghiệm_thu4"/>
      <sheetName val="Quy_trình4"/>
      <sheetName val="List_vữa4"/>
      <sheetName val="List_NT4"/>
      <sheetName val="BBNT_thô4"/>
      <sheetName val="Equip_3"/>
      <sheetName val="A1_CN3"/>
      <sheetName val="Phân_tích4"/>
      <sheetName val="Nhap_VT_oto3"/>
      <sheetName val="0__Bìa3"/>
      <sheetName val="1__THONG_TIN_TT3"/>
      <sheetName val="Tiên_Lượng3"/>
      <sheetName val="THGT_TT_PL01&amp;023"/>
      <sheetName val="1__THGT-TT3"/>
      <sheetName val="1_1_THGT_MEP3"/>
      <sheetName val="1_2_THGT_PCCC3"/>
      <sheetName val="1_3_THGT_PL3"/>
      <sheetName val="2__BBNT_KLHT3"/>
      <sheetName val="4_2_THKL_PL023"/>
      <sheetName val="5_2_DGCT_PL023"/>
      <sheetName val="3__DGCT_MEP_+_PCCC_3"/>
      <sheetName val="3_1_DGCT_PL3"/>
      <sheetName val="DBỐC_ACMV3"/>
      <sheetName val="DB_CABLE3"/>
      <sheetName val="DB_ONG_CC_&amp;_CS3"/>
      <sheetName val="DB_CABLE_FA_+_SP3"/>
      <sheetName val="DB_ONG_SP_ELC3"/>
      <sheetName val="DB_CTN3"/>
      <sheetName val="Pasir_Panjang_100J3"/>
      <sheetName val="hrs_&amp;_prg3"/>
      <sheetName val="TỔNG_HỢP_KHỐI_LƯỢNG3"/>
      <sheetName val="NƯƠC_CẤP_TRỤC_+_TAY_NHÁNH3"/>
      <sheetName val="KL_san_lap3"/>
      <sheetName val="BẢNG_ÁP_GIÁ_(in)3"/>
      <sheetName val="NT_(KL)_IN3"/>
      <sheetName val="DOM_D23"/>
      <sheetName val="nhà_ăn3"/>
      <sheetName val="Công_nhật3"/>
      <sheetName val="btkt_cột3"/>
      <sheetName val="Budget_Code3"/>
      <sheetName val="Luong_A33"/>
      <sheetName val="Luong_TT013"/>
      <sheetName val="DG_TN_TB_LE_(2)3"/>
      <sheetName val="Maker_List2"/>
      <sheetName val="REQUEST_BUILDER2"/>
      <sheetName val="CT_-THVLNC2"/>
      <sheetName val="Chiet_tinh2"/>
      <sheetName val="san_dao2"/>
      <sheetName val="Ty_le2"/>
      <sheetName val="Bang_cap2"/>
      <sheetName val="Luong_BN"/>
      <sheetName val="Luong_TB"/>
      <sheetName val="Ca_may_TB"/>
      <sheetName val="Máy_BN"/>
      <sheetName val="DSHD_DH2"/>
      <sheetName val="GOC-KO_IN3"/>
      <sheetName val="luong_3"/>
      <sheetName val="THONG_SO3"/>
      <sheetName val="Đơn_giá_chi_tiết_TN_393"/>
      <sheetName val="TH_thiet_bi3"/>
      <sheetName val="TH_may_TC3"/>
      <sheetName val="Bang_phan_tich3"/>
      <sheetName val="DM_Chi_phi3"/>
      <sheetName val="Bill_rekap3"/>
      <sheetName val="CFA_(ME)3"/>
      <sheetName val="Cost_Report_Sum3"/>
      <sheetName val="Thong_tin3"/>
      <sheetName val="Danh_muc_NT_cong_viec3"/>
      <sheetName val="Danh_muc_NT_Giai_doan3"/>
      <sheetName val="Danh_muc_NT_Vat_lieu3"/>
      <sheetName val="ND_Nhat_ky3"/>
      <sheetName val="NT_cong_viec3"/>
      <sheetName val="Dầm_13"/>
      <sheetName val="Cọc_nhồi3"/>
      <sheetName val="XD_nhanh_33"/>
      <sheetName val="Sheet1_(2)3"/>
      <sheetName val="DS_CHU_Ph_x005f_x0001__x02"/>
      <sheetName val="DS_CHU_Ph_x005f_x005f_x002"/>
      <sheetName val="1__BCC_T03_20183"/>
      <sheetName val="2___BCC_T04_20183"/>
      <sheetName val="TK_SX2"/>
      <sheetName val="5_2_1_Đo_bóc_KL_OLK-103"/>
      <sheetName val="4_2_1_Đo_bóc_KL_OLK-063"/>
      <sheetName val="4_1_1_CHI_TIET_OLK-063"/>
      <sheetName val="Du_toan_truc_tiep_-_Bill_22"/>
      <sheetName val="TINH_GIA_-_SAN_XUAT_Vertico2"/>
      <sheetName val="Cong_nợ2"/>
      <sheetName val="DTXD-DD_(2)2"/>
      <sheetName val="DS_CHU_Ph_x01"/>
      <sheetName val="Breakdown_(B)2"/>
      <sheetName val="GA_152"/>
      <sheetName val="HÒA_XUÂN_II2"/>
      <sheetName val="LƯƠNG_YÊN2"/>
      <sheetName val="OCEAN_GATE2"/>
      <sheetName val="THÀNH_ĐÔ2"/>
      <sheetName val="Thép_phần_thô2"/>
      <sheetName val="Tong_du_toan1"/>
      <sheetName val="DGchitiet_1"/>
      <sheetName val="CP_HMC1"/>
      <sheetName val="CP_Khac_cuoc_VC1"/>
      <sheetName val="HRG_BHN1"/>
      <sheetName val="BOQ_DOME_G1"/>
      <sheetName val="Phòng_4_SV1"/>
      <sheetName val="Phòng_2_SV1"/>
      <sheetName val="Phòng_bảo_vệ1"/>
      <sheetName val="Hành_lang,_cầu_thang,_phòng_đệ1"/>
      <sheetName val="Thang_máng_và_cáp_điện_tủ_tầng1"/>
      <sheetName val="Thiết_bị1"/>
      <sheetName val="Chống_sét_và_tiếp_địa1"/>
      <sheetName val="Đặt_chờ_báo_cháy1"/>
      <sheetName val="Đặt_chờ_mạng1"/>
      <sheetName val="BOQ_DOME_H1"/>
      <sheetName val="GIÁ_HĐ_30_CĂN1"/>
      <sheetName val="Bang_chiet_tinh_TBA1"/>
      <sheetName val="Luong_GT1"/>
      <sheetName val="Bảng_nhân_công1"/>
      <sheetName val="Div_131"/>
      <sheetName val="DS_CHU_Ph_x005f_x0001__x005f_x005f_x01"/>
      <sheetName val="KL_phat_sinh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GV1-D13_(Casement_door)1"/>
      <sheetName val="built-up_rate1"/>
      <sheetName val="List_of_works1"/>
      <sheetName val="GEN_REQ1"/>
      <sheetName val="SD_and_START_UP1"/>
      <sheetName val="VT_NC_M1"/>
      <sheetName val="KHỐI_LƯỢNG_TB_-_newFormat1"/>
      <sheetName val="Bảng_Phân_Tích_Chi_Phí1"/>
      <sheetName val="Bang_chi_tiet-Direct_work1"/>
      <sheetName val="MTO_REV_01"/>
      <sheetName val="BOX(1_5X1_5)"/>
      <sheetName val="Cost_annalysis"/>
      <sheetName val="03__THGT"/>
      <sheetName val="CFA_Sumary"/>
      <sheetName val="List_Retention_(Contract)1"/>
      <sheetName val="List_AP_(Contract)1"/>
      <sheetName val="Progress_nstallaton_(2)1"/>
      <sheetName val="Thoat_nuoc"/>
      <sheetName val="MEP_Building"/>
      <sheetName val="Bang_TT"/>
      <sheetName val="worksheet_inchican"/>
      <sheetName val="combined_9-30"/>
      <sheetName val="DS_CHU_Ph_x001"/>
      <sheetName val="DS_CHU_Ph1"/>
      <sheetName val="DS_CHU_Ph?1"/>
      <sheetName val="DS_CHU_Ph_1"/>
      <sheetName val="Cao_TN"/>
      <sheetName val="ĐỔ_BT_5"/>
      <sheetName val="CPDD_II"/>
      <sheetName val="NT_CAO_DO"/>
      <sheetName val="Thống_kê"/>
      <sheetName val="Tongke_Thu_hoi"/>
      <sheetName val="Tong_hop_cpc"/>
      <sheetName val="Tủ_điện"/>
      <sheetName val="CT_mong"/>
      <sheetName val="Phu_Lg"/>
      <sheetName val="TP_TNguyen"/>
      <sheetName val="TP_Thái_Nguyên"/>
      <sheetName val="Đội_110"/>
      <sheetName val="Floor"/>
      <sheetName val="프랜트면허"/>
      <sheetName val="토목주소"/>
      <sheetName val="Quarterly_4"/>
      <sheetName val="SCADA_PRICE(WTP)"/>
      <sheetName val="KUNGDEVI"/>
      <sheetName val="gia_vt"/>
      <sheetName val="1_BILL_MOI_THAU_CAN_THUONG"/>
      <sheetName val="Block_A-FlrBm(Conc&amp;Fwk)"/>
      <sheetName val="Char"/>
      <sheetName val="SCOPE_OF_WORK"/>
      <sheetName val="KTCK"/>
      <sheetName val="_견적서"/>
      <sheetName val="1__Dashboard"/>
      <sheetName val="Utilities"/>
      <sheetName val="Civil_B1"/>
      <sheetName val="Civil_B4"/>
      <sheetName val="CONSOIDATE_4"/>
      <sheetName val="CONSOIDATE_2"/>
      <sheetName val="1CT-CAUTHANG-TT-T13(TRIU)&lt;16&gt;16"/>
      <sheetName val="3,CT-CAUTHANG-T23-24&gt;50"/>
      <sheetName val="THKP957"/>
      <sheetName val="Đầu_vào"/>
      <sheetName val="도로경계단위"/>
      <sheetName val="6823_PS_17007"/>
      <sheetName val="PU_ITALY_7"/>
      <sheetName val="Vat_tu5"/>
      <sheetName val="Canopy,SS5_(2)5"/>
      <sheetName val="RAB_AR&amp;STR5"/>
      <sheetName val="THCP_Lap_dat5"/>
      <sheetName val="THCP_xay_dung5"/>
      <sheetName val="D&amp;W_def_4"/>
      <sheetName val="Gioi_thieu4"/>
      <sheetName val="Du_Toan4"/>
      <sheetName val="he_so4"/>
      <sheetName val="KH_tai_chinh_khoa_san4"/>
      <sheetName val="STRUCTURE_Q'TY4"/>
      <sheetName val="REMAIN_Q'TY_-_SUB4"/>
      <sheetName val="Nhan_cong4"/>
      <sheetName val="Thiet_bi4"/>
      <sheetName val="DM_ChiPhi4"/>
      <sheetName val="May_TC4"/>
      <sheetName val="Phan_tich4"/>
      <sheetName val="Bang_KL4"/>
      <sheetName val="TH_Kinh_phi4"/>
      <sheetName val="T_K4"/>
      <sheetName val="B3A_-_TOWER_A4"/>
      <sheetName val="Giá_Bê_tông_2_bên4"/>
      <sheetName val="Phan_tich_tong_hop4"/>
      <sheetName val="MAIN_GATE_HOUSE4"/>
      <sheetName val="Chiet_tinh_dz354"/>
      <sheetName val="DON_GIA4"/>
      <sheetName val="CHITIET_VL-NC4"/>
      <sheetName val="dongia_(2)4"/>
      <sheetName val="THPDMoi__(2)4"/>
      <sheetName val="t-h_HA_THE4"/>
      <sheetName val="CHITIET_VL-NC-TT_-1p4"/>
      <sheetName val="TONG_HOP_VL-NC_TT4"/>
      <sheetName val="TH_XL4"/>
      <sheetName val="CHITIET_VL-NC-TT-3p4"/>
      <sheetName val="KPVC-BD_4"/>
      <sheetName val="TONG_HOP_VL-NC4"/>
      <sheetName val="TONGKE3p_4"/>
      <sheetName val="TH_VL,_NC,_DDHT_Thanhphuoc4"/>
      <sheetName val="DG_duoi4"/>
      <sheetName val="6PILE__(돌출)4"/>
      <sheetName val="Office_Tower4"/>
      <sheetName val="Chenh_lech_vat_tu4"/>
      <sheetName val="Chi_tiết_Goc_-AB4"/>
      <sheetName val="UNIT_PRICE4"/>
      <sheetName val="Tien_do_TV4"/>
      <sheetName val="CP_Du_phong4"/>
      <sheetName val="Tong_hop_kinh_phi4"/>
      <sheetName val="THDT_goi_thau_TB4"/>
      <sheetName val="BTT_(CAT_COC)4"/>
      <sheetName val="Đơn_Giá_4"/>
      <sheetName val="1_R18_BF4"/>
      <sheetName val="6_External_works-R184"/>
      <sheetName val="MTO_REV_2(ARMOR)4"/>
      <sheetName val="Sàn_T14"/>
      <sheetName val="Lỗ_thông_gió4"/>
      <sheetName val="Cash_Flow4"/>
      <sheetName val="TH_Vat_tu3"/>
      <sheetName val="TH_MTC3"/>
      <sheetName val="TH_N_Cong3"/>
      <sheetName val="Electrical_Breakdown3"/>
      <sheetName val="Tho_lai_may4"/>
      <sheetName val="Don_gia_LD4"/>
      <sheetName val="Du_toan_XD4"/>
      <sheetName val="Don_gia_XD4"/>
      <sheetName val="Div26_-_Elect4"/>
      <sheetName val="Gia__vat_tu4"/>
      <sheetName val="Tong_hop3"/>
      <sheetName val="설치중량_4"/>
      <sheetName val="수문일위_4"/>
      <sheetName val="PTVT_(MAU)4"/>
      <sheetName val="4-Lane_bridge4"/>
      <sheetName val="아파트_4"/>
      <sheetName val="M_673"/>
      <sheetName val="Schedule_S-Curve_Revision#33"/>
      <sheetName val="KET_CAU_CT53"/>
      <sheetName val="Chiettinh_dz0,43"/>
      <sheetName val="Don_gia_(khong_in)3"/>
      <sheetName val="Chi_ti?t_Goc_-AB3"/>
      <sheetName val="khung_ten_TD3"/>
      <sheetName val="TLg_CN&amp;Laixe3"/>
      <sheetName val="TLg_CN&amp;Laixe_(2)3"/>
      <sheetName val="TLg_Laitau3"/>
      <sheetName val="TLg_Laitau_(2)3"/>
      <sheetName val="PT_ksat3"/>
      <sheetName val="LUONG_KS3"/>
      <sheetName val="VAT_LIEU3"/>
      <sheetName val="ranh_hong3"/>
      <sheetName val="THEP_TAM3"/>
      <sheetName val="THEP_HÌNH3"/>
      <sheetName val="THEP_HINH3"/>
      <sheetName val="XA_GO3"/>
      <sheetName val="BANG_TRA3"/>
      <sheetName val="Elec_LG3"/>
      <sheetName val="Bill_2_1_BOQ_ĐIỆN3"/>
      <sheetName val="BOQ_CAU_CAN3"/>
      <sheetName val="Tính_toàn_đào_đất3"/>
      <sheetName val="Khối_lượng_cốt_thép3"/>
      <sheetName val="Chi_tiết_chi_phí_chung3"/>
      <sheetName val="CP__SD_Điện3"/>
      <sheetName val="Chi_ti_t_Goc_-AB3"/>
      <sheetName val="Equip_2"/>
      <sheetName val="A1_CN2"/>
      <sheetName val="Hệ_số2"/>
      <sheetName val="Động_cơ2"/>
      <sheetName val="Currency_Rate2"/>
      <sheetName val="Ceiling_Height-_Schedule3"/>
      <sheetName val="COC-LAP_DAT3"/>
      <sheetName val="02-Lap_dat3"/>
      <sheetName val="Ngân_sách3"/>
      <sheetName val="09-Hoan_thien_nen3"/>
      <sheetName val="NVN_Hotel3"/>
      <sheetName val="list_VL3"/>
      <sheetName val="Trình_mẫu_VL3"/>
      <sheetName val="Nhap_VL3"/>
      <sheetName val="LIST_VLĐV3"/>
      <sheetName val="BB_VLDV3"/>
      <sheetName val="BB_VLDV_(multi)3"/>
      <sheetName val="nghiệm_thu_hoàn_thành3"/>
      <sheetName val="Báo_cáo_hiện_trường3"/>
      <sheetName val="Kế_hoạch_nghiệm_thu3"/>
      <sheetName val="Quy_trình3"/>
      <sheetName val="List_vữa3"/>
      <sheetName val="List_NT3"/>
      <sheetName val="BBNT_thô3"/>
      <sheetName val="Phân_tích3"/>
      <sheetName val="EIRR&gt;_22"/>
      <sheetName val="kinh_2"/>
      <sheetName val="1_Quotation(見積決裁書）_2"/>
      <sheetName val="2_Operation(実施計画書）2"/>
      <sheetName val="3_Summary_of_Cost_2"/>
      <sheetName val="4_Ｓｐｅｃｉａｌ_Material2"/>
      <sheetName val="6_Ｃｏｍｍｏｎ_Material2"/>
      <sheetName val="9_Indirect_budget2"/>
      <sheetName val="TOP_2"/>
      <sheetName val="Detail_E2"/>
      <sheetName val="1_Requisition(E)2"/>
      <sheetName val="Pasir_Panjang_100J2"/>
      <sheetName val="03_Detailed2"/>
      <sheetName val="01_Bid_Price_summary2"/>
      <sheetName val="MeKong_-_Penetration3"/>
      <sheetName val="Dist__Perform_-_Ctns_sales_in_3"/>
      <sheetName val="Dist__Perform_-_Value_sales_in3"/>
      <sheetName val="Dist__Perform_-_Value_sales_Ou3"/>
      <sheetName val="Head_Count3"/>
      <sheetName val="Sales_Result_For_Month3"/>
      <sheetName val="DS_CHU_Phuc3"/>
      <sheetName val="DS_THI_AT3"/>
      <sheetName val="Bien_Ban3"/>
      <sheetName val="BC_Ton_Kho_New2"/>
      <sheetName val="BC_Cua_GSBH_New2"/>
      <sheetName val="ESTI_2"/>
      <sheetName val="CT_Thang_Mo2"/>
      <sheetName val="CT__PL2"/>
      <sheetName val="Dgia_vat_tu2"/>
      <sheetName val="Don_gia_III2"/>
      <sheetName val="Bhyt_t12"/>
      <sheetName val="Leave_Statistic_Report3"/>
      <sheetName val="DS_CHU_Ph_x005f_x0001__x005f_x0000_2"/>
      <sheetName val="DS_CHU_Ph_x005f_x0001_?2"/>
      <sheetName val="DS_CHU_Ph_x005f_x0001_2"/>
      <sheetName val="DS_CHU_Ph_x005f_x0001__2"/>
      <sheetName val="Vat_tu_XD2"/>
      <sheetName val="DS_CHU_Ph_x005f_x005f_x005f_x0001__x005f_x005f_x2"/>
      <sheetName val="DS_CHU_Ph_x005f_x005f_x005f_x0001__2"/>
      <sheetName val="DS_CHU_Ph_x005f_x005f_x005f_x0001_2"/>
      <sheetName val="A1_8_NhIII_(1050k)2"/>
      <sheetName val="Nhan_cong_nhom_I2"/>
      <sheetName val="Luong_TT052"/>
      <sheetName val="10_VC_đ__ngắn2"/>
      <sheetName val="Nhap_VT_oto2"/>
      <sheetName val="0__Bìa2"/>
      <sheetName val="1__THONG_TIN_TT2"/>
      <sheetName val="Tiên_Lượng2"/>
      <sheetName val="THGT_TT_PL01&amp;022"/>
      <sheetName val="1__THGT-TT2"/>
      <sheetName val="1_1_THGT_MEP2"/>
      <sheetName val="1_2_THGT_PCCC2"/>
      <sheetName val="1_3_THGT_PL2"/>
      <sheetName val="2__BBNT_KLHT2"/>
      <sheetName val="4_2_THKL_PL022"/>
      <sheetName val="5_2_DGCT_PL022"/>
      <sheetName val="3__DGCT_MEP_+_PCCC_2"/>
      <sheetName val="3_1_DGCT_PL2"/>
      <sheetName val="DBỐC_ACMV2"/>
      <sheetName val="DB_CABLE2"/>
      <sheetName val="DB_ONG_CC_&amp;_CS2"/>
      <sheetName val="DB_CABLE_FA_+_SP2"/>
      <sheetName val="DB_ONG_SP_ELC2"/>
      <sheetName val="DB_CTN2"/>
      <sheetName val="Thong_tin2"/>
      <sheetName val="Danh_muc_NT_cong_viec2"/>
      <sheetName val="Danh_muc_NT_Giai_doan2"/>
      <sheetName val="Danh_muc_NT_Vat_lieu2"/>
      <sheetName val="ND_Nhat_ky2"/>
      <sheetName val="NT_cong_viec2"/>
      <sheetName val="KL_san_lap2"/>
      <sheetName val="luong_2"/>
      <sheetName val="BẢNG_ÁP_GIÁ_(in)2"/>
      <sheetName val="NT_(KL)_IN2"/>
      <sheetName val="DOM_D22"/>
      <sheetName val="nhà_ăn2"/>
      <sheetName val="Công_nhật2"/>
      <sheetName val="btkt_cột2"/>
      <sheetName val="Bill_rekap2"/>
      <sheetName val="hrs_&amp;_prg2"/>
      <sheetName val="TH_thiet_bi2"/>
      <sheetName val="TH_may_TC2"/>
      <sheetName val="Bang_phan_tich2"/>
      <sheetName val="DM_Chi_phi2"/>
      <sheetName val="CFA_(ME)2"/>
      <sheetName val="TỔNG_HỢP_KHỐI_LƯỢNG2"/>
      <sheetName val="NƯƠC_CẤP_TRỤC_+_TAY_NHÁNH2"/>
      <sheetName val="THONG_SO2"/>
      <sheetName val="Đơn_giá_chi_tiết_TN_392"/>
      <sheetName val="Cost_Report_Sum2"/>
      <sheetName val="GOC-KO_IN2"/>
      <sheetName val="Dầm_12"/>
      <sheetName val="Cọc_nhồi2"/>
      <sheetName val="Sheet1_(2)2"/>
      <sheetName val="XD_nhanh_32"/>
      <sheetName val="1__BCC_T03_20182"/>
      <sheetName val="2___BCC_T04_20182"/>
      <sheetName val="TK_SX1"/>
      <sheetName val="Scorp_of_work_(2)2"/>
      <sheetName val="SUM_(2)2"/>
      <sheetName val="CPC_(2)2"/>
      <sheetName val="A1_ELC_ok_2"/>
      <sheetName val="_A2_ELV_ok2"/>
      <sheetName val="A3_VAC_ok_2"/>
      <sheetName val="A4_PLB_ok2"/>
      <sheetName val="A5_FPS_ok2"/>
      <sheetName val="_B1_ELC__ok2"/>
      <sheetName val="B2_ELV_ok2"/>
      <sheetName val="B3_VAC_ok2"/>
      <sheetName val="B4_PLB_2"/>
      <sheetName val="B5_FPS_ok2"/>
      <sheetName val="C__SOFTWARE2"/>
      <sheetName val="D__OTHER2"/>
      <sheetName val="A1__ELC_PANEL2"/>
      <sheetName val="Sum_material2"/>
      <sheetName val="5_2_1_Đo_bóc_KL_OLK-102"/>
      <sheetName val="4_2_1_Đo_bóc_KL_OLK-062"/>
      <sheetName val="4_1_1_CHI_TIET_OLK-062"/>
      <sheetName val="Du_toan_truc_tiep_-_Bill_21"/>
      <sheetName val="DS_CHU_Ph_x005f_x0001__x01"/>
      <sheetName val="DS_CHU_Ph_x005f_x005f_x001"/>
      <sheetName val="Budget_Code2"/>
      <sheetName val="Luong_A32"/>
      <sheetName val="Luong_TT012"/>
      <sheetName val="DG_TN_TB_LE_(2)2"/>
      <sheetName val="TINH_GIA_-_SAN_XUAT_Vertico1"/>
      <sheetName val="Maker_List1"/>
      <sheetName val="REQUEST_BUILDER1"/>
      <sheetName val="Bang_cap1"/>
      <sheetName val="DSHD_DH1"/>
      <sheetName val="DTXD-DD_(2)1"/>
      <sheetName val="Cong_nợ1"/>
      <sheetName val="GA_151"/>
      <sheetName val="HÒA_XUÂN_II1"/>
      <sheetName val="LƯƠNG_YÊN1"/>
      <sheetName val="OCEAN_GATE1"/>
      <sheetName val="THÀNH_ĐÔ1"/>
      <sheetName val="Breakdown_(B)1"/>
      <sheetName val="Thép_phần_thô1"/>
      <sheetName val="HRG_BHN"/>
      <sheetName val="BOQ_DOME_G"/>
      <sheetName val="Phòng_4_SV"/>
      <sheetName val="Phòng_2_SV"/>
      <sheetName val="Phòng_bảo_vệ"/>
      <sheetName val="Hành_lang,_cầu_thang,_phòng_đện"/>
      <sheetName val="Thang_máng_và_cáp_điện_tủ_tầng"/>
      <sheetName val="Thiết_bị"/>
      <sheetName val="Chống_sét_và_tiếp_địa"/>
      <sheetName val="Đặt_chờ_báo_cháy"/>
      <sheetName val="Đặt_chờ_mạng"/>
      <sheetName val="BOQ_DOME_H"/>
      <sheetName val="GIÁ_HĐ_30_CĂN"/>
      <sheetName val="Tong_du_toan"/>
      <sheetName val="DGchitiet_"/>
      <sheetName val="CP_HMC"/>
      <sheetName val="CP_Khac_cuoc_VC"/>
      <sheetName val="Bang_chiet_tinh_TBA"/>
      <sheetName val="DS_CHU_Ph_x005f_x0001__x005f_x005f_x0"/>
      <sheetName val="KL_phat_sinh"/>
      <sheetName val="Bảng_nhân_công"/>
      <sheetName val="KHỐI_LƯỢNG_TB_-_newFormat"/>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GV1-D13_(Casement_door)"/>
      <sheetName val="built-up_rate"/>
      <sheetName val="List_of_works"/>
      <sheetName val="GEN_REQ"/>
      <sheetName val="SD_and_START_UP"/>
      <sheetName val="VT_NC_M"/>
      <sheetName val="Luong_GT"/>
      <sheetName val="Bảng_Phân_Tích_Chi_Phí"/>
      <sheetName val="Bang_chi_tiet-Direct_work"/>
      <sheetName val="Div_13"/>
      <sheetName val="List_Retention_(Contract)"/>
      <sheetName val="List_AP_(Contract)"/>
      <sheetName val="Progress_nstallaton_(2)"/>
      <sheetName val="MTO_REV_0"/>
      <sheetName val="kinh_phí_XD"/>
      <sheetName val="2_O_PHAN_TICH"/>
      <sheetName val="D_WBS"/>
      <sheetName val="D_GIA"/>
      <sheetName val="D_INFOR"/>
      <sheetName val="D_TP_CONTRACT"/>
      <sheetName val="I_TP"/>
      <sheetName val="3_O_NGAN_SACH"/>
      <sheetName val="DAU_VAO"/>
      <sheetName val="5_Khoan"/>
      <sheetName val="1__TH"/>
      <sheetName val="Tai_trong"/>
      <sheetName val="Quarterly 4"/>
      <sheetName val="SCADA PRICE(WTP)"/>
      <sheetName val="gia vt"/>
      <sheetName val="1.BILL MOI THAU CAN THUONG"/>
      <sheetName val="Block A-FlrBm(Conc&amp;Fwk)"/>
      <sheetName val="SCOPE OF WORK"/>
      <sheetName val=" 견적서"/>
      <sheetName val="1. Dashboard"/>
      <sheetName val="CONSOIDATE 4"/>
      <sheetName val="CONSOIDATE 2"/>
      <sheetName val="Đầu vào"/>
      <sheetName val="kinh phí XD"/>
      <sheetName val="2_O_PHAN TICH"/>
      <sheetName val="3_O_NGAN SACH"/>
      <sheetName val="TVLIEU"/>
      <sheetName val="DATA DA"/>
      <sheetName val="DATA tổ"/>
      <sheetName val="입찰안"/>
      <sheetName val="평3"/>
      <sheetName val="KLDT DIEN"/>
      <sheetName val="Dinh muc CP KTCB khac"/>
      <sheetName val="Cst Pkg-Eden"/>
      <sheetName val="NNgung"/>
      <sheetName val="Sheet7"/>
      <sheetName val="집수정"/>
      <sheetName val="Daf 1"/>
      <sheetName val="Exe Sum"/>
      <sheetName val="SUM LO-BUIDING"/>
      <sheetName val="valeurs de base"/>
      <sheetName val="HDBR-T11"/>
      <sheetName val="Tiến độ công việc"/>
      <sheetName val="NSLCB"/>
      <sheetName val="ST Movment"/>
      <sheetName val="PIPES"/>
      <sheetName val="TEMP"/>
      <sheetName val="PTdam"/>
      <sheetName val="bang tien luong"/>
      <sheetName val="Hợp đồng gói 26"/>
      <sheetName val="By Product"/>
      <sheetName val="BQ-E20-02(Rp)"/>
      <sheetName val="기성내역"/>
      <sheetName val="Provisional Sum"/>
      <sheetName val="DMNT NON"/>
      <sheetName val="골조시행"/>
      <sheetName val="Measure 1306"/>
      <sheetName val="TienLuong"/>
      <sheetName val="Thông tin "/>
      <sheetName val="BS 8666-2005 + 272-05"/>
      <sheetName val="CB400-V"/>
      <sheetName val="CB240-T"/>
      <sheetName val="TCVN 1651-2008"/>
      <sheetName val="PYC lay mau K90"/>
      <sheetName val="PTDG duong"/>
      <sheetName val="tt dz35"/>
      <sheetName val="Dinh Muc VT"/>
      <sheetName val="Thong so dau vao"/>
      <sheetName val="GIA CA MAY"/>
      <sheetName val="L1150"/>
      <sheetName val="BBNT KLHT"/>
      <sheetName val="Thép Cột Cũ"/>
      <sheetName val="Phan tich don gia de xuat - cau"/>
      <sheetName val="PTDG_"/>
      <sheetName val="Ca_máy"/>
      <sheetName val="TH_khối_lượng_phải_làm"/>
      <sheetName val="THCP_Tuyen"/>
      <sheetName val="Du_lieu_CKN"/>
      <sheetName val="Bao_cao"/>
      <sheetName val="Muc_Luc"/>
      <sheetName val="Tra_cuu_79"/>
      <sheetName val="Lương_hưng_Yên_vùng_2"/>
      <sheetName val="Lương_Hà_Nam"/>
      <sheetName val="Ca_máy_Hà_Nam"/>
      <sheetName val="ca_máy_Hưng_Yên"/>
      <sheetName val="Lương_HN"/>
      <sheetName val="Lương_VP"/>
      <sheetName val="Ca_máy_HN"/>
      <sheetName val="Ca_máy_VP"/>
      <sheetName val="B1_CN"/>
      <sheetName val="Thuc_thanh"/>
      <sheetName val="3_1_1"/>
      <sheetName val="3_1_4"/>
      <sheetName val="2_5_1"/>
      <sheetName val="4_1_1"/>
      <sheetName val="4_3_2"/>
      <sheetName val="2_3_3"/>
      <sheetName val="5_3_1"/>
      <sheetName val="2_4_3"/>
      <sheetName val="Dinh_nghia"/>
      <sheetName val="DZ_35"/>
      <sheetName val="Process_(R)"/>
      <sheetName val="Process_(T)"/>
      <sheetName val="THCP_-_PA1"/>
      <sheetName val="THDT_goi_thau_XD"/>
      <sheetName val="THCP_thiet_bi"/>
      <sheetName val="Don_gia_tong_hop"/>
      <sheetName val="Du_thau_LD"/>
      <sheetName val="Du_thau_XD"/>
      <sheetName val="Du_toan_LD"/>
      <sheetName val="Gia_ca_may_LD"/>
      <sheetName val="Gia_ca_may_XD"/>
      <sheetName val="CP_mua_sam_TB"/>
      <sheetName val="Nhan_cong_LD"/>
      <sheetName val="Nhan_cong_XD"/>
      <sheetName val="Gia_vua_LD"/>
      <sheetName val="Gia_vua_XD"/>
      <sheetName val="Thong_ke_thep"/>
      <sheetName val="TH_vat_tu_LD"/>
      <sheetName val="TH_vat_tu_XD"/>
      <sheetName val="Gia_vat_lieu_HTLD"/>
      <sheetName val="Gia_vat_lieu_HTXD"/>
      <sheetName val="Dự_thầu_(NS1)"/>
      <sheetName val="Mẫu_số_21a"/>
      <sheetName val="간접비_계정목록"/>
      <sheetName val="Don_gia_1_ngay_cong_môi_trường"/>
      <sheetName val="Tong_hop_vat_tu"/>
      <sheetName val="Phan_tich_ca_may"/>
      <sheetName val="Chenh_lech_ca_may"/>
      <sheetName val="KH_2010_PA2"/>
      <sheetName val="van_khuon"/>
      <sheetName val="Doanh_thu_(Liveline_PA1)"/>
      <sheetName val="Chiet_tinh_dz22"/>
      <sheetName val="KL HT Tong The"/>
      <sheetName val="TBA Man Xa 6"/>
      <sheetName val="TBA Ngo Xa 5"/>
      <sheetName val="TBA O Cach 5"/>
      <sheetName val="TBA O Cach 6"/>
      <sheetName val="TBA Tran Xa 6"/>
      <sheetName val="TBA Yen Lang 5"/>
      <sheetName val="YCNT(ok)"/>
      <sheetName val="1"/>
      <sheetName val="Lương 2000nhóm I"/>
      <sheetName val="Máy "/>
      <sheetName val="TK CONG"/>
      <sheetName val="TL CONG Tron"/>
      <sheetName val="TL CONG hop duc san"/>
      <sheetName val="Ống cống ĐTC"/>
      <sheetName val="Ban dan"/>
      <sheetName val="Đầu cống"/>
      <sheetName val="Gờ chắn"/>
      <sheetName val="TC"/>
      <sheetName val="San"/>
      <sheetName val="Dieuphoi"/>
      <sheetName val="H.Satuan"/>
      <sheetName val="Duong272-287"/>
      <sheetName val="HE-73"/>
      <sheetName val="基本"/>
      <sheetName val="出図表"/>
      <sheetName val="ADSL MPS"/>
      <sheetName val="Eq. Mobilization"/>
      <sheetName val="Tính giá NC"/>
      <sheetName val="SL cước"/>
      <sheetName val="CFA"/>
      <sheetName val="01. SAT TRUNG + UV"/>
      <sheetName val="HS"/>
      <sheetName val="Sum ELE  CAP S1-4  "/>
      <sheetName val="San BTXM"/>
      <sheetName val="THKL GD1"/>
      <sheetName val="HoThuBonCay"/>
      <sheetName val="San Nen"/>
      <sheetName val="Via He, bo via"/>
      <sheetName val="TDTKP_(2)"/>
      <sheetName val="CHITIET_VL-NC-DDTT3PHA_"/>
      <sheetName val="CHITIET_VL-NC-TT1p"/>
      <sheetName val="Du_lieu1"/>
      <sheetName val="4_3_Scope_of_work_"/>
      <sheetName val="__QUOTATION_xlsx"/>
      <sheetName val="Gia_NC_theo_QD_2207-QD-UBND"/>
      <sheetName val="Nhan_cong_nhom_II"/>
      <sheetName val="LK-0_4"/>
      <sheetName val="Gia_vat_tu"/>
      <sheetName val="Huong_dan"/>
      <sheetName val="KIEM_TOAN_(PC32)"/>
      <sheetName val="Chiet_giam"/>
      <sheetName val="DAO_DAP_CONG"/>
      <sheetName val="Bang_chu"/>
      <sheetName val="Lương_1900nhóm_I"/>
      <sheetName val="1900_nhóm_II"/>
      <sheetName val="Lương_2000nhómII"/>
      <sheetName val="Máy_Ngân_Sơn"/>
      <sheetName val="Giá_VL"/>
      <sheetName val="Danh_mục_HS"/>
      <sheetName val="6_GIA"/>
      <sheetName val="BCVC__"/>
      <sheetName val="May_Goc_(QD2436)"/>
      <sheetName val="Chiet_tinh_don_gia"/>
      <sheetName val="Cua_Phang_Tran"/>
      <sheetName val="Don_gia_chi_tiet"/>
      <sheetName val="NC_15"/>
      <sheetName val="Ca_may"/>
      <sheetName val="Cước_VC_+_ĐM_CP_Tư_vấn"/>
      <sheetName val="BL_A1_8-1_350"/>
      <sheetName val="00_TMB-Cap_thoat_nuoc"/>
      <sheetName val="BU_LONG"/>
      <sheetName val="_SMU_Table_(2)"/>
      <sheetName val="F_A__Data_Validation_Inputs"/>
      <sheetName val="basic_data"/>
      <sheetName val="Lookup_Tables"/>
      <sheetName val="Drop_Down_Listings"/>
      <sheetName val="TH_khoi_luong"/>
      <sheetName val="Chi_tiet_khoi_luong"/>
      <sheetName val="TK_thep"/>
      <sheetName val="CT_THOÁT_WC_VP"/>
      <sheetName val="CT_CẤP_WC_VP"/>
      <sheetName val="CT_THOÁT_MƯA_VP_TRỤC_LỚN"/>
      <sheetName val="CT_THOÁT_MƯA_VP_TRỤC_NHỎ"/>
      <sheetName val="1_ATGT-VL"/>
      <sheetName val="1,TMĐT_"/>
      <sheetName val="THCP_TT09"/>
      <sheetName val="Giá_tháng"/>
      <sheetName val="Nghỉ_lễ"/>
      <sheetName val="Diện_tích_sàn_TT2-GB"/>
      <sheetName val="TH_KL_thô_"/>
      <sheetName val="KL_XÂY_TT2-GB"/>
      <sheetName val="truc_tiep"/>
      <sheetName val="bill_5"/>
      <sheetName val="VH"/>
      <sheetName val="DGKL BT-VK"/>
      <sheetName val="시산표"/>
      <sheetName val="XT-01,02,19,20(L1)"/>
      <sheetName val="PHÂN TÍCH ver 2"/>
      <sheetName val="KINH PHI TONG HOP"/>
      <sheetName val="000000000"/>
      <sheetName val="TEN HANG MUC "/>
      <sheetName val="du lieu du toan"/>
      <sheetName val="BechLab"/>
      <sheetName val="TTL"/>
      <sheetName val="Joinery works"/>
      <sheetName val="LUONG SCL"/>
      <sheetName val="Bang luong NHOM I"/>
      <sheetName val="DM1776"/>
      <sheetName val="DM4970"/>
      <sheetName val="Bangluong NHOM II "/>
      <sheetName val=" VL"/>
      <sheetName val="gia vat lieu"/>
      <sheetName val="gia ca may BXD"/>
      <sheetName val="NLĐV"/>
      <sheetName val="09-GIA nhien lieu-ko in"/>
      <sheetName val="Cpbetong"/>
      <sheetName val="THCT"/>
      <sheetName val="THDZ0,4"/>
      <sheetName val="TH DZ35"/>
      <sheetName val="날개벽수량표"/>
      <sheetName val="Div 3"/>
      <sheetName val="Preliminary"/>
      <sheetName val="INDEX HẠ TẦNG"/>
      <sheetName val="DGG HẠ TẦNG"/>
      <sheetName val="EFR30696"/>
      <sheetName val="EQT-ESTN"/>
      <sheetName val="3.Dự toán chi phí XD"/>
      <sheetName val="4.Phân tích đơn giá"/>
      <sheetName val="Buy vs. Lease Car"/>
      <sheetName val="2019 (2)"/>
      <sheetName val="2019 (3)"/>
      <sheetName val="2019 (4)"/>
      <sheetName val="2019 (5)"/>
      <sheetName val="Du lai DH"/>
      <sheetName val="2019 (01)"/>
      <sheetName val="Du lai NH"/>
      <sheetName val="Chi tiet"/>
      <sheetName val="2019(9)"/>
      <sheetName val="2019 (10)"/>
      <sheetName val="2019 (11)"/>
      <sheetName val="2019 (12)"/>
      <sheetName val="2019 (7)"/>
      <sheetName val="2019(8)"/>
      <sheetName val="2019 (6)"/>
      <sheetName val="CDchitiet"/>
      <sheetName val="l.master"/>
      <sheetName val="GENERAL REQUIREMENTS"/>
      <sheetName val="BIM06"/>
      <sheetName val="BM04"/>
      <sheetName val="BIM03"/>
      <sheetName val="Annex B"/>
      <sheetName val="Rebar"/>
      <sheetName val="Bao cao tham tra"/>
      <sheetName val="THCP tu van"/>
      <sheetName val="DT man-month"/>
      <sheetName val="Cp chuyen gia"/>
      <sheetName val="CPK TV"/>
      <sheetName val="THCP khac"/>
      <sheetName val="1.LV"/>
      <sheetName val="Bia2"/>
      <sheetName val="CP dao tao"/>
      <sheetName val="Cash Flow bulanan"/>
      <sheetName val="DSNV"/>
      <sheetName val="ĐƠN GIÁ"/>
      <sheetName val="bang_tien_luong"/>
      <sheetName val="DMNT_NON"/>
      <sheetName val="KLDT_DIEN"/>
      <sheetName val="Dinh_muc_CP_KTCB_khac"/>
      <sheetName val="Cst_Pkg-Eden"/>
      <sheetName val="Daf_1"/>
      <sheetName val="MTO_REV_02"/>
      <sheetName val="Provisional_Sum"/>
      <sheetName val="Exe_Sum"/>
      <sheetName val="SUM_LO-BUIDING"/>
      <sheetName val="valeurs_de_base"/>
      <sheetName val="Tiến_độ_công_việc"/>
      <sheetName val="ST_Movment"/>
      <sheetName val="TEN CONG TRINH"/>
      <sheetName val="PRICE"/>
      <sheetName val="schedule nos"/>
      <sheetName val="DAF-2"/>
      <sheetName val="Material HT"/>
      <sheetName val="Chênh lệch máy thi công"/>
      <sheetName val="Chênh lệch nhân công"/>
      <sheetName val="Chênh lệch vật liệu"/>
      <sheetName val="Barem"/>
      <sheetName val="Sheet456"/>
      <sheetName val="DATABANK"/>
      <sheetName val="KVM"/>
      <sheetName val="SAP YTD TB"/>
      <sheetName val="Circle Master"/>
      <sheetName val="Actual-Circlewise"/>
      <sheetName val="Graph Data"/>
      <sheetName val="TMP"/>
      <sheetName val="Circle Details"/>
      <sheetName val="IGAAP Group"/>
      <sheetName val="Details"/>
      <sheetName val="SAP_YTD_TB"/>
      <sheetName val="Circle_Master"/>
      <sheetName val="Graph_Data"/>
      <sheetName val="Circle_Details"/>
      <sheetName val="Control_TB check"/>
      <sheetName val="workings"/>
      <sheetName val="dep pre"/>
      <sheetName val="关联交易-存款"/>
      <sheetName val="Understand the client"/>
      <sheetName val="Bokslutsprocessen"/>
      <sheetName val="Indata"/>
      <sheetName val="CRA"/>
      <sheetName val="luong06"/>
      <sheetName val="Taxes"/>
      <sheetName val="Competitors"/>
      <sheetName val="daywork- Tham khao"/>
      <sheetName val="Firm list"/>
      <sheetName val="Kl pitum"/>
      <sheetName val="dtrong"/>
      <sheetName val="DOAM"/>
      <sheetName val="CheckList"/>
      <sheetName val="Pile径1m･27"/>
      <sheetName val="Kluong"/>
      <sheetName val="KL1"/>
      <sheetName val="KL2"/>
      <sheetName val="KL3"/>
      <sheetName val="KL4"/>
      <sheetName val="KL5"/>
      <sheetName val="KL6"/>
      <sheetName val="Phan_tich_don_gia_de_xuat_-_cau"/>
      <sheetName val="1Phan doan TC"/>
      <sheetName val="Du lieu bang phang"/>
      <sheetName val="Bang ngay thang"/>
      <sheetName val="Tong KL lop"/>
      <sheetName val="KL7"/>
      <sheetName val="KL8"/>
      <sheetName val="KL9"/>
      <sheetName val="6823_PS_17009"/>
      <sheetName val="PU_ITALY_9"/>
      <sheetName val="Gioi_thieu6"/>
      <sheetName val="Du_Toan6"/>
      <sheetName val="he_so6"/>
      <sheetName val="dongia_(2)6"/>
      <sheetName val="THPDMoi__(2)6"/>
      <sheetName val="TONG_HOP_VL-NC6"/>
      <sheetName val="TONGKE3p_6"/>
      <sheetName val="TH_VL,_NC,_DDHT_Thanhphuoc6"/>
      <sheetName val="DON_GIA6"/>
      <sheetName val="t-h_HA_THE6"/>
      <sheetName val="CHITIET_VL-NC-TT_-1p6"/>
      <sheetName val="TONG_HOP_VL-NC_TT6"/>
      <sheetName val="TH_XL6"/>
      <sheetName val="CHITIET_VL-NC6"/>
      <sheetName val="CHITIET_VL-NC-TT-3p6"/>
      <sheetName val="KPVC-BD_6"/>
      <sheetName val="Chi_tiết_Goc_-AB6"/>
      <sheetName val="PT_ksat5"/>
      <sheetName val="LUONG_KS5"/>
      <sheetName val="VAT_LIEU5"/>
      <sheetName val="ranh_hong5"/>
      <sheetName val="MTO_REV_2(ARMOR)6"/>
      <sheetName val="A1_8_NhIII_(1050k)4"/>
      <sheetName val="Nhan_cong_nhom_I4"/>
      <sheetName val="Luong_TT054"/>
      <sheetName val="10_VC_đ__ngắn4"/>
      <sheetName val="THCP_Lap_dat7"/>
      <sheetName val="THCP_xay_dung7"/>
      <sheetName val="Don_gia_XD6"/>
      <sheetName val="Du_toan_XD6"/>
      <sheetName val="Chi_tiet_ranh1"/>
      <sheetName val="Duong_Ngang1"/>
      <sheetName val="San_gia_co1"/>
      <sheetName val="Bien_Bao1"/>
      <sheetName val="Coc_tieu_-_Coc_H1"/>
      <sheetName val="CT_-THVLNC3"/>
      <sheetName val="Luong_A34"/>
      <sheetName val="Luong_TT014"/>
      <sheetName val="DG_TN_TB_LE_(2)4"/>
      <sheetName val="KH_tai_chinh_khoa_san6"/>
      <sheetName val="Chenh_lech_vat_tu6"/>
      <sheetName val="Chiet_tinh_dz356"/>
      <sheetName val="Chi_ti?t_Goc_-AB5"/>
      <sheetName val="Chi_ti_t_Goc_-AB5"/>
      <sheetName val="Chiet_tinh3"/>
      <sheetName val="san_dao3"/>
      <sheetName val="Ty_le3"/>
      <sheetName val="MAIN_GATE_HOUSE6"/>
      <sheetName val="Bang_cap3"/>
      <sheetName val="Electrical_Breakdown5"/>
      <sheetName val="Vat_tu7"/>
      <sheetName val="Canopy,SS5_(2)7"/>
      <sheetName val="RAB_AR&amp;STR7"/>
      <sheetName val="D&amp;W_def_6"/>
      <sheetName val="STRUCTURE_Q'TY6"/>
      <sheetName val="REMAIN_Q'TY_-_SUB6"/>
      <sheetName val="T_K6"/>
      <sheetName val="Nhan_cong6"/>
      <sheetName val="Thiet_bi6"/>
      <sheetName val="DM_ChiPhi6"/>
      <sheetName val="May_TC6"/>
      <sheetName val="Phan_tich6"/>
      <sheetName val="Bang_KL6"/>
      <sheetName val="TH_Kinh_phi6"/>
      <sheetName val="NC_1"/>
      <sheetName val="EIRR&gt;_24"/>
      <sheetName val="Luong_BN1"/>
      <sheetName val="Luong_TB1"/>
      <sheetName val="Ca_may_TB1"/>
      <sheetName val="Máy_BN1"/>
      <sheetName val="C_BI_DAO1"/>
      <sheetName val="DSHD_DH3"/>
      <sheetName val="So_lieu1"/>
      <sheetName val="LTT__TT01_2015_BXD1"/>
      <sheetName val="Đơn_giá_NC_TT01_20151"/>
      <sheetName val="Đơn_giá_ca_máy_theo_TT06_20101"/>
      <sheetName val="ĐM6060_2008(Lap_dat_TBA)1"/>
      <sheetName val="ĐM228__2015(suachua)1"/>
      <sheetName val="ĐM39_2005(T_N_đien_ĐZ&amp;TBA)1"/>
      <sheetName val="ĐM01_2000(thinghiem_ĐZTTĐL)1"/>
      <sheetName val="Đon_gia_thi_nghiem_ĐZ&amp;TBA1"/>
      <sheetName val="Đon_gia_228_sua_chua1"/>
      <sheetName val="các_máy_chưa_có_trong_TT_061"/>
      <sheetName val="Cuoc_van_chuyen1"/>
      <sheetName val="GIA_VT_03-20191"/>
      <sheetName val="Tien_do_TV6"/>
      <sheetName val="CP_Du_phong6"/>
      <sheetName val="Tong_hop_kinh_phi6"/>
      <sheetName val="THDT_goi_thau_TB6"/>
      <sheetName val="PTDG_1"/>
      <sheetName val="Ca_máy1"/>
      <sheetName val="TH_khối_lượng_phải_làm1"/>
      <sheetName val="Muc_Luc1"/>
      <sheetName val="THCP_Tuyen1"/>
      <sheetName val="Du_lieu_CKN1"/>
      <sheetName val="A1_CN4"/>
      <sheetName val="Tủ_điện1"/>
      <sheetName val="CT_mong1"/>
      <sheetName val="Phu_Lg1"/>
      <sheetName val="TP_TNguyen1"/>
      <sheetName val="TP_Thái_Nguyên1"/>
      <sheetName val="Đội_1101"/>
      <sheetName val="CT_Thang_Mo4"/>
      <sheetName val="CT__PL4"/>
      <sheetName val="B3A_-_TOWER_A6"/>
      <sheetName val="UNIT_PRICE6"/>
      <sheetName val="Office_Tower6"/>
      <sheetName val="Giá_Bê_tông_2_bên6"/>
      <sheetName val="DG_duoi6"/>
      <sheetName val="6PILE__(돌출)6"/>
      <sheetName val="Đơn_Giá_6"/>
      <sheetName val="1_R18_BF6"/>
      <sheetName val="6_External_works-R186"/>
      <sheetName val="Phan_tich_tong_hop6"/>
      <sheetName val="Sàn_T16"/>
      <sheetName val="Lỗ_thông_gió6"/>
      <sheetName val="CT_DZ1"/>
      <sheetName val="Tong_hop_cpc1"/>
      <sheetName val="MeKong_-_Penetration5"/>
      <sheetName val="Dist__Perform_-_Ctns_sales_in_5"/>
      <sheetName val="Dist__Perform_-_Value_sales_in5"/>
      <sheetName val="Dist__Perform_-_Value_sales_Ou5"/>
      <sheetName val="Head_Count5"/>
      <sheetName val="Sales_Result_For_Month5"/>
      <sheetName val="DS_CHU_Phuc5"/>
      <sheetName val="DS_THI_AT5"/>
      <sheetName val="Bien_Ban5"/>
      <sheetName val="BC_Ton_Kho_New4"/>
      <sheetName val="BC_Cua_GSBH_New4"/>
      <sheetName val="ESTI_4"/>
      <sheetName val="Dgia_vat_tu4"/>
      <sheetName val="Don_gia_III4"/>
      <sheetName val="Bhyt_t14"/>
      <sheetName val="Leave_Statistic_Report5"/>
      <sheetName val="DS_CHU_Ph_x005f_x0001__x005f_x0000_4"/>
      <sheetName val="DS_CHU_Ph_x005f_x0001_?4"/>
      <sheetName val="DS_CHU_Ph_x005f_x0001_4"/>
      <sheetName val="DS_CHU_Ph_x005f_x0001__4"/>
      <sheetName val="Vat_tu_XD4"/>
      <sheetName val="DS_CHU_Ph_x005f_x005f_x005f_x0001__x005f_x005f_x4"/>
      <sheetName val="DS_CHU_Ph_x005f_x005f_x005f_x0001__4"/>
      <sheetName val="DS_CHU_Ph_x005f_x005f_x005f_x0001_4"/>
      <sheetName val="Bang_chiet_tinh_TBA2"/>
      <sheetName val="Div26_-_Elect6"/>
      <sheetName val="Hệ_số4"/>
      <sheetName val="Động_cơ4"/>
      <sheetName val="Currency_Rate4"/>
      <sheetName val="BTT_(CAT_COC)6"/>
      <sheetName val="Cash_Flow6"/>
      <sheetName val="Tho_lai_may6"/>
      <sheetName val="Don_gia_LD6"/>
      <sheetName val="Gia__vat_tu6"/>
      <sheetName val="Tong_hop5"/>
      <sheetName val="TH_Vat_tu5"/>
      <sheetName val="TH_MTC5"/>
      <sheetName val="TH_N_Cong5"/>
      <sheetName val="설치중량_6"/>
      <sheetName val="수문일위_6"/>
      <sheetName val="PTVT_(MAU)6"/>
      <sheetName val="4-Lane_bridge6"/>
      <sheetName val="아파트_6"/>
      <sheetName val="M_675"/>
      <sheetName val="Schedule_S-Curve_Revision#35"/>
      <sheetName val="KET_CAU_CT55"/>
      <sheetName val="TLg_CN&amp;Laixe5"/>
      <sheetName val="TLg_CN&amp;Laixe_(2)5"/>
      <sheetName val="TLg_Laitau5"/>
      <sheetName val="TLg_Laitau_(2)5"/>
      <sheetName val="Don_gia_(khong_in)5"/>
      <sheetName val="khung_ten_TD5"/>
      <sheetName val="Elec_LG5"/>
      <sheetName val="1_Quotation(見積決裁書）_4"/>
      <sheetName val="2_Operation(実施計画書）4"/>
      <sheetName val="3_Summary_of_Cost_4"/>
      <sheetName val="4_Ｓｐｅｃｉａｌ_Material4"/>
      <sheetName val="6_Ｃｏｍｍｏｎ_Material4"/>
      <sheetName val="9_Indirect_budget4"/>
      <sheetName val="TOP_4"/>
      <sheetName val="Detail_E4"/>
      <sheetName val="1_Requisition(E)4"/>
      <sheetName val="Chiettinh_dz0,45"/>
      <sheetName val="THEP_TAM5"/>
      <sheetName val="THEP_HÌNH5"/>
      <sheetName val="THEP_HINH5"/>
      <sheetName val="XA_GO5"/>
      <sheetName val="BANG_TRA5"/>
      <sheetName val="Bill_2_1_BOQ_ĐIỆN5"/>
      <sheetName val="BOQ_CAU_CAN5"/>
      <sheetName val="Tính_toàn_đào_đất5"/>
      <sheetName val="Khối_lượng_cốt_thép5"/>
      <sheetName val="Chi_tiết_chi_phí_chung5"/>
      <sheetName val="CP__SD_Điện5"/>
      <sheetName val="kinh_4"/>
      <sheetName val="03_Detailed4"/>
      <sheetName val="01_Bid_Price_summary4"/>
      <sheetName val="Scorp_of_work_(2)4"/>
      <sheetName val="SUM_(2)4"/>
      <sheetName val="CPC_(2)4"/>
      <sheetName val="A1_ELC_ok_4"/>
      <sheetName val="_A2_ELV_ok4"/>
      <sheetName val="A3_VAC_ok_4"/>
      <sheetName val="A4_PLB_ok4"/>
      <sheetName val="A5_FPS_ok4"/>
      <sheetName val="_B1_ELC__ok4"/>
      <sheetName val="B2_ELV_ok4"/>
      <sheetName val="B3_VAC_ok4"/>
      <sheetName val="B4_PLB_4"/>
      <sheetName val="B5_FPS_ok4"/>
      <sheetName val="C__SOFTWARE4"/>
      <sheetName val="D__OTHER4"/>
      <sheetName val="A1__ELC_PANEL4"/>
      <sheetName val="Sum_material4"/>
      <sheetName val="list_VL5"/>
      <sheetName val="Trình_mẫu_VL5"/>
      <sheetName val="Nhap_VL5"/>
      <sheetName val="LIST_VLĐV5"/>
      <sheetName val="BB_VLDV5"/>
      <sheetName val="BB_VLDV_(multi)5"/>
      <sheetName val="nghiệm_thu_hoàn_thành5"/>
      <sheetName val="Báo_cáo_hiện_trường5"/>
      <sheetName val="Kế_hoạch_nghiệm_thu5"/>
      <sheetName val="Quy_trình5"/>
      <sheetName val="List_vữa5"/>
      <sheetName val="List_NT5"/>
      <sheetName val="BBNT_thô5"/>
      <sheetName val="NVN_Hotel5"/>
      <sheetName val="Ceiling_Height-_Schedule5"/>
      <sheetName val="COC-LAP_DAT5"/>
      <sheetName val="02-Lap_dat5"/>
      <sheetName val="Ngân_sách5"/>
      <sheetName val="09-Hoan_thien_nen5"/>
      <sheetName val="Equip_4"/>
      <sheetName val="Phân_tích5"/>
      <sheetName val="Nhap_VT_oto4"/>
      <sheetName val="0__Bìa4"/>
      <sheetName val="1__THONG_TIN_TT4"/>
      <sheetName val="Tiên_Lượng4"/>
      <sheetName val="THGT_TT_PL01&amp;024"/>
      <sheetName val="1__THGT-TT4"/>
      <sheetName val="1_1_THGT_MEP4"/>
      <sheetName val="1_2_THGT_PCCC4"/>
      <sheetName val="1_3_THGT_PL4"/>
      <sheetName val="2__BBNT_KLHT4"/>
      <sheetName val="4_2_THKL_PL024"/>
      <sheetName val="5_2_DGCT_PL024"/>
      <sheetName val="3__DGCT_MEP_+_PCCC_4"/>
      <sheetName val="3_1_DGCT_PL4"/>
      <sheetName val="DBỐC_ACMV4"/>
      <sheetName val="DB_CABLE4"/>
      <sheetName val="DB_ONG_CC_&amp;_CS4"/>
      <sheetName val="DB_CABLE_FA_+_SP4"/>
      <sheetName val="DB_ONG_SP_ELC4"/>
      <sheetName val="DB_CTN4"/>
      <sheetName val="Pasir_Panjang_100J4"/>
      <sheetName val="TỔNG_HỢP_KHỐI_LƯỢNG4"/>
      <sheetName val="NƯƠC_CẤP_TRỤC_+_TAY_NHÁNH4"/>
      <sheetName val="KL_san_lap4"/>
      <sheetName val="Budget_Code4"/>
      <sheetName val="BẢNG_ÁP_GIÁ_(in)4"/>
      <sheetName val="NT_(KL)_IN4"/>
      <sheetName val="DOM_D24"/>
      <sheetName val="nhà_ăn4"/>
      <sheetName val="Công_nhật4"/>
      <sheetName val="btkt_cột4"/>
      <sheetName val="hrs_&amp;_prg4"/>
      <sheetName val="TH_thiet_bi4"/>
      <sheetName val="TH_may_TC4"/>
      <sheetName val="Bang_phan_tich4"/>
      <sheetName val="DM_Chi_phi4"/>
      <sheetName val="luong_4"/>
      <sheetName val="Bill_rekap4"/>
      <sheetName val="Cost_Report_Sum4"/>
      <sheetName val="CFA_(ME)4"/>
      <sheetName val="GOC-KO_IN4"/>
      <sheetName val="THONG_SO4"/>
      <sheetName val="Đơn_giá_chi_tiết_TN_394"/>
      <sheetName val="Thong_tin4"/>
      <sheetName val="Danh_muc_NT_cong_viec4"/>
      <sheetName val="Danh_muc_NT_Giai_doan4"/>
      <sheetName val="Danh_muc_NT_Vat_lieu4"/>
      <sheetName val="ND_Nhat_ky4"/>
      <sheetName val="NT_cong_viec4"/>
      <sheetName val="Sheet1_(2)4"/>
      <sheetName val="Dầm_14"/>
      <sheetName val="Cọc_nhồi4"/>
      <sheetName val="1__BCC_T03_20184"/>
      <sheetName val="2___BCC_T04_20184"/>
      <sheetName val="XD_nhanh_34"/>
      <sheetName val="5_2_1_Đo_bóc_KL_OLK-104"/>
      <sheetName val="4_2_1_Đo_bóc_KL_OLK-064"/>
      <sheetName val="4_1_1_CHI_TIET_OLK-064"/>
      <sheetName val="TK_SX3"/>
      <sheetName val="TINH_GIA_-_SAN_XUAT_Vertico3"/>
      <sheetName val="Lương_hưng_Yên_vùng_21"/>
      <sheetName val="Lương_Hà_Nam1"/>
      <sheetName val="Ca_máy_Hà_Nam1"/>
      <sheetName val="ca_máy_Hưng_Yên1"/>
      <sheetName val="Lương_HN1"/>
      <sheetName val="Lương_VP1"/>
      <sheetName val="Ca_máy_HN1"/>
      <sheetName val="Ca_máy_VP1"/>
      <sheetName val="Tra_cuu_791"/>
      <sheetName val="B1_CN1"/>
      <sheetName val="Maker_List3"/>
      <sheetName val="REQUEST_BUILDER3"/>
      <sheetName val="Thuc_thanh1"/>
      <sheetName val="DS_CHU_Ph_x005f_x0001__x03"/>
      <sheetName val="DS_CHU_Ph_x005f_x005f_x003"/>
      <sheetName val="Du_toan_truc_tiep_-_Bill_23"/>
      <sheetName val="DTXD-DD_(2)3"/>
      <sheetName val="HRG_BHN2"/>
      <sheetName val="Bao_cao1"/>
      <sheetName val="Dinh_nghia1"/>
      <sheetName val="DZ_351"/>
      <sheetName val="Process_(R)1"/>
      <sheetName val="Process_(T)1"/>
      <sheetName val="THCP_-_PA11"/>
      <sheetName val="THDT_goi_thau_XD1"/>
      <sheetName val="DAU_VAO1"/>
      <sheetName val="5_Khoan1"/>
      <sheetName val="1__TH1"/>
      <sheetName val="3_1_11"/>
      <sheetName val="3_1_41"/>
      <sheetName val="2_5_11"/>
      <sheetName val="4_1_11"/>
      <sheetName val="4_3_21"/>
      <sheetName val="2_3_31"/>
      <sheetName val="5_3_11"/>
      <sheetName val="2_4_31"/>
      <sheetName val="Cong_nợ3"/>
      <sheetName val="GA_153"/>
      <sheetName val="HÒA_XUÂN_II3"/>
      <sheetName val="LƯƠNG_YÊN3"/>
      <sheetName val="OCEAN_GATE3"/>
      <sheetName val="THÀNH_ĐÔ3"/>
      <sheetName val="6_11"/>
      <sheetName val="Breakdown_(B)3"/>
      <sheetName val="Thép_phần_thô3"/>
      <sheetName val="Tong_du_toan2"/>
      <sheetName val="DGchitiet_2"/>
      <sheetName val="CP_HMC2"/>
      <sheetName val="CP_Khac_cuoc_VC2"/>
      <sheetName val="BOQ_DOME_G2"/>
      <sheetName val="Phòng_4_SV2"/>
      <sheetName val="Phòng_2_SV2"/>
      <sheetName val="Phòng_bảo_vệ2"/>
      <sheetName val="Hành_lang,_cầu_thang,_phòng_đệ2"/>
      <sheetName val="Thang_máng_và_cáp_điện_tủ_tầng2"/>
      <sheetName val="Thiết_bị2"/>
      <sheetName val="Chống_sét_và_tiếp_địa2"/>
      <sheetName val="Đặt_chờ_báo_cháy2"/>
      <sheetName val="Đặt_chờ_mạng2"/>
      <sheetName val="BOQ_DOME_H2"/>
      <sheetName val="GIÁ_HĐ_30_CĂN2"/>
      <sheetName val="Luong_GT2"/>
      <sheetName val="Bảng_nhân_công2"/>
      <sheetName val="DS_CHU_Ph_x005f_x0001__x005f_x005f_x02"/>
      <sheetName val="KL_phat_sinh2"/>
      <sheetName val="Mẫu_số_21a1"/>
      <sheetName val="THCP_thiet_bi1"/>
      <sheetName val="Don_gia_tong_hop1"/>
      <sheetName val="Du_thau_LD1"/>
      <sheetName val="Du_thau_XD1"/>
      <sheetName val="Du_toan_LD1"/>
      <sheetName val="Gia_ca_may_LD1"/>
      <sheetName val="Gia_ca_may_XD1"/>
      <sheetName val="CP_mua_sam_TB1"/>
      <sheetName val="Nhan_cong_LD1"/>
      <sheetName val="Nhan_cong_XD1"/>
      <sheetName val="Gia_vua_LD1"/>
      <sheetName val="Gia_vua_XD1"/>
      <sheetName val="Thong_ke_thep1"/>
      <sheetName val="TH_vat_tu_LD1"/>
      <sheetName val="TH_vat_tu_XD1"/>
      <sheetName val="Gia_vat_lieu_HTLD1"/>
      <sheetName val="Gia_vat_lieu_HTXD1"/>
      <sheetName val="Dự_thầu_(NS1)1"/>
      <sheetName val="Doanh_thu_(Liveline_PA1)1"/>
      <sheetName val="Chiet_tinh_dz221"/>
      <sheetName val="Gia_NC_theo_QD_2207-QD-UBND1"/>
      <sheetName val="Nhan_cong_nhom_II1"/>
      <sheetName val="Don_gia_1_ngay_cong_môi_trường1"/>
      <sheetName val="Tong_hop_vat_tu1"/>
      <sheetName val="Phan_tich_ca_may1"/>
      <sheetName val="Chenh_lech_ca_may1"/>
      <sheetName val="KH_2010_PA21"/>
      <sheetName val="van_khuon1"/>
      <sheetName val="간접비_계정목록1"/>
      <sheetName val="MTO_REV_03"/>
      <sheetName val="TDTKP_(2)1"/>
      <sheetName val="CHITIET_VL-NC-DDTT3PHA_1"/>
      <sheetName val="CHITIET_VL-NC-TT1p1"/>
      <sheetName val="Du_lieu2"/>
      <sheetName val="4_3_Scope_of_work_1"/>
      <sheetName val="__QUOTATION_xlsx1"/>
      <sheetName val="Tongke_Thu_hoi1"/>
      <sheetName val="Huong_dan1"/>
      <sheetName val="KIEM_TOAN_(PC32)1"/>
      <sheetName val="Chiet_giam1"/>
      <sheetName val="DAO_DAP_CONG1"/>
      <sheetName val="Bang_chu1"/>
      <sheetName val="Lương_1900nhóm_I1"/>
      <sheetName val="1900_nhóm_II1"/>
      <sheetName val="Lương_2000nhómII1"/>
      <sheetName val="Máy_Ngân_Sơn1"/>
      <sheetName val="Giá_VL1"/>
      <sheetName val="Danh_mục_HS1"/>
      <sheetName val="LK-0_41"/>
      <sheetName val="Gia_vat_tu1"/>
      <sheetName val="6_GIA1"/>
      <sheetName val="BCVC__1"/>
      <sheetName val="May_Goc_(QD2436)1"/>
      <sheetName val="Chiet_tinh_don_gia1"/>
      <sheetName val="Cua_Phang_Tran1"/>
      <sheetName val="Don_gia_chi_tiet1"/>
      <sheetName val="BL_A1_8-1_3501"/>
      <sheetName val="NC_151"/>
      <sheetName val="Ca_may1"/>
      <sheetName val="Cước_VC_+_ĐM_CP_Tư_vấn1"/>
      <sheetName val="Tai_trong1"/>
      <sheetName val="Phan_tich_don_gia_de_xuat_-_ca1"/>
      <sheetName val="Div_13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GV1-D13_(Casement_door)2"/>
      <sheetName val="built-up_rate2"/>
      <sheetName val="List_of_works2"/>
      <sheetName val="GEN_REQ2"/>
      <sheetName val="SD_and_START_UP2"/>
      <sheetName val="VT_NC_M2"/>
      <sheetName val="KHỐI_LƯỢNG_TB_-_newFormat2"/>
      <sheetName val="Bảng_Phân_Tích_Chi_Phí2"/>
      <sheetName val="Bang_chi_tiet-Direct_work2"/>
      <sheetName val="BOX(1_5X1_5)1"/>
      <sheetName val="Cost_annalysis1"/>
      <sheetName val="03__THGT1"/>
      <sheetName val="CFA_Sumary1"/>
      <sheetName val="List_Retention_(Contract)2"/>
      <sheetName val="List_AP_(Contract)2"/>
      <sheetName val="Progress_nstallaton_(2)2"/>
      <sheetName val="Thoat_nuoc1"/>
      <sheetName val="MEP_Building1"/>
      <sheetName val="Bang_TT1"/>
      <sheetName val="worksheet_inchican1"/>
      <sheetName val="combined_9-301"/>
      <sheetName val="DS_CHU_Ph_x002"/>
      <sheetName val="Cao_TN1"/>
      <sheetName val="ĐỔ_BT_51"/>
      <sheetName val="CPDD_II1"/>
      <sheetName val="NT_CAO_DO1"/>
      <sheetName val="Thống_kê1"/>
      <sheetName val="Quarterly_41"/>
      <sheetName val="SCADA_PRICE(WTP)1"/>
      <sheetName val="gia_vt1"/>
      <sheetName val="1_BILL_MOI_THAU_CAN_THUONG1"/>
      <sheetName val="Block_A-FlrBm(Conc&amp;Fwk)1"/>
      <sheetName val="SCOPE_OF_WORK1"/>
      <sheetName val="_견적서1"/>
      <sheetName val="1__Dashboard1"/>
      <sheetName val="CONSOIDATE_41"/>
      <sheetName val="CONSOIDATE_21"/>
      <sheetName val="Đầu_vào1"/>
      <sheetName val="kinh_phí_XD1"/>
      <sheetName val="2_O_PHAN_TICH1"/>
      <sheetName val="3_O_NGAN_SACH1"/>
      <sheetName val="TK-HA_"/>
      <sheetName val="VL-NC-M_"/>
      <sheetName val="Phan_day"/>
      <sheetName val="1B_Cai_tao_PA2"/>
      <sheetName val="Thông_tin_"/>
      <sheetName val="6. Scope of work "/>
      <sheetName val="4.6 Phân tích nhân sự "/>
      <sheetName val="4.5 Mức độ tham gia dự án"/>
      <sheetName val="Công trình"/>
      <sheetName val="HaoPhiVatTu"/>
      <sheetName val="Cước VC"/>
      <sheetName val="Cước bộ"/>
      <sheetName val="THCP Khao sat"/>
      <sheetName val="KL10"/>
      <sheetName val="KL11"/>
      <sheetName val="KL12"/>
      <sheetName val="22"/>
      <sheetName val="23"/>
      <sheetName val="24"/>
      <sheetName val="25"/>
      <sheetName val="DM2"/>
      <sheetName val="VN2"/>
      <sheetName val="5.Gia"/>
      <sheetName val="산근"/>
      <sheetName val="Luong xe, cau"/>
      <sheetName val="phu luc Thong tu 06"/>
      <sheetName val="Don gia KS"/>
      <sheetName val="Du toan KS"/>
      <sheetName val="Nhan cong KS"/>
      <sheetName val="NC&amp;M"/>
      <sheetName val="BGVL"/>
      <sheetName val="1. Cover"/>
      <sheetName val="Explanation IPR No.5"/>
      <sheetName val="5. Status of Ap, Re"/>
      <sheetName val="Analysis"/>
      <sheetName val="C-C"/>
      <sheetName val="D-D"/>
      <sheetName val="Ge"/>
      <sheetName val="ComA-A"/>
      <sheetName val="A-A"/>
      <sheetName val="Solieu"/>
      <sheetName val="BAOGIATHANG"/>
      <sheetName val="DAODAT"/>
      <sheetName val="vanchuyen TC"/>
      <sheetName val="A6"/>
      <sheetName val="THTram"/>
      <sheetName val="NEW-PANEL"/>
      <sheetName val="NHẬT KÝ"/>
      <sheetName val="config (2)"/>
      <sheetName val="DGIAgoi1"/>
      <sheetName val="Xuly Data"/>
      <sheetName val="PEDESB"/>
      <sheetName val="CHITIET-DZ04"/>
      <sheetName val="BANGTRA"/>
      <sheetName val="vlxmnc"/>
      <sheetName val="th¸mo"/>
      <sheetName val="13.BANG CT"/>
      <sheetName val="14.MMUS GIUA NHIP"/>
      <sheetName val="4.HSPBngang"/>
      <sheetName val="6.Tinh tai"/>
      <sheetName val="2 NSl"/>
      <sheetName val="17.US CHU tho a_b"/>
      <sheetName val="15.MMUS GOI"/>
      <sheetName val="Bai 5.1"/>
      <sheetName val="Chi phi xay lap khac "/>
      <sheetName val="Don-gia"/>
      <sheetName val="DonGiaLD"/>
      <sheetName val="Tcd"/>
      <sheetName val="KT"/>
      <sheetName val="ctdg"/>
      <sheetName val="TT_35"/>
      <sheetName val="Pgal2004"/>
      <sheetName val="Tien do"/>
      <sheetName val="Bảo hiểm thiết bị xây dựng"/>
      <sheetName val="DS_CHU_Ph_x0001__x1"/>
      <sheetName val="DS_CHU_Ph_x0001__x0000_3"/>
      <sheetName val="DS_CHU_Ph_x0001_?3"/>
      <sheetName val="DS_CHU_Ph_x0001__3"/>
      <sheetName val="DS_CHU_Ph_x005f_x0001__x3"/>
      <sheetName val="DS_CHU_Ph_x0001__x02"/>
      <sheetName val="DS_CHU_Ph_x0001__x01"/>
      <sheetName val="DS_CHU_Ph_x0001__x0000_2"/>
      <sheetName val="DS_CHU_Ph_x0001_?2"/>
      <sheetName val="DS_CHU_Ph_x0001__2"/>
      <sheetName val="DS_CHU_Ph_x005f_x0001__x2"/>
      <sheetName val="Moc uon"/>
      <sheetName val="THcoc"/>
      <sheetName val="3.DGKL"/>
      <sheetName val="2.XNKL"/>
      <sheetName val="분양가표"/>
      <sheetName val="Don gia Duong"/>
      <sheetName val="ca may "/>
      <sheetName val="Lương nhân công XD TT01-2015"/>
      <sheetName val="Book 1 Summary"/>
      <sheetName val="Bia lot"/>
      <sheetName val="QD957new"/>
      <sheetName val="DGBCVT"/>
      <sheetName val="DGSC"/>
      <sheetName val="Sheet10"/>
      <sheetName val="VTTB-DD"/>
      <sheetName val="6-Gia TH-Khong in"/>
      <sheetName val="LAIMAY"/>
      <sheetName val="VL_"/>
      <sheetName val="DATA_DA"/>
      <sheetName val="DATA_tổ"/>
      <sheetName val="list_PQ"/>
      <sheetName val="QUOTATION_(2)"/>
      <sheetName val="CDwriting"/>
      <sheetName val="工程量清单表"/>
      <sheetName val="sis.xlm"/>
      <sheetName val="材料基价"/>
      <sheetName val="机械台时"/>
      <sheetName val="P. control"/>
      <sheetName val="取费系数表"/>
      <sheetName val="チューブ仕様"/>
      <sheetName val="WELCOME"/>
      <sheetName val="1999 BUDGET"/>
      <sheetName val="CT Modul"/>
      <sheetName val="VữaBT24_đá TD"/>
      <sheetName val="DG101BP_XD"/>
      <sheetName val="PL 2.6 NC"/>
      <sheetName val="Cap phoi"/>
      <sheetName val="Gia VLieu"/>
      <sheetName val="Ngay"/>
      <sheetName val="NC THEO QĐ 1396 QĐ-SXD"/>
      <sheetName val="Gia NC theo QD 3987-QD-UBND"/>
      <sheetName val="DG TAYNINH"/>
      <sheetName val="QĐ 1396 QĐ-SXD"/>
      <sheetName val="CT35"/>
      <sheetName val="C.May"/>
      <sheetName val="TMinh"/>
      <sheetName val="2001"/>
      <sheetName val="156nhap01"/>
      <sheetName val="Luong TT13"/>
      <sheetName val="May06"/>
      <sheetName val="KL TRU"/>
      <sheetName val="DUONG"/>
      <sheetName val="DL"/>
      <sheetName val="Cự ly VC_k in"/>
      <sheetName val="BOQ tong"/>
      <sheetName val="THCP SX"/>
      <sheetName val="BG Co Khi (1)"/>
      <sheetName val="NEN MAU"/>
      <sheetName val="TACH VL-NC-M"/>
      <sheetName val="list nt Khem Vuon"/>
      <sheetName val="THCP xay dung ATGT"/>
      <sheetName val="Don gia XD in3"/>
      <sheetName val="Du toan XD ATGT"/>
      <sheetName val="Dự toán"/>
      <sheetName val="VL1"/>
      <sheetName val="BĐ."/>
      <sheetName val="Gia VL"/>
      <sheetName val="Category"/>
      <sheetName val="Gia NC theo TT 13-2021"/>
      <sheetName val="Chiết tính ĐG4790"/>
      <sheetName val="Nhân công"/>
      <sheetName val="DM228 Sua chua"/>
      <sheetName val="VLDM"/>
      <sheetName val="QĐ29CĐRLE"/>
      <sheetName val="TH gia du thau"/>
      <sheetName val="Load1"/>
      <sheetName val="Bang nhan cong"/>
      <sheetName val="NT noi bo cong viec"/>
      <sheetName val="So lieu dieu chinh HD"/>
      <sheetName val="Danh muc cong viec"/>
      <sheetName val="Gia tri vat tu"/>
      <sheetName val="Danh muc ho so"/>
      <sheetName val="Lay mau VL"/>
      <sheetName val="Nhien lieu"/>
      <sheetName val="NT giai doan"/>
      <sheetName val="NT noi bo giai doan"/>
      <sheetName val="NT noi bo vat lieu"/>
      <sheetName val="NT vat lieu"/>
      <sheetName val="Gia vua"/>
      <sheetName val="Hao phi vat tu"/>
      <sheetName val="Phan tich vat tu"/>
      <sheetName val="Tien do thi cong"/>
      <sheetName val="Tong hop gia thau"/>
      <sheetName val="Vat lieu hien truong"/>
      <sheetName val="YCNT Giai doan"/>
      <sheetName val="YCNT cong viec"/>
      <sheetName val="YCNT vat lieu"/>
      <sheetName val="GTXL1"/>
      <sheetName val="DT"/>
      <sheetName val="VTTN"/>
      <sheetName val="CVXD3"/>
      <sheetName val="PIPE  CULVERT-SD8BN"/>
      <sheetName val="kich thuoc chung"/>
      <sheetName val="Reinf P1"/>
      <sheetName val="DK Thep"/>
      <sheetName val="TS Tru"/>
      <sheetName val="Noi luc"/>
      <sheetName val="tldv"/>
      <sheetName val="PTduong"/>
      <sheetName val="15. nhan cong"/>
      <sheetName val="Luong-NT"/>
      <sheetName val="3.THCPXD (CL-VH)"/>
      <sheetName val="HS2"/>
      <sheetName val="chi phi nha tam"/>
      <sheetName val="2. Chi so gia"/>
      <sheetName val="IBASE"/>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efreshError="1"/>
      <sheetData sheetId="236" refreshError="1"/>
      <sheetData sheetId="237"/>
      <sheetData sheetId="238"/>
      <sheetData sheetId="239"/>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sheetData sheetId="357"/>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refreshError="1"/>
      <sheetData sheetId="522" refreshError="1"/>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refreshError="1"/>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sheetData sheetId="753" refreshError="1"/>
      <sheetData sheetId="754" refreshError="1"/>
      <sheetData sheetId="755" refreshError="1"/>
      <sheetData sheetId="756" refreshError="1"/>
      <sheetData sheetId="757" refreshError="1"/>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sheetData sheetId="1184"/>
      <sheetData sheetId="1185"/>
      <sheetData sheetId="1186"/>
      <sheetData sheetId="1187"/>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sheetData sheetId="1223"/>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sheetData sheetId="1343"/>
      <sheetData sheetId="1344"/>
      <sheetData sheetId="1345"/>
      <sheetData sheetId="1346"/>
      <sheetData sheetId="1347"/>
      <sheetData sheetId="1348"/>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sheetData sheetId="1676"/>
      <sheetData sheetId="1677"/>
      <sheetData sheetId="1678"/>
      <sheetData sheetId="1679"/>
      <sheetData sheetId="1680"/>
      <sheetData sheetId="1681"/>
      <sheetData sheetId="1682" refreshError="1"/>
      <sheetData sheetId="1683" refreshError="1"/>
      <sheetData sheetId="1684" refreshError="1"/>
      <sheetData sheetId="1685" refreshError="1"/>
      <sheetData sheetId="1686"/>
      <sheetData sheetId="1687"/>
      <sheetData sheetId="1688"/>
      <sheetData sheetId="1689"/>
      <sheetData sheetId="1690"/>
      <sheetData sheetId="169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sheetData sheetId="1705" refreshError="1"/>
      <sheetData sheetId="1706" refreshError="1"/>
      <sheetData sheetId="1707" refreshError="1"/>
      <sheetData sheetId="1708" refreshError="1"/>
      <sheetData sheetId="1709" refreshError="1"/>
      <sheetData sheetId="1710" refreshError="1"/>
      <sheetData sheetId="1711" refreshError="1"/>
      <sheetData sheetId="1712"/>
      <sheetData sheetId="1713" refreshError="1"/>
      <sheetData sheetId="1714" refreshError="1"/>
      <sheetData sheetId="1715" refreshError="1"/>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sheetData sheetId="2722"/>
      <sheetData sheetId="2723"/>
      <sheetData sheetId="2724"/>
      <sheetData sheetId="2725"/>
      <sheetData sheetId="2726"/>
      <sheetData sheetId="2727"/>
      <sheetData sheetId="2728"/>
      <sheetData sheetId="2729"/>
      <sheetData sheetId="2730" refreshError="1"/>
      <sheetData sheetId="2731" refreshError="1"/>
      <sheetData sheetId="2732" refreshError="1"/>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refreshError="1"/>
      <sheetData sheetId="2747" refreshError="1"/>
      <sheetData sheetId="2748" refreshError="1"/>
      <sheetData sheetId="2749" refreshError="1"/>
      <sheetData sheetId="2750" refreshError="1"/>
      <sheetData sheetId="2751"/>
      <sheetData sheetId="2752"/>
      <sheetData sheetId="2753"/>
      <sheetData sheetId="2754" refreshError="1"/>
      <sheetData sheetId="2755"/>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sheetData sheetId="2796"/>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sheetData sheetId="2808"/>
      <sheetData sheetId="2809"/>
      <sheetData sheetId="2810"/>
      <sheetData sheetId="2811"/>
      <sheetData sheetId="2812"/>
      <sheetData sheetId="2813"/>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sheetData sheetId="2912"/>
      <sheetData sheetId="2913"/>
      <sheetData sheetId="2914"/>
      <sheetData sheetId="2915"/>
      <sheetData sheetId="2916"/>
      <sheetData sheetId="2917"/>
      <sheetData sheetId="2918"/>
      <sheetData sheetId="2919"/>
      <sheetData sheetId="2920" refreshError="1"/>
      <sheetData sheetId="2921" refreshError="1"/>
      <sheetData sheetId="2922" refreshError="1"/>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refreshError="1"/>
      <sheetData sheetId="2937" refreshError="1"/>
      <sheetData sheetId="2938" refreshError="1"/>
      <sheetData sheetId="2939" refreshError="1"/>
      <sheetData sheetId="2940" refreshError="1"/>
      <sheetData sheetId="2941"/>
      <sheetData sheetId="2942"/>
      <sheetData sheetId="2943"/>
      <sheetData sheetId="2944" refreshError="1"/>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sheetData sheetId="2986"/>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sheetData sheetId="3268"/>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sheetData sheetId="3389"/>
      <sheetData sheetId="3390"/>
      <sheetData sheetId="3391"/>
      <sheetData sheetId="3392"/>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sheetData sheetId="3433"/>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ion"/>
      <sheetName val="Main"/>
      <sheetName val="XL4Poppy"/>
      <sheetName val="gvt"/>
      <sheetName val="gia-ca-may"/>
      <sheetName val="vua"/>
      <sheetName val="TT DZ35"/>
      <sheetName val="So lieu chung"/>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DL"/>
      <sheetName val="TT-2010"/>
      <sheetName val="TX-2010"/>
      <sheetName val="TT-2011"/>
      <sheetName val="TX-2011"/>
      <sheetName val="TT-2012"/>
      <sheetName val="TX-2012"/>
      <sheetName val="TT-2013-2015"/>
      <sheetName val="TX-2013-2015"/>
      <sheetName val="CDT"/>
      <sheetName val="DATP-2010"/>
      <sheetName val="BKHDT"/>
      <sheetName val="Chi tieu KH"/>
      <sheetName val="Ung"/>
      <sheetName val="Dia chi"/>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B3" t="str">
            <v>NGÀNH AN NINH</v>
          </cell>
        </row>
        <row r="4">
          <cell r="B4" t="str">
            <v>Dự án trang thiết bị</v>
          </cell>
        </row>
        <row r="5">
          <cell r="B5" t="str">
            <v>Dự án cơ sở công an các cấp</v>
          </cell>
        </row>
        <row r="6">
          <cell r="B6" t="str">
            <v>Dự án công nghiệp an ninh</v>
          </cell>
        </row>
        <row r="7">
          <cell r="B7" t="str">
            <v>NGÀNH KHOA HỌC CÔNG NGHỆ</v>
          </cell>
        </row>
        <row r="8">
          <cell r="B8" t="str">
            <v>NGÀNH GIÁO DỤC VÀ ĐÀO TẠO</v>
          </cell>
        </row>
        <row r="9">
          <cell r="B9" t="str">
            <v>NGÀNH TÀI NGUYÊN VÀ MÔI TRƯỜNG</v>
          </cell>
        </row>
        <row r="10">
          <cell r="B10" t="str">
            <v>NGÀNH Y TẾ</v>
          </cell>
        </row>
        <row r="11">
          <cell r="B11" t="str">
            <v xml:space="preserve">NGÀNH VĂN HOÁ </v>
          </cell>
        </row>
        <row r="12">
          <cell r="B12" t="str">
            <v>NGÀNH THỂ THAO</v>
          </cell>
        </row>
        <row r="13">
          <cell r="B13" t="str">
            <v>NGÀNH CẤP  NƯỚC VÀ XỬ LÝ NƯỚC THẢI</v>
          </cell>
        </row>
        <row r="14">
          <cell r="B14" t="str">
            <v>NGÀNH GIAO THÔNG VẬN TẢI</v>
          </cell>
        </row>
        <row r="15">
          <cell r="B15" t="str">
            <v>NGÀNH THÔNG TIN VÀ TRUYỀN THÔNG</v>
          </cell>
        </row>
        <row r="16">
          <cell r="B16" t="str">
            <v>NGÀNH KHO TÀNG</v>
          </cell>
        </row>
        <row r="17">
          <cell r="B17" t="str">
            <v>NGÀNH CÔNG NGHIỆP ĐIỆN</v>
          </cell>
        </row>
        <row r="18">
          <cell r="B18" t="str">
            <v>NGÀNH NÔNG, LÂM NGHIỆP VÀ THUỶ SẢN</v>
          </cell>
        </row>
        <row r="19">
          <cell r="B19" t="str">
            <v>CHƯƠNG TRÌNH QUỐC GIA PHÒNG CHỐNG TỘI PHẠM</v>
          </cell>
        </row>
        <row r="20">
          <cell r="B20" t="str">
            <v>CHƯƠNG TRÌNH NƯỚC SẠCH VÀ VỆ SINH MÔI TRƯỜNG NÔNG THÔN</v>
          </cell>
        </row>
        <row r="21">
          <cell r="B21" t="str">
            <v>CHUƠNG TRÌNH MỤC TIÊU QUỐC GIA PHÒNG CHỐNG MA TUÝ</v>
          </cell>
        </row>
        <row r="22">
          <cell r="B22" t="str">
            <v>ĐẦU TƯ THỰC HIỆN NGHỊ QUYẾT 49-NQ-TW CỦA BỘ CHÍNH TRỊ VỀ CẢI CÁCH TƯ PHÁP, BAO GỒM CẢ HỆ THỐNG THI HÀNH ÁN</v>
          </cell>
        </row>
        <row r="23">
          <cell r="B23" t="str">
            <v>CHƯƠNG TRÌNH TÌM KIẾM CỨU NẠN</v>
          </cell>
        </row>
        <row r="24">
          <cell r="B24" t="str">
            <v>CHƯƠNG TRÌNH PHÁT TRIỂN HẠ TẦNG NUÔI TRỒNG THỦY SẢN</v>
          </cell>
        </row>
        <row r="25">
          <cell r="B25" t="str">
            <v>CHƯƠNG TRÌNH PHÁT TRIỂN RỪNG VÀ BẢO VỆ RỪNG BỀN VỮNG</v>
          </cell>
        </row>
        <row r="26">
          <cell r="B26" t="str">
            <v>ĐỀ ÁN ỨNG DỤNG CÔNG NGHỆ THÔNG TIN TRONG HOẠT ĐỘNG CƠ QUAN QUẢN LÝ NHÀ NƯỚC</v>
          </cell>
        </row>
        <row r="27">
          <cell r="B27" t="str">
            <v>VỐN THƯỜNG XUYÊN</v>
          </cell>
        </row>
      </sheetData>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AC86D-BFDB-4240-A6D2-FA960CB21251}">
  <sheetPr>
    <pageSetUpPr fitToPage="1"/>
  </sheetPr>
  <dimension ref="A1:H27"/>
  <sheetViews>
    <sheetView zoomScale="85" zoomScaleNormal="85" workbookViewId="0">
      <selection activeCell="A3" sqref="A3:H3"/>
    </sheetView>
  </sheetViews>
  <sheetFormatPr defaultColWidth="9" defaultRowHeight="15.5"/>
  <cols>
    <col min="1" max="1" width="43.61328125" style="37" customWidth="1"/>
    <col min="2" max="4" width="12.23046875" style="37" customWidth="1"/>
    <col min="5" max="5" width="39.15234375" style="37" customWidth="1"/>
    <col min="6" max="8" width="15" style="37" customWidth="1"/>
    <col min="9" max="16384" width="9" style="37"/>
  </cols>
  <sheetData>
    <row r="1" spans="1:8">
      <c r="A1" s="36"/>
      <c r="H1" s="44" t="s">
        <v>2625</v>
      </c>
    </row>
    <row r="2" spans="1:8" ht="21.75" customHeight="1">
      <c r="A2" s="680" t="s">
        <v>228</v>
      </c>
      <c r="B2" s="680"/>
      <c r="C2" s="680"/>
      <c r="D2" s="680"/>
      <c r="E2" s="680"/>
      <c r="F2" s="680"/>
      <c r="G2" s="680"/>
      <c r="H2" s="680"/>
    </row>
    <row r="3" spans="1:8" ht="16.5" customHeight="1">
      <c r="A3" s="681" t="str">
        <f>+'02'!A3:K3</f>
        <v>(Kèm theo Báo cáo số           /BC-UBND ngày          /     /2026 của UBND tỉnh)</v>
      </c>
      <c r="B3" s="681"/>
      <c r="C3" s="681"/>
      <c r="D3" s="681"/>
      <c r="E3" s="681"/>
      <c r="F3" s="681"/>
      <c r="G3" s="681"/>
      <c r="H3" s="681"/>
    </row>
    <row r="4" spans="1:8" ht="21" customHeight="1">
      <c r="A4" s="60"/>
      <c r="B4" s="60"/>
      <c r="C4" s="60"/>
      <c r="D4" s="60"/>
      <c r="E4" s="60"/>
      <c r="F4" s="60"/>
      <c r="G4" s="60"/>
      <c r="H4" s="39" t="s">
        <v>0</v>
      </c>
    </row>
    <row r="5" spans="1:8">
      <c r="A5" s="682" t="s">
        <v>1</v>
      </c>
      <c r="B5" s="683" t="s">
        <v>2</v>
      </c>
      <c r="C5" s="685" t="s">
        <v>3</v>
      </c>
      <c r="D5" s="685" t="s">
        <v>4</v>
      </c>
      <c r="E5" s="682" t="s">
        <v>5</v>
      </c>
      <c r="F5" s="683" t="s">
        <v>2</v>
      </c>
      <c r="G5" s="685" t="s">
        <v>3</v>
      </c>
      <c r="H5" s="685" t="s">
        <v>4</v>
      </c>
    </row>
    <row r="6" spans="1:8" ht="28.5" customHeight="1">
      <c r="A6" s="682"/>
      <c r="B6" s="684"/>
      <c r="C6" s="686"/>
      <c r="D6" s="686"/>
      <c r="E6" s="682"/>
      <c r="F6" s="684"/>
      <c r="G6" s="686"/>
      <c r="H6" s="686"/>
    </row>
    <row r="7" spans="1:8" s="49" customFormat="1" ht="18" customHeight="1">
      <c r="A7" s="45">
        <v>1</v>
      </c>
      <c r="B7" s="45">
        <v>2</v>
      </c>
      <c r="C7" s="45">
        <v>4</v>
      </c>
      <c r="D7" s="45">
        <v>5</v>
      </c>
      <c r="E7" s="45">
        <v>6</v>
      </c>
      <c r="F7" s="45">
        <v>7</v>
      </c>
      <c r="G7" s="45">
        <v>8</v>
      </c>
      <c r="H7" s="45">
        <v>10</v>
      </c>
    </row>
    <row r="8" spans="1:8" ht="27" customHeight="1">
      <c r="A8" s="48" t="s">
        <v>6</v>
      </c>
      <c r="B8" s="66">
        <f>+B9+B22</f>
        <v>54804334.262459002</v>
      </c>
      <c r="C8" s="66">
        <f>+C9+C22</f>
        <v>38997556.270876996</v>
      </c>
      <c r="D8" s="66">
        <f>+D9+D22</f>
        <v>15806777.991581999</v>
      </c>
      <c r="E8" s="48" t="s">
        <v>7</v>
      </c>
      <c r="F8" s="67">
        <f>+F9+F22</f>
        <v>54261846.355506003</v>
      </c>
      <c r="G8" s="67">
        <f>+G9+G22</f>
        <v>38643716.656096011</v>
      </c>
      <c r="H8" s="67">
        <f t="shared" ref="H8" si="0">+H9+H22</f>
        <v>15618129.699410001</v>
      </c>
    </row>
    <row r="9" spans="1:8" s="63" customFormat="1" ht="27" customHeight="1">
      <c r="A9" s="61" t="s">
        <v>8</v>
      </c>
      <c r="B9" s="62">
        <f>+B10+B11+B12+B13+B14+B15+B16+B19</f>
        <v>54637187.665230006</v>
      </c>
      <c r="C9" s="62">
        <f t="shared" ref="C9:D9" si="1">+C10+C11+C12+C13+C14+C15+C16+C19</f>
        <v>38830409.673648</v>
      </c>
      <c r="D9" s="62">
        <f t="shared" si="1"/>
        <v>15806777.991581999</v>
      </c>
      <c r="E9" s="61" t="s">
        <v>9</v>
      </c>
      <c r="F9" s="62">
        <f>+F10+F11+F12+F13+F14+F15+F16+F17+F18+F19</f>
        <v>54076998.580541</v>
      </c>
      <c r="G9" s="62">
        <f t="shared" ref="G9:H9" si="2">+G10+G11+G12+G13+G14+G15+G16+G17+G18+G19</f>
        <v>38458868.881131008</v>
      </c>
      <c r="H9" s="62">
        <f t="shared" si="2"/>
        <v>15618129.699410001</v>
      </c>
    </row>
    <row r="10" spans="1:8" ht="27" customHeight="1">
      <c r="A10" s="40" t="s">
        <v>10</v>
      </c>
      <c r="B10" s="43">
        <f>+C10+D10</f>
        <v>13125126.149900001</v>
      </c>
      <c r="C10" s="43">
        <f>+'02'!H13+'02'!H14+'02'!H15+'02'!H16+'02'!H17+'02'!H19+'02'!H20+'02'!H23+'02'!H24+'02'!H27+'02'!H31+'02'!H32+'02'!H43</f>
        <v>11172399.04208</v>
      </c>
      <c r="D10" s="43">
        <f>+'02'!I13+'02'!I14+'02'!I15+'02'!I16+'02'!I17+'02'!I19+'02'!I20+'02'!I23+'02'!I24+'02'!I27+'02'!I31+'02'!I32+'02'!I43</f>
        <v>1952727.1078199998</v>
      </c>
      <c r="E10" s="40" t="s">
        <v>11</v>
      </c>
      <c r="F10" s="43">
        <f>+G10+H10</f>
        <v>10057212.343476001</v>
      </c>
      <c r="G10" s="43">
        <f>+'03'!F10</f>
        <v>7165237.3609060002</v>
      </c>
      <c r="H10" s="43">
        <f>+'03'!G10</f>
        <v>2891974.9825700005</v>
      </c>
    </row>
    <row r="11" spans="1:8" ht="27" customHeight="1">
      <c r="A11" s="58" t="s">
        <v>12</v>
      </c>
      <c r="B11" s="43">
        <f>+C11+D11</f>
        <v>1054784.260070001</v>
      </c>
      <c r="C11" s="43">
        <f>+'02'!H11-'01'!C10-C15</f>
        <v>994634.64849100122</v>
      </c>
      <c r="D11" s="43">
        <f>+'02'!I11-'01'!D10-D15</f>
        <v>60149.611578999786</v>
      </c>
      <c r="E11" s="40" t="s">
        <v>13</v>
      </c>
      <c r="F11" s="43">
        <f t="shared" ref="F11:F18" si="3">+G11+H11</f>
        <v>24323.786043</v>
      </c>
      <c r="G11" s="43">
        <f>+'03'!F28</f>
        <v>24323.786043</v>
      </c>
      <c r="H11" s="43">
        <f>+'03'!G28</f>
        <v>0</v>
      </c>
    </row>
    <row r="12" spans="1:8" ht="27" customHeight="1">
      <c r="A12" s="40" t="s">
        <v>14</v>
      </c>
      <c r="B12" s="43">
        <f t="shared" ref="B12:B18" si="4">+C12+D12</f>
        <v>0</v>
      </c>
      <c r="C12" s="43"/>
      <c r="D12" s="43"/>
      <c r="E12" s="40" t="s">
        <v>15</v>
      </c>
      <c r="F12" s="43">
        <f t="shared" si="3"/>
        <v>16297421.860317001</v>
      </c>
      <c r="G12" s="43">
        <f>+'03'!F29</f>
        <v>5104219.0057769995</v>
      </c>
      <c r="H12" s="43">
        <f>+'03'!G29</f>
        <v>11193202.854540002</v>
      </c>
    </row>
    <row r="13" spans="1:8" ht="27" customHeight="1">
      <c r="A13" s="40" t="s">
        <v>16</v>
      </c>
      <c r="B13" s="43">
        <f t="shared" si="4"/>
        <v>371312.64378599997</v>
      </c>
      <c r="C13" s="43">
        <f>+'02'!H61</f>
        <v>327096.40905299998</v>
      </c>
      <c r="D13" s="43">
        <f>+'02'!I61</f>
        <v>44216.23473299999</v>
      </c>
      <c r="E13" s="40" t="s">
        <v>17</v>
      </c>
      <c r="F13" s="43">
        <f t="shared" si="3"/>
        <v>0</v>
      </c>
      <c r="G13" s="43"/>
      <c r="H13" s="43"/>
    </row>
    <row r="14" spans="1:8" ht="27" customHeight="1">
      <c r="A14" s="40" t="s">
        <v>18</v>
      </c>
      <c r="B14" s="43">
        <f t="shared" si="4"/>
        <v>11150769.69682</v>
      </c>
      <c r="C14" s="43">
        <f>+'02'!H60</f>
        <v>10714418.385092</v>
      </c>
      <c r="D14" s="43">
        <f>+'02'!I60</f>
        <v>436351.31172800064</v>
      </c>
      <c r="E14" s="59" t="s">
        <v>19</v>
      </c>
      <c r="F14" s="43">
        <f t="shared" si="3"/>
        <v>0</v>
      </c>
      <c r="G14" s="43"/>
      <c r="H14" s="43"/>
    </row>
    <row r="15" spans="1:8" ht="27" customHeight="1">
      <c r="A15" s="40" t="s">
        <v>20</v>
      </c>
      <c r="B15" s="43">
        <f t="shared" si="4"/>
        <v>618.40508999999997</v>
      </c>
      <c r="C15" s="43">
        <f>+'02'!H42</f>
        <v>618.40508999999997</v>
      </c>
      <c r="D15" s="43">
        <f>+'02'!I42</f>
        <v>0</v>
      </c>
      <c r="E15" s="40" t="s">
        <v>21</v>
      </c>
      <c r="F15" s="43">
        <f t="shared" si="3"/>
        <v>1340</v>
      </c>
      <c r="G15" s="43">
        <f>+'03'!F43</f>
        <v>1340</v>
      </c>
      <c r="H15" s="43">
        <f>+'03'!G43</f>
        <v>0</v>
      </c>
    </row>
    <row r="16" spans="1:8" ht="27" customHeight="1">
      <c r="A16" s="40" t="s">
        <v>22</v>
      </c>
      <c r="B16" s="43">
        <f>+B17+B18</f>
        <v>28780443.382267997</v>
      </c>
      <c r="C16" s="43">
        <f>+C17+C18</f>
        <v>15467109.656546</v>
      </c>
      <c r="D16" s="43">
        <f>+D17+D18</f>
        <v>13313333.725721998</v>
      </c>
      <c r="E16" s="40" t="s">
        <v>23</v>
      </c>
      <c r="F16" s="43">
        <f t="shared" si="3"/>
        <v>13313333.725722</v>
      </c>
      <c r="G16" s="43">
        <f>+'03'!F48</f>
        <v>13313333.725722</v>
      </c>
      <c r="H16" s="43">
        <f>+'03'!G48</f>
        <v>0</v>
      </c>
    </row>
    <row r="17" spans="1:8" ht="27" customHeight="1">
      <c r="A17" s="40" t="s">
        <v>24</v>
      </c>
      <c r="B17" s="43">
        <f t="shared" si="4"/>
        <v>19028608.281234998</v>
      </c>
      <c r="C17" s="43">
        <f>+'02'!H55</f>
        <v>9727853</v>
      </c>
      <c r="D17" s="43">
        <f>+'02'!I55</f>
        <v>9300755.2812349983</v>
      </c>
      <c r="E17" s="40" t="s">
        <v>25</v>
      </c>
      <c r="F17" s="43">
        <f t="shared" si="3"/>
        <v>13927401.134674</v>
      </c>
      <c r="G17" s="43">
        <f>+'03'!F46</f>
        <v>12595242.802683</v>
      </c>
      <c r="H17" s="43">
        <f>+'03'!G46</f>
        <v>1332158.3319910001</v>
      </c>
    </row>
    <row r="18" spans="1:8" ht="66" customHeight="1">
      <c r="A18" s="40" t="s">
        <v>26</v>
      </c>
      <c r="B18" s="43">
        <f t="shared" si="4"/>
        <v>9751835.1010330003</v>
      </c>
      <c r="C18" s="43">
        <f>+'02'!H56</f>
        <v>5739256.6565460004</v>
      </c>
      <c r="D18" s="43">
        <f>+'02'!I56</f>
        <v>4012578.4444869999</v>
      </c>
      <c r="E18" s="59" t="s">
        <v>27</v>
      </c>
      <c r="F18" s="43">
        <f t="shared" si="3"/>
        <v>56400</v>
      </c>
      <c r="G18" s="43">
        <f>+'03'!F47</f>
        <v>56400</v>
      </c>
      <c r="H18" s="43">
        <f>+'03'!G47</f>
        <v>0</v>
      </c>
    </row>
    <row r="19" spans="1:8" ht="31.5" customHeight="1">
      <c r="A19" s="40" t="s">
        <v>225</v>
      </c>
      <c r="B19" s="43">
        <f>+C19+D19</f>
        <v>154133.12729599999</v>
      </c>
      <c r="C19" s="43">
        <f>+'02'!H59</f>
        <v>154133.12729599999</v>
      </c>
      <c r="D19" s="43">
        <f>+'02'!I59</f>
        <v>0</v>
      </c>
      <c r="E19" s="59" t="s">
        <v>226</v>
      </c>
      <c r="F19" s="43">
        <f>+G19+H19</f>
        <v>399565.73030900001</v>
      </c>
      <c r="G19" s="43">
        <f>+'03'!F53</f>
        <v>198772.2</v>
      </c>
      <c r="H19" s="43">
        <f>+'03'!G53</f>
        <v>200793.53030899999</v>
      </c>
    </row>
    <row r="20" spans="1:8" ht="31.5" customHeight="1">
      <c r="A20" s="64" t="s">
        <v>28</v>
      </c>
      <c r="B20" s="65">
        <f>+C20+D20</f>
        <v>542487.90695298277</v>
      </c>
      <c r="C20" s="65">
        <f>+C8-G8</f>
        <v>353839.61478098482</v>
      </c>
      <c r="D20" s="65">
        <f>+D8-H8</f>
        <v>188648.29217199795</v>
      </c>
      <c r="E20" s="40"/>
      <c r="F20" s="43"/>
      <c r="G20" s="43"/>
      <c r="H20" s="43"/>
    </row>
    <row r="21" spans="1:8" ht="28.5" hidden="1" customHeight="1">
      <c r="A21" s="64" t="s">
        <v>222</v>
      </c>
      <c r="B21" s="65"/>
      <c r="C21" s="65"/>
      <c r="D21" s="43"/>
      <c r="E21" s="40"/>
      <c r="F21" s="43"/>
      <c r="G21" s="43"/>
      <c r="H21" s="43"/>
    </row>
    <row r="22" spans="1:8" ht="39" customHeight="1">
      <c r="A22" s="46" t="s">
        <v>223</v>
      </c>
      <c r="B22" s="42">
        <f>+C22+D22</f>
        <v>167146.59722900001</v>
      </c>
      <c r="C22" s="42">
        <f>+'02'!H46</f>
        <v>167146.59722900001</v>
      </c>
      <c r="D22" s="42">
        <f>+'02'!I46</f>
        <v>0</v>
      </c>
      <c r="E22" s="46" t="s">
        <v>224</v>
      </c>
      <c r="F22" s="42">
        <f>+G22+H22</f>
        <v>184847.77496499999</v>
      </c>
      <c r="G22" s="42">
        <f>+'03'!F56</f>
        <v>184847.77496499999</v>
      </c>
      <c r="H22" s="42">
        <f>+'03'!G56</f>
        <v>0</v>
      </c>
    </row>
    <row r="23" spans="1:8" ht="9" customHeight="1">
      <c r="A23" s="41"/>
      <c r="B23" s="41"/>
      <c r="C23" s="41"/>
      <c r="D23" s="41" t="s">
        <v>29</v>
      </c>
      <c r="E23" s="41"/>
      <c r="F23" s="41"/>
      <c r="G23" s="41"/>
      <c r="H23" s="41"/>
    </row>
    <row r="24" spans="1:8" ht="9" customHeight="1">
      <c r="A24" s="38"/>
    </row>
    <row r="25" spans="1:8">
      <c r="F25" s="678">
        <f>+F8-F17-F16-H19</f>
        <v>26820317.964801006</v>
      </c>
    </row>
    <row r="27" spans="1:8">
      <c r="B27" s="678"/>
      <c r="C27" s="678"/>
      <c r="D27" s="678"/>
    </row>
  </sheetData>
  <mergeCells count="10">
    <mergeCell ref="A2:H2"/>
    <mergeCell ref="A3:H3"/>
    <mergeCell ref="A5:A6"/>
    <mergeCell ref="B5:B6"/>
    <mergeCell ref="C5:C6"/>
    <mergeCell ref="D5:D6"/>
    <mergeCell ref="E5:E6"/>
    <mergeCell ref="F5:F6"/>
    <mergeCell ref="G5:G6"/>
    <mergeCell ref="H5:H6"/>
  </mergeCells>
  <printOptions horizontalCentered="1"/>
  <pageMargins left="0.47244094488188981" right="0.35433070866141736" top="0.49" bottom="0.23622047244094491" header="0.31496062992125984" footer="0.39370078740157483"/>
  <pageSetup paperSize="9" scale="79" fitToHeight="0" orientation="landscape" r:id="rId1"/>
  <headerFooter alignWithMargins="0"/>
  <ignoredErrors>
    <ignoredError sqref="B16"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76354-8E2F-451A-8253-F314FABC313C}">
  <sheetPr>
    <pageSetUpPr fitToPage="1"/>
  </sheetPr>
  <dimension ref="A1:U81"/>
  <sheetViews>
    <sheetView topLeftCell="C1" workbookViewId="0">
      <pane ySplit="7" topLeftCell="A8" activePane="bottomLeft" state="frozen"/>
      <selection activeCell="B27" sqref="B27"/>
      <selection pane="bottomLeft" activeCell="B27" sqref="B27"/>
    </sheetView>
  </sheetViews>
  <sheetFormatPr defaultColWidth="8" defaultRowHeight="14"/>
  <cols>
    <col min="1" max="1" width="4.61328125" style="506" customWidth="1"/>
    <col min="2" max="2" width="32.4609375" style="506" customWidth="1"/>
    <col min="3" max="14" width="11.15234375" style="506" customWidth="1"/>
    <col min="15" max="20" width="12.4609375" style="506" customWidth="1"/>
    <col min="21" max="21" width="10.15234375" style="506" bestFit="1" customWidth="1"/>
    <col min="22" max="16384" width="8" style="506"/>
  </cols>
  <sheetData>
    <row r="1" spans="1:21">
      <c r="A1" s="711" t="s">
        <v>2630</v>
      </c>
      <c r="B1" s="711"/>
      <c r="C1" s="711"/>
      <c r="D1" s="711"/>
      <c r="E1" s="711"/>
      <c r="F1" s="711"/>
      <c r="G1" s="711"/>
      <c r="H1" s="711"/>
      <c r="I1" s="711"/>
      <c r="J1" s="711"/>
      <c r="K1" s="711"/>
      <c r="L1" s="711"/>
      <c r="M1" s="711"/>
      <c r="N1" s="711"/>
      <c r="O1" s="711"/>
      <c r="P1" s="711"/>
      <c r="Q1" s="711"/>
      <c r="R1" s="711"/>
      <c r="S1" s="711"/>
      <c r="T1" s="711"/>
      <c r="U1" s="711"/>
    </row>
    <row r="2" spans="1:21">
      <c r="A2" s="712" t="s">
        <v>1181</v>
      </c>
      <c r="B2" s="712"/>
      <c r="C2" s="712"/>
      <c r="D2" s="712"/>
      <c r="E2" s="712"/>
      <c r="F2" s="712"/>
      <c r="G2" s="712"/>
      <c r="H2" s="712"/>
      <c r="I2" s="712"/>
      <c r="J2" s="712"/>
      <c r="K2" s="712"/>
      <c r="L2" s="712"/>
      <c r="M2" s="712"/>
      <c r="N2" s="712"/>
      <c r="O2" s="712"/>
      <c r="P2" s="712"/>
      <c r="Q2" s="712"/>
      <c r="R2" s="712"/>
      <c r="S2" s="712"/>
      <c r="T2" s="712"/>
      <c r="U2" s="712"/>
    </row>
    <row r="3" spans="1:21">
      <c r="A3" s="715" t="str">
        <f>+'09'!A3:AB3</f>
        <v>(Kèm theo Báo cáo số           /BC-UBND ngày          /     /2026 của UBND tỉnh)</v>
      </c>
      <c r="B3" s="715"/>
      <c r="C3" s="715"/>
      <c r="D3" s="715"/>
      <c r="E3" s="715"/>
      <c r="F3" s="715"/>
      <c r="G3" s="715"/>
      <c r="H3" s="715"/>
      <c r="I3" s="715"/>
      <c r="J3" s="715"/>
      <c r="K3" s="715"/>
      <c r="L3" s="715"/>
      <c r="M3" s="715"/>
      <c r="N3" s="715"/>
      <c r="O3" s="715"/>
      <c r="P3" s="715"/>
      <c r="Q3" s="715"/>
      <c r="R3" s="715"/>
      <c r="S3" s="715"/>
      <c r="T3" s="715"/>
      <c r="U3" s="715"/>
    </row>
    <row r="4" spans="1:21">
      <c r="A4" s="713" t="s">
        <v>827</v>
      </c>
      <c r="B4" s="713"/>
      <c r="C4" s="713"/>
      <c r="D4" s="713"/>
      <c r="E4" s="713"/>
      <c r="F4" s="713"/>
      <c r="G4" s="713"/>
      <c r="H4" s="713"/>
      <c r="I4" s="713"/>
      <c r="J4" s="713"/>
      <c r="K4" s="713"/>
      <c r="L4" s="713"/>
      <c r="M4" s="713"/>
      <c r="N4" s="713"/>
      <c r="O4" s="713"/>
      <c r="P4" s="713"/>
      <c r="Q4" s="713"/>
      <c r="R4" s="713"/>
      <c r="S4" s="713"/>
      <c r="T4" s="713"/>
      <c r="U4" s="713"/>
    </row>
    <row r="5" spans="1:21">
      <c r="A5" s="714" t="s">
        <v>136</v>
      </c>
      <c r="B5" s="714" t="s">
        <v>839</v>
      </c>
      <c r="C5" s="714" t="s">
        <v>840</v>
      </c>
      <c r="D5" s="714" t="s">
        <v>273</v>
      </c>
      <c r="E5" s="714" t="s">
        <v>1182</v>
      </c>
      <c r="F5" s="714" t="s">
        <v>1183</v>
      </c>
      <c r="G5" s="714" t="s">
        <v>220</v>
      </c>
      <c r="H5" s="714" t="s">
        <v>1184</v>
      </c>
      <c r="I5" s="714" t="s">
        <v>1185</v>
      </c>
      <c r="J5" s="714" t="s">
        <v>1186</v>
      </c>
      <c r="K5" s="714" t="s">
        <v>1187</v>
      </c>
      <c r="L5" s="714" t="s">
        <v>1188</v>
      </c>
      <c r="M5" s="714" t="s">
        <v>1189</v>
      </c>
      <c r="N5" s="714" t="s">
        <v>156</v>
      </c>
      <c r="O5" s="714" t="s">
        <v>765</v>
      </c>
      <c r="P5" s="714"/>
      <c r="Q5" s="714" t="s">
        <v>1190</v>
      </c>
      <c r="R5" s="714" t="s">
        <v>1191</v>
      </c>
      <c r="S5" s="714" t="s">
        <v>1192</v>
      </c>
      <c r="T5" s="714" t="s">
        <v>165</v>
      </c>
      <c r="U5" s="714" t="s">
        <v>802</v>
      </c>
    </row>
    <row r="6" spans="1:21" ht="56">
      <c r="A6" s="714"/>
      <c r="B6" s="714"/>
      <c r="C6" s="714"/>
      <c r="D6" s="714"/>
      <c r="E6" s="714"/>
      <c r="F6" s="714"/>
      <c r="G6" s="714"/>
      <c r="H6" s="714"/>
      <c r="I6" s="714"/>
      <c r="J6" s="714"/>
      <c r="K6" s="714"/>
      <c r="L6" s="714"/>
      <c r="M6" s="714"/>
      <c r="N6" s="714"/>
      <c r="O6" s="507" t="s">
        <v>1193</v>
      </c>
      <c r="P6" s="507" t="s">
        <v>1194</v>
      </c>
      <c r="Q6" s="714"/>
      <c r="R6" s="714"/>
      <c r="S6" s="714"/>
      <c r="T6" s="714"/>
      <c r="U6" s="714"/>
    </row>
    <row r="7" spans="1:21">
      <c r="A7" s="508" t="s">
        <v>35</v>
      </c>
      <c r="B7" s="508" t="s">
        <v>36</v>
      </c>
      <c r="C7" s="508">
        <v>1</v>
      </c>
      <c r="D7" s="508">
        <v>2</v>
      </c>
      <c r="E7" s="508">
        <v>3</v>
      </c>
      <c r="F7" s="508">
        <v>4</v>
      </c>
      <c r="G7" s="508">
        <v>5</v>
      </c>
      <c r="H7" s="508">
        <v>6</v>
      </c>
      <c r="I7" s="508">
        <v>7</v>
      </c>
      <c r="J7" s="508">
        <v>8</v>
      </c>
      <c r="K7" s="508">
        <v>9</v>
      </c>
      <c r="L7" s="508">
        <v>10</v>
      </c>
      <c r="M7" s="508">
        <v>11</v>
      </c>
      <c r="N7" s="508">
        <v>12</v>
      </c>
      <c r="O7" s="508">
        <v>13</v>
      </c>
      <c r="P7" s="508">
        <v>14</v>
      </c>
      <c r="Q7" s="508">
        <v>15</v>
      </c>
      <c r="R7" s="508">
        <v>16</v>
      </c>
      <c r="S7" s="508">
        <v>17</v>
      </c>
      <c r="T7" s="508"/>
      <c r="U7" s="508" t="s">
        <v>1195</v>
      </c>
    </row>
    <row r="8" spans="1:21" ht="29.25" customHeight="1">
      <c r="A8" s="507"/>
      <c r="B8" s="509" t="s">
        <v>300</v>
      </c>
      <c r="C8" s="510">
        <f>SUM(C9:C80)</f>
        <v>7763374.2332640011</v>
      </c>
      <c r="D8" s="510">
        <f t="shared" ref="D8:T8" si="0">SUM(D9:D80)</f>
        <v>7165237.3609060021</v>
      </c>
      <c r="E8" s="510">
        <f t="shared" si="0"/>
        <v>678772.05688799988</v>
      </c>
      <c r="F8" s="510">
        <f t="shared" si="0"/>
        <v>700</v>
      </c>
      <c r="G8" s="510">
        <f t="shared" si="0"/>
        <v>34967.628309142397</v>
      </c>
      <c r="H8" s="510">
        <f t="shared" si="0"/>
        <v>23168.073199999999</v>
      </c>
      <c r="I8" s="510">
        <f t="shared" si="0"/>
        <v>289984.09374899993</v>
      </c>
      <c r="J8" s="510">
        <f t="shared" si="0"/>
        <v>233214.73807699999</v>
      </c>
      <c r="K8" s="510">
        <f t="shared" si="0"/>
        <v>679.79399999999998</v>
      </c>
      <c r="L8" s="510">
        <f t="shared" si="0"/>
        <v>27860.9905</v>
      </c>
      <c r="M8" s="510">
        <f t="shared" si="0"/>
        <v>338772.28962600004</v>
      </c>
      <c r="N8" s="510">
        <f t="shared" si="0"/>
        <v>5223579.6126789981</v>
      </c>
      <c r="O8" s="510">
        <f t="shared" si="0"/>
        <v>3223115.9852649998</v>
      </c>
      <c r="P8" s="510">
        <f t="shared" si="0"/>
        <v>753968.1948759997</v>
      </c>
      <c r="Q8" s="510">
        <f t="shared" si="0"/>
        <v>139451.06917999999</v>
      </c>
      <c r="R8" s="510">
        <f t="shared" si="0"/>
        <v>1711.9400069999999</v>
      </c>
      <c r="S8" s="510">
        <f t="shared" si="0"/>
        <v>665.93200000000002</v>
      </c>
      <c r="T8" s="510">
        <f t="shared" si="0"/>
        <v>172000</v>
      </c>
      <c r="U8" s="511">
        <f>D8/C8</f>
        <v>0.92295400757635249</v>
      </c>
    </row>
    <row r="9" spans="1:21">
      <c r="A9" s="508">
        <v>1</v>
      </c>
      <c r="B9" s="512" t="s">
        <v>851</v>
      </c>
      <c r="C9" s="498">
        <v>19915</v>
      </c>
      <c r="D9" s="498">
        <v>32707.462</v>
      </c>
      <c r="E9" s="498">
        <v>0</v>
      </c>
      <c r="F9" s="498">
        <v>0</v>
      </c>
      <c r="G9" s="498">
        <v>32707.462</v>
      </c>
      <c r="H9" s="498">
        <v>0</v>
      </c>
      <c r="I9" s="498">
        <v>0</v>
      </c>
      <c r="J9" s="498">
        <v>0</v>
      </c>
      <c r="K9" s="498">
        <v>0</v>
      </c>
      <c r="L9" s="498">
        <v>0</v>
      </c>
      <c r="M9" s="498">
        <v>0</v>
      </c>
      <c r="N9" s="498">
        <v>0</v>
      </c>
      <c r="O9" s="498">
        <v>0</v>
      </c>
      <c r="P9" s="498">
        <v>0</v>
      </c>
      <c r="Q9" s="498">
        <v>0</v>
      </c>
      <c r="R9" s="498">
        <v>0</v>
      </c>
      <c r="S9" s="498">
        <v>0</v>
      </c>
      <c r="T9" s="498">
        <v>0</v>
      </c>
      <c r="U9" s="501">
        <f>D9/C9</f>
        <v>1.6423531006778809</v>
      </c>
    </row>
    <row r="10" spans="1:21" ht="28">
      <c r="A10" s="508">
        <v>2</v>
      </c>
      <c r="B10" s="512" t="s">
        <v>852</v>
      </c>
      <c r="C10" s="498">
        <v>574325.50159999996</v>
      </c>
      <c r="D10" s="498">
        <v>527400.18948399997</v>
      </c>
      <c r="E10" s="498">
        <v>0</v>
      </c>
      <c r="F10" s="498">
        <v>0</v>
      </c>
      <c r="G10" s="498">
        <v>0</v>
      </c>
      <c r="H10" s="498">
        <v>0</v>
      </c>
      <c r="I10" s="498">
        <v>0</v>
      </c>
      <c r="J10" s="498">
        <v>0</v>
      </c>
      <c r="K10" s="498">
        <v>0</v>
      </c>
      <c r="L10" s="498">
        <v>0</v>
      </c>
      <c r="M10" s="498">
        <v>186.41200000000001</v>
      </c>
      <c r="N10" s="498">
        <v>527213.77748399996</v>
      </c>
      <c r="O10" s="498">
        <v>5000</v>
      </c>
      <c r="P10" s="498">
        <v>326892.75948399998</v>
      </c>
      <c r="Q10" s="498">
        <v>0</v>
      </c>
      <c r="R10" s="498">
        <v>0</v>
      </c>
      <c r="S10" s="498">
        <v>0</v>
      </c>
      <c r="T10" s="498">
        <v>0</v>
      </c>
      <c r="U10" s="501">
        <f t="shared" ref="U10:U72" si="1">D10/C10</f>
        <v>0.91829491815134123</v>
      </c>
    </row>
    <row r="11" spans="1:21" ht="42">
      <c r="A11" s="508">
        <v>3</v>
      </c>
      <c r="B11" s="512" t="s">
        <v>853</v>
      </c>
      <c r="C11" s="498">
        <v>3035059.9404219999</v>
      </c>
      <c r="D11" s="498">
        <v>2322908.131852</v>
      </c>
      <c r="E11" s="498">
        <v>270742.11934799998</v>
      </c>
      <c r="F11" s="498">
        <v>0</v>
      </c>
      <c r="G11" s="498">
        <v>0</v>
      </c>
      <c r="H11" s="498">
        <v>3305.1030000000001</v>
      </c>
      <c r="I11" s="498">
        <v>239626.43990999999</v>
      </c>
      <c r="J11" s="498">
        <v>44007.71344</v>
      </c>
      <c r="K11" s="498">
        <v>77</v>
      </c>
      <c r="L11" s="498">
        <v>5848.0254999999997</v>
      </c>
      <c r="M11" s="498">
        <v>297974.52690699999</v>
      </c>
      <c r="N11" s="498">
        <f>(1414249174447+1005000000)/1000000</f>
        <v>1415254.174447</v>
      </c>
      <c r="O11" s="498">
        <f>(942126307451)/1000000</f>
        <v>942126.30745099997</v>
      </c>
      <c r="P11" s="498">
        <v>201499.69846799999</v>
      </c>
      <c r="Q11" s="498">
        <f>(44700157293-1005000000)/1000000</f>
        <v>43695.157292999997</v>
      </c>
      <c r="R11" s="498">
        <v>1711.9400069999999</v>
      </c>
      <c r="S11" s="498">
        <v>665.93200000000002</v>
      </c>
      <c r="T11" s="498">
        <v>0</v>
      </c>
      <c r="U11" s="501">
        <f t="shared" si="1"/>
        <v>0.76535823919478141</v>
      </c>
    </row>
    <row r="12" spans="1:21" ht="42">
      <c r="A12" s="508">
        <v>4</v>
      </c>
      <c r="B12" s="512" t="s">
        <v>854</v>
      </c>
      <c r="C12" s="498">
        <v>2091999.559265</v>
      </c>
      <c r="D12" s="498">
        <v>2359285.7986030001</v>
      </c>
      <c r="E12" s="498">
        <f>(278769982404-36507000-50000000)/1000000</f>
        <v>278683.47540400003</v>
      </c>
      <c r="F12" s="498">
        <v>0</v>
      </c>
      <c r="G12" s="498">
        <v>0</v>
      </c>
      <c r="H12" s="498">
        <v>7138.5439999999999</v>
      </c>
      <c r="I12" s="498">
        <v>232.46100000000001</v>
      </c>
      <c r="J12" s="498">
        <v>174655.59158899999</v>
      </c>
      <c r="K12" s="498">
        <v>0</v>
      </c>
      <c r="L12" s="498">
        <v>8106.1059999999998</v>
      </c>
      <c r="M12" s="498">
        <v>31355.877219000002</v>
      </c>
      <c r="N12" s="498">
        <f>(1840911682991+36507000+7969252500)/1000000</f>
        <v>1848917.4424910001</v>
      </c>
      <c r="O12" s="498">
        <f>(1214856405999+36507000)/1000000</f>
        <v>1214892.9129989999</v>
      </c>
      <c r="P12" s="498">
        <v>91640.269931999996</v>
      </c>
      <c r="Q12" s="498">
        <f>(18115553400+50000000-7969252500)/1000000</f>
        <v>10196.3009</v>
      </c>
      <c r="R12" s="498">
        <v>0</v>
      </c>
      <c r="S12" s="498">
        <v>0</v>
      </c>
      <c r="T12" s="498">
        <v>0</v>
      </c>
      <c r="U12" s="501">
        <f t="shared" si="1"/>
        <v>1.1277659157021562</v>
      </c>
    </row>
    <row r="13" spans="1:21" ht="28">
      <c r="A13" s="508">
        <v>5</v>
      </c>
      <c r="B13" s="512" t="s">
        <v>855</v>
      </c>
      <c r="C13" s="498">
        <v>1167133.4014950001</v>
      </c>
      <c r="D13" s="498">
        <v>978290.45784000005</v>
      </c>
      <c r="E13" s="498">
        <v>115827.214536</v>
      </c>
      <c r="F13" s="498">
        <v>0</v>
      </c>
      <c r="G13" s="498">
        <v>0</v>
      </c>
      <c r="H13" s="498">
        <v>759.88699999999994</v>
      </c>
      <c r="I13" s="498">
        <v>3769.2489999999998</v>
      </c>
      <c r="J13" s="498">
        <v>9551.4330480000008</v>
      </c>
      <c r="K13" s="498">
        <v>602.79399999999998</v>
      </c>
      <c r="L13" s="498">
        <v>12241.074000000001</v>
      </c>
      <c r="M13" s="498">
        <v>9255.4735000000001</v>
      </c>
      <c r="N13" s="498">
        <v>796850.07625599997</v>
      </c>
      <c r="O13" s="498">
        <v>652855.77657500003</v>
      </c>
      <c r="P13" s="498">
        <v>43687.384656000002</v>
      </c>
      <c r="Q13" s="498">
        <v>29433.2565</v>
      </c>
      <c r="R13" s="498">
        <v>0</v>
      </c>
      <c r="S13" s="498">
        <v>0</v>
      </c>
      <c r="T13" s="498">
        <v>0</v>
      </c>
      <c r="U13" s="501">
        <f t="shared" si="1"/>
        <v>0.83819934943759811</v>
      </c>
    </row>
    <row r="14" spans="1:21">
      <c r="A14" s="508">
        <v>6</v>
      </c>
      <c r="B14" s="512" t="s">
        <v>856</v>
      </c>
      <c r="C14" s="498">
        <v>30264.481</v>
      </c>
      <c r="D14" s="498">
        <v>31166.346709000001</v>
      </c>
      <c r="E14" s="498">
        <v>1124.115</v>
      </c>
      <c r="F14" s="498">
        <v>0</v>
      </c>
      <c r="G14" s="498">
        <v>0</v>
      </c>
      <c r="H14" s="498">
        <v>0</v>
      </c>
      <c r="I14" s="498">
        <v>0</v>
      </c>
      <c r="J14" s="498">
        <v>0</v>
      </c>
      <c r="K14" s="498">
        <v>0</v>
      </c>
      <c r="L14" s="498">
        <v>0</v>
      </c>
      <c r="M14" s="498">
        <v>0</v>
      </c>
      <c r="N14" s="498">
        <v>29216.926708999999</v>
      </c>
      <c r="O14" s="498">
        <v>76.560709000000003</v>
      </c>
      <c r="P14" s="498">
        <v>12616.271000000001</v>
      </c>
      <c r="Q14" s="498">
        <v>825.30499999999995</v>
      </c>
      <c r="R14" s="498">
        <v>0</v>
      </c>
      <c r="S14" s="498">
        <v>0</v>
      </c>
      <c r="T14" s="498">
        <v>0</v>
      </c>
      <c r="U14" s="501">
        <f t="shared" si="1"/>
        <v>1.0297994771164258</v>
      </c>
    </row>
    <row r="15" spans="1:21">
      <c r="A15" s="508">
        <v>7</v>
      </c>
      <c r="B15" s="512" t="s">
        <v>375</v>
      </c>
      <c r="C15" s="498">
        <v>0</v>
      </c>
      <c r="D15" s="498">
        <v>31244.606517</v>
      </c>
      <c r="E15" s="498">
        <v>0</v>
      </c>
      <c r="F15" s="498">
        <v>0</v>
      </c>
      <c r="G15" s="498">
        <v>0</v>
      </c>
      <c r="H15" s="498">
        <v>0</v>
      </c>
      <c r="I15" s="498">
        <v>31244.606517</v>
      </c>
      <c r="J15" s="498">
        <v>0</v>
      </c>
      <c r="K15" s="498">
        <v>0</v>
      </c>
      <c r="L15" s="498">
        <v>0</v>
      </c>
      <c r="M15" s="498">
        <v>0</v>
      </c>
      <c r="N15" s="498">
        <v>0</v>
      </c>
      <c r="O15" s="498">
        <v>0</v>
      </c>
      <c r="P15" s="498">
        <v>0</v>
      </c>
      <c r="Q15" s="498">
        <v>0</v>
      </c>
      <c r="R15" s="498">
        <v>0</v>
      </c>
      <c r="S15" s="498">
        <v>0</v>
      </c>
      <c r="T15" s="498">
        <v>0</v>
      </c>
      <c r="U15" s="501"/>
    </row>
    <row r="16" spans="1:21">
      <c r="A16" s="508">
        <v>8</v>
      </c>
      <c r="B16" s="512" t="s">
        <v>857</v>
      </c>
      <c r="C16" s="498">
        <v>3254.0859999999998</v>
      </c>
      <c r="D16" s="498">
        <v>3925.9515999999999</v>
      </c>
      <c r="E16" s="498">
        <v>0</v>
      </c>
      <c r="F16" s="498">
        <v>0</v>
      </c>
      <c r="G16" s="498">
        <f>(2260166600-N16-Q16)/1000000</f>
        <v>2260.1663091423998</v>
      </c>
      <c r="H16" s="498">
        <v>0</v>
      </c>
      <c r="I16" s="498">
        <v>0</v>
      </c>
      <c r="J16" s="498">
        <v>0</v>
      </c>
      <c r="K16" s="498">
        <v>0</v>
      </c>
      <c r="L16" s="498">
        <v>1665.7850000000001</v>
      </c>
      <c r="M16" s="498">
        <v>0</v>
      </c>
      <c r="N16" s="498">
        <v>256.35759999999999</v>
      </c>
      <c r="O16" s="498">
        <v>256.35759999999999</v>
      </c>
      <c r="P16" s="498">
        <v>0</v>
      </c>
      <c r="Q16" s="498">
        <v>34.5</v>
      </c>
      <c r="R16" s="498">
        <v>0</v>
      </c>
      <c r="S16" s="498">
        <v>0</v>
      </c>
      <c r="T16" s="498">
        <v>0</v>
      </c>
      <c r="U16" s="501">
        <f t="shared" si="1"/>
        <v>1.2064682986251747</v>
      </c>
    </row>
    <row r="17" spans="1:21" ht="28">
      <c r="A17" s="508">
        <v>9</v>
      </c>
      <c r="B17" s="512" t="s">
        <v>858</v>
      </c>
      <c r="C17" s="498">
        <v>8029.6343379999998</v>
      </c>
      <c r="D17" s="498">
        <v>8029.6343379999998</v>
      </c>
      <c r="E17" s="498">
        <v>0</v>
      </c>
      <c r="F17" s="498">
        <v>0</v>
      </c>
      <c r="G17" s="498">
        <v>0</v>
      </c>
      <c r="H17" s="498">
        <v>0</v>
      </c>
      <c r="I17" s="498">
        <v>0</v>
      </c>
      <c r="J17" s="498">
        <v>0</v>
      </c>
      <c r="K17" s="498">
        <v>0</v>
      </c>
      <c r="L17" s="498">
        <v>0</v>
      </c>
      <c r="M17" s="498">
        <v>0</v>
      </c>
      <c r="N17" s="498">
        <v>8029.6343379999998</v>
      </c>
      <c r="O17" s="498">
        <v>8029.6343379999998</v>
      </c>
      <c r="P17" s="498">
        <v>0</v>
      </c>
      <c r="Q17" s="498">
        <v>0</v>
      </c>
      <c r="R17" s="498">
        <v>0</v>
      </c>
      <c r="S17" s="498">
        <v>0</v>
      </c>
      <c r="T17" s="498">
        <v>0</v>
      </c>
      <c r="U17" s="501">
        <f t="shared" si="1"/>
        <v>1</v>
      </c>
    </row>
    <row r="18" spans="1:21" ht="42">
      <c r="A18" s="508">
        <v>10</v>
      </c>
      <c r="B18" s="512" t="s">
        <v>859</v>
      </c>
      <c r="C18" s="498">
        <v>9000</v>
      </c>
      <c r="D18" s="498">
        <v>9000</v>
      </c>
      <c r="E18" s="498">
        <v>0</v>
      </c>
      <c r="F18" s="498">
        <v>0</v>
      </c>
      <c r="G18" s="498">
        <v>0</v>
      </c>
      <c r="H18" s="498">
        <v>0</v>
      </c>
      <c r="I18" s="498">
        <v>0</v>
      </c>
      <c r="J18" s="498">
        <v>0</v>
      </c>
      <c r="K18" s="498">
        <v>0</v>
      </c>
      <c r="L18" s="498">
        <v>0</v>
      </c>
      <c r="M18" s="498">
        <v>0</v>
      </c>
      <c r="N18" s="498">
        <v>9000</v>
      </c>
      <c r="O18" s="498">
        <v>9000</v>
      </c>
      <c r="P18" s="498">
        <v>0</v>
      </c>
      <c r="Q18" s="498">
        <v>0</v>
      </c>
      <c r="R18" s="498">
        <v>0</v>
      </c>
      <c r="S18" s="498">
        <v>0</v>
      </c>
      <c r="T18" s="498">
        <v>0</v>
      </c>
      <c r="U18" s="501">
        <f t="shared" si="1"/>
        <v>1</v>
      </c>
    </row>
    <row r="19" spans="1:21">
      <c r="A19" s="508">
        <v>11</v>
      </c>
      <c r="B19" s="512" t="s">
        <v>860</v>
      </c>
      <c r="C19" s="498">
        <v>10200</v>
      </c>
      <c r="D19" s="498">
        <v>11964.539199999999</v>
      </c>
      <c r="E19" s="498">
        <v>0</v>
      </c>
      <c r="F19" s="498">
        <v>0</v>
      </c>
      <c r="G19" s="498">
        <v>0</v>
      </c>
      <c r="H19" s="498">
        <v>11964.539199999999</v>
      </c>
      <c r="I19" s="498">
        <v>0</v>
      </c>
      <c r="J19" s="498">
        <v>0</v>
      </c>
      <c r="K19" s="498">
        <v>0</v>
      </c>
      <c r="L19" s="498">
        <v>0</v>
      </c>
      <c r="M19" s="498">
        <v>0</v>
      </c>
      <c r="N19" s="498">
        <v>0</v>
      </c>
      <c r="O19" s="498">
        <v>0</v>
      </c>
      <c r="P19" s="498">
        <v>0</v>
      </c>
      <c r="Q19" s="498">
        <v>0</v>
      </c>
      <c r="R19" s="498">
        <v>0</v>
      </c>
      <c r="S19" s="498">
        <v>0</v>
      </c>
      <c r="T19" s="498">
        <v>0</v>
      </c>
      <c r="U19" s="501">
        <f t="shared" si="1"/>
        <v>1.1729940392156861</v>
      </c>
    </row>
    <row r="20" spans="1:21">
      <c r="A20" s="508">
        <v>12</v>
      </c>
      <c r="B20" s="512" t="s">
        <v>861</v>
      </c>
      <c r="C20" s="498">
        <v>5000</v>
      </c>
      <c r="D20" s="498">
        <v>5000</v>
      </c>
      <c r="E20" s="498">
        <v>0</v>
      </c>
      <c r="F20" s="498">
        <v>0</v>
      </c>
      <c r="G20" s="498">
        <v>0</v>
      </c>
      <c r="H20" s="498">
        <v>0</v>
      </c>
      <c r="I20" s="498">
        <v>0</v>
      </c>
      <c r="J20" s="498">
        <v>0</v>
      </c>
      <c r="K20" s="498">
        <v>0</v>
      </c>
      <c r="L20" s="498">
        <v>0</v>
      </c>
      <c r="M20" s="498">
        <v>0</v>
      </c>
      <c r="N20" s="498">
        <v>5000</v>
      </c>
      <c r="O20" s="498">
        <v>5000</v>
      </c>
      <c r="P20" s="498">
        <v>0</v>
      </c>
      <c r="Q20" s="498">
        <v>0</v>
      </c>
      <c r="R20" s="498">
        <v>0</v>
      </c>
      <c r="S20" s="498">
        <v>0</v>
      </c>
      <c r="T20" s="498">
        <v>0</v>
      </c>
      <c r="U20" s="501">
        <f t="shared" si="1"/>
        <v>1</v>
      </c>
    </row>
    <row r="21" spans="1:21">
      <c r="A21" s="508">
        <v>13</v>
      </c>
      <c r="B21" s="512" t="s">
        <v>862</v>
      </c>
      <c r="C21" s="498">
        <v>79751.699750999993</v>
      </c>
      <c r="D21" s="498">
        <v>98340.029580000002</v>
      </c>
      <c r="E21" s="498">
        <v>0</v>
      </c>
      <c r="F21" s="498">
        <v>0</v>
      </c>
      <c r="G21" s="498">
        <v>0</v>
      </c>
      <c r="H21" s="498">
        <v>0</v>
      </c>
      <c r="I21" s="498">
        <v>0</v>
      </c>
      <c r="J21" s="498">
        <v>0</v>
      </c>
      <c r="K21" s="498">
        <v>0</v>
      </c>
      <c r="L21" s="498">
        <v>0</v>
      </c>
      <c r="M21" s="498">
        <v>0</v>
      </c>
      <c r="N21" s="498">
        <v>86142.875889000003</v>
      </c>
      <c r="O21" s="498">
        <v>6406.5061379999997</v>
      </c>
      <c r="P21" s="498">
        <v>0</v>
      </c>
      <c r="Q21" s="498">
        <v>12197.153691</v>
      </c>
      <c r="R21" s="498">
        <v>0</v>
      </c>
      <c r="S21" s="498">
        <v>0</v>
      </c>
      <c r="T21" s="498">
        <v>0</v>
      </c>
      <c r="U21" s="501">
        <f t="shared" si="1"/>
        <v>1.2330775379965107</v>
      </c>
    </row>
    <row r="22" spans="1:21">
      <c r="A22" s="508">
        <v>14</v>
      </c>
      <c r="B22" s="512" t="s">
        <v>863</v>
      </c>
      <c r="C22" s="498">
        <v>0</v>
      </c>
      <c r="D22" s="498">
        <v>20.87</v>
      </c>
      <c r="E22" s="498">
        <v>20.87</v>
      </c>
      <c r="F22" s="498">
        <v>0</v>
      </c>
      <c r="G22" s="498">
        <v>0</v>
      </c>
      <c r="H22" s="498">
        <v>0</v>
      </c>
      <c r="I22" s="498">
        <v>0</v>
      </c>
      <c r="J22" s="498">
        <v>0</v>
      </c>
      <c r="K22" s="498">
        <v>0</v>
      </c>
      <c r="L22" s="498">
        <v>0</v>
      </c>
      <c r="M22" s="498">
        <v>0</v>
      </c>
      <c r="N22" s="498">
        <v>0</v>
      </c>
      <c r="O22" s="498">
        <v>0</v>
      </c>
      <c r="P22" s="498">
        <v>0</v>
      </c>
      <c r="Q22" s="498">
        <v>0</v>
      </c>
      <c r="R22" s="498">
        <v>0</v>
      </c>
      <c r="S22" s="498">
        <v>0</v>
      </c>
      <c r="T22" s="498">
        <v>0</v>
      </c>
      <c r="U22" s="501"/>
    </row>
    <row r="23" spans="1:21">
      <c r="A23" s="508">
        <v>15</v>
      </c>
      <c r="B23" s="512" t="s">
        <v>864</v>
      </c>
      <c r="C23" s="498">
        <v>0</v>
      </c>
      <c r="D23" s="498">
        <v>0</v>
      </c>
      <c r="E23" s="498">
        <v>0</v>
      </c>
      <c r="F23" s="498">
        <v>0</v>
      </c>
      <c r="G23" s="498">
        <v>0</v>
      </c>
      <c r="H23" s="498">
        <v>0</v>
      </c>
      <c r="I23" s="498">
        <v>0</v>
      </c>
      <c r="J23" s="498">
        <v>0</v>
      </c>
      <c r="K23" s="498">
        <v>0</v>
      </c>
      <c r="L23" s="498">
        <v>0</v>
      </c>
      <c r="M23" s="498">
        <v>0</v>
      </c>
      <c r="N23" s="498">
        <v>0</v>
      </c>
      <c r="O23" s="498">
        <v>0</v>
      </c>
      <c r="P23" s="498">
        <v>0</v>
      </c>
      <c r="Q23" s="498">
        <v>0</v>
      </c>
      <c r="R23" s="498">
        <v>0</v>
      </c>
      <c r="S23" s="498">
        <v>0</v>
      </c>
      <c r="T23" s="498">
        <v>0</v>
      </c>
      <c r="U23" s="501"/>
    </row>
    <row r="24" spans="1:21">
      <c r="A24" s="508">
        <v>16</v>
      </c>
      <c r="B24" s="512" t="s">
        <v>865</v>
      </c>
      <c r="C24" s="498">
        <v>700</v>
      </c>
      <c r="D24" s="498">
        <v>700</v>
      </c>
      <c r="E24" s="498">
        <v>0</v>
      </c>
      <c r="F24" s="498">
        <v>700</v>
      </c>
      <c r="G24" s="498">
        <v>0</v>
      </c>
      <c r="H24" s="498">
        <v>0</v>
      </c>
      <c r="I24" s="498">
        <v>0</v>
      </c>
      <c r="J24" s="498">
        <v>0</v>
      </c>
      <c r="K24" s="498">
        <v>0</v>
      </c>
      <c r="L24" s="498">
        <v>0</v>
      </c>
      <c r="M24" s="498">
        <v>0</v>
      </c>
      <c r="N24" s="498">
        <v>0</v>
      </c>
      <c r="O24" s="498">
        <v>0</v>
      </c>
      <c r="P24" s="498">
        <v>0</v>
      </c>
      <c r="Q24" s="498">
        <v>0</v>
      </c>
      <c r="R24" s="498">
        <v>0</v>
      </c>
      <c r="S24" s="498">
        <v>0</v>
      </c>
      <c r="T24" s="498">
        <v>0</v>
      </c>
      <c r="U24" s="501">
        <f t="shared" si="1"/>
        <v>1</v>
      </c>
    </row>
    <row r="25" spans="1:21">
      <c r="A25" s="508">
        <v>17</v>
      </c>
      <c r="B25" s="512" t="s">
        <v>866</v>
      </c>
      <c r="C25" s="498">
        <v>0</v>
      </c>
      <c r="D25" s="498">
        <v>0</v>
      </c>
      <c r="E25" s="498">
        <v>0</v>
      </c>
      <c r="F25" s="498">
        <v>0</v>
      </c>
      <c r="G25" s="498">
        <v>0</v>
      </c>
      <c r="H25" s="498">
        <v>0</v>
      </c>
      <c r="I25" s="498">
        <v>0</v>
      </c>
      <c r="J25" s="498">
        <v>0</v>
      </c>
      <c r="K25" s="498">
        <v>0</v>
      </c>
      <c r="L25" s="498">
        <v>0</v>
      </c>
      <c r="M25" s="498">
        <v>0</v>
      </c>
      <c r="N25" s="498">
        <v>0</v>
      </c>
      <c r="O25" s="498">
        <v>0</v>
      </c>
      <c r="P25" s="498">
        <v>0</v>
      </c>
      <c r="Q25" s="498">
        <v>0</v>
      </c>
      <c r="R25" s="498">
        <v>0</v>
      </c>
      <c r="S25" s="498">
        <v>0</v>
      </c>
      <c r="T25" s="498">
        <v>0</v>
      </c>
      <c r="U25" s="501"/>
    </row>
    <row r="26" spans="1:21">
      <c r="A26" s="508">
        <v>18</v>
      </c>
      <c r="B26" s="512" t="s">
        <v>867</v>
      </c>
      <c r="C26" s="498">
        <v>5000</v>
      </c>
      <c r="D26" s="498">
        <v>5010</v>
      </c>
      <c r="E26" s="498">
        <v>0</v>
      </c>
      <c r="F26" s="498">
        <v>0</v>
      </c>
      <c r="G26" s="498">
        <v>0</v>
      </c>
      <c r="H26" s="498">
        <v>0</v>
      </c>
      <c r="I26" s="498">
        <v>0</v>
      </c>
      <c r="J26" s="498">
        <v>5000</v>
      </c>
      <c r="K26" s="498">
        <v>0</v>
      </c>
      <c r="L26" s="498">
        <v>0</v>
      </c>
      <c r="M26" s="498">
        <v>0</v>
      </c>
      <c r="N26" s="498">
        <v>10</v>
      </c>
      <c r="O26" s="498">
        <v>10</v>
      </c>
      <c r="P26" s="498">
        <v>0</v>
      </c>
      <c r="Q26" s="498">
        <v>0</v>
      </c>
      <c r="R26" s="498">
        <v>0</v>
      </c>
      <c r="S26" s="498">
        <v>0</v>
      </c>
      <c r="T26" s="498">
        <v>0</v>
      </c>
      <c r="U26" s="501">
        <f t="shared" si="1"/>
        <v>1.002</v>
      </c>
    </row>
    <row r="27" spans="1:21">
      <c r="A27" s="508">
        <v>19</v>
      </c>
      <c r="B27" s="512" t="s">
        <v>868</v>
      </c>
      <c r="C27" s="498">
        <v>22673</v>
      </c>
      <c r="D27" s="498">
        <v>19213.080999999998</v>
      </c>
      <c r="E27" s="498">
        <v>0</v>
      </c>
      <c r="F27" s="498">
        <v>0</v>
      </c>
      <c r="G27" s="498">
        <v>0</v>
      </c>
      <c r="H27" s="498">
        <v>0</v>
      </c>
      <c r="I27" s="498">
        <v>0</v>
      </c>
      <c r="J27" s="498">
        <v>0</v>
      </c>
      <c r="K27" s="498">
        <v>0</v>
      </c>
      <c r="L27" s="498">
        <v>0</v>
      </c>
      <c r="M27" s="498">
        <v>0</v>
      </c>
      <c r="N27" s="498">
        <v>19213.080999999998</v>
      </c>
      <c r="O27" s="498">
        <v>19213.080999999998</v>
      </c>
      <c r="P27" s="498">
        <v>0</v>
      </c>
      <c r="Q27" s="498">
        <v>0</v>
      </c>
      <c r="R27" s="498">
        <v>0</v>
      </c>
      <c r="S27" s="498">
        <v>0</v>
      </c>
      <c r="T27" s="498">
        <v>0</v>
      </c>
      <c r="U27" s="501">
        <f t="shared" si="1"/>
        <v>0.84739915317778847</v>
      </c>
    </row>
    <row r="28" spans="1:21">
      <c r="A28" s="508">
        <v>20</v>
      </c>
      <c r="B28" s="512" t="s">
        <v>869</v>
      </c>
      <c r="C28" s="498">
        <v>6895</v>
      </c>
      <c r="D28" s="498">
        <v>10331.631148</v>
      </c>
      <c r="E28" s="498">
        <v>0</v>
      </c>
      <c r="F28" s="498">
        <v>0</v>
      </c>
      <c r="G28" s="498">
        <v>0</v>
      </c>
      <c r="H28" s="498">
        <v>0</v>
      </c>
      <c r="I28" s="498">
        <v>0</v>
      </c>
      <c r="J28" s="498">
        <v>0</v>
      </c>
      <c r="K28" s="498">
        <v>0</v>
      </c>
      <c r="L28" s="498">
        <v>0</v>
      </c>
      <c r="M28" s="498">
        <v>0</v>
      </c>
      <c r="N28" s="498">
        <v>0</v>
      </c>
      <c r="O28" s="498">
        <v>0</v>
      </c>
      <c r="P28" s="498">
        <v>0</v>
      </c>
      <c r="Q28" s="498">
        <v>10331.631148</v>
      </c>
      <c r="R28" s="498">
        <v>0</v>
      </c>
      <c r="S28" s="498">
        <v>0</v>
      </c>
      <c r="T28" s="498">
        <v>0</v>
      </c>
      <c r="U28" s="501">
        <f t="shared" si="1"/>
        <v>1.4984236617839015</v>
      </c>
    </row>
    <row r="29" spans="1:21">
      <c r="A29" s="508">
        <v>21</v>
      </c>
      <c r="B29" s="512" t="s">
        <v>870</v>
      </c>
      <c r="C29" s="498">
        <v>0</v>
      </c>
      <c r="D29" s="498">
        <v>0</v>
      </c>
      <c r="E29" s="498">
        <v>0</v>
      </c>
      <c r="F29" s="498">
        <v>0</v>
      </c>
      <c r="G29" s="498">
        <v>0</v>
      </c>
      <c r="H29" s="498">
        <v>0</v>
      </c>
      <c r="I29" s="498">
        <v>0</v>
      </c>
      <c r="J29" s="498">
        <v>0</v>
      </c>
      <c r="K29" s="498">
        <v>0</v>
      </c>
      <c r="L29" s="498">
        <v>0</v>
      </c>
      <c r="M29" s="498">
        <v>0</v>
      </c>
      <c r="N29" s="498">
        <v>0</v>
      </c>
      <c r="O29" s="498">
        <v>0</v>
      </c>
      <c r="P29" s="498">
        <v>0</v>
      </c>
      <c r="Q29" s="498">
        <v>0</v>
      </c>
      <c r="R29" s="498">
        <v>0</v>
      </c>
      <c r="S29" s="498">
        <v>0</v>
      </c>
      <c r="T29" s="498">
        <v>0</v>
      </c>
      <c r="U29" s="501"/>
    </row>
    <row r="30" spans="1:21" ht="28">
      <c r="A30" s="508">
        <v>22</v>
      </c>
      <c r="B30" s="512" t="s">
        <v>871</v>
      </c>
      <c r="C30" s="498">
        <v>1317.4449999999999</v>
      </c>
      <c r="D30" s="498">
        <v>1317.4449999999999</v>
      </c>
      <c r="E30" s="498">
        <v>1317.4449999999999</v>
      </c>
      <c r="F30" s="498">
        <v>0</v>
      </c>
      <c r="G30" s="498">
        <v>0</v>
      </c>
      <c r="H30" s="498">
        <v>0</v>
      </c>
      <c r="I30" s="498">
        <v>0</v>
      </c>
      <c r="J30" s="498">
        <v>0</v>
      </c>
      <c r="K30" s="498">
        <v>0</v>
      </c>
      <c r="L30" s="498">
        <v>0</v>
      </c>
      <c r="M30" s="498">
        <v>0</v>
      </c>
      <c r="N30" s="498">
        <v>0</v>
      </c>
      <c r="O30" s="498">
        <v>0</v>
      </c>
      <c r="P30" s="498">
        <v>0</v>
      </c>
      <c r="Q30" s="498">
        <v>0</v>
      </c>
      <c r="R30" s="498">
        <v>0</v>
      </c>
      <c r="S30" s="498">
        <v>0</v>
      </c>
      <c r="T30" s="498">
        <v>0</v>
      </c>
      <c r="U30" s="501">
        <f t="shared" si="1"/>
        <v>1</v>
      </c>
    </row>
    <row r="31" spans="1:21">
      <c r="A31" s="508">
        <v>23</v>
      </c>
      <c r="B31" s="512" t="s">
        <v>872</v>
      </c>
      <c r="C31" s="498">
        <v>0</v>
      </c>
      <c r="D31" s="498">
        <v>0</v>
      </c>
      <c r="E31" s="498">
        <v>0</v>
      </c>
      <c r="F31" s="498">
        <v>0</v>
      </c>
      <c r="G31" s="498">
        <v>0</v>
      </c>
      <c r="H31" s="498">
        <v>0</v>
      </c>
      <c r="I31" s="498">
        <v>0</v>
      </c>
      <c r="J31" s="498">
        <v>0</v>
      </c>
      <c r="K31" s="498">
        <v>0</v>
      </c>
      <c r="L31" s="498">
        <v>0</v>
      </c>
      <c r="M31" s="498">
        <v>0</v>
      </c>
      <c r="N31" s="498">
        <v>0</v>
      </c>
      <c r="O31" s="498">
        <v>0</v>
      </c>
      <c r="P31" s="498">
        <v>0</v>
      </c>
      <c r="Q31" s="498">
        <v>0</v>
      </c>
      <c r="R31" s="498">
        <v>0</v>
      </c>
      <c r="S31" s="498">
        <v>0</v>
      </c>
      <c r="T31" s="498">
        <v>0</v>
      </c>
      <c r="U31" s="501"/>
    </row>
    <row r="32" spans="1:21" ht="28">
      <c r="A32" s="508">
        <v>24</v>
      </c>
      <c r="B32" s="512" t="s">
        <v>873</v>
      </c>
      <c r="C32" s="498">
        <v>10200</v>
      </c>
      <c r="D32" s="498">
        <v>31868.814299999998</v>
      </c>
      <c r="E32" s="498">
        <v>0</v>
      </c>
      <c r="F32" s="498">
        <v>0</v>
      </c>
      <c r="G32" s="498">
        <v>0</v>
      </c>
      <c r="H32" s="498">
        <v>0</v>
      </c>
      <c r="I32" s="498">
        <v>0</v>
      </c>
      <c r="J32" s="498">
        <v>0</v>
      </c>
      <c r="K32" s="498">
        <v>0</v>
      </c>
      <c r="L32" s="498">
        <v>0</v>
      </c>
      <c r="M32" s="498">
        <v>0</v>
      </c>
      <c r="N32" s="498">
        <v>31868.814299999998</v>
      </c>
      <c r="O32" s="498">
        <v>0</v>
      </c>
      <c r="P32" s="498">
        <v>0</v>
      </c>
      <c r="Q32" s="498">
        <v>0</v>
      </c>
      <c r="R32" s="498">
        <v>0</v>
      </c>
      <c r="S32" s="498">
        <v>0</v>
      </c>
      <c r="T32" s="498">
        <v>0</v>
      </c>
      <c r="U32" s="501">
        <f t="shared" si="1"/>
        <v>3.1243935588235292</v>
      </c>
    </row>
    <row r="33" spans="1:21">
      <c r="A33" s="508">
        <v>25</v>
      </c>
      <c r="B33" s="512" t="s">
        <v>874</v>
      </c>
      <c r="C33" s="498">
        <v>217640</v>
      </c>
      <c r="D33" s="498">
        <v>113990.289349</v>
      </c>
      <c r="E33" s="498">
        <v>0</v>
      </c>
      <c r="F33" s="498">
        <v>0</v>
      </c>
      <c r="G33" s="498">
        <v>0</v>
      </c>
      <c r="H33" s="498">
        <v>0</v>
      </c>
      <c r="I33" s="498">
        <v>0</v>
      </c>
      <c r="J33" s="498">
        <v>0</v>
      </c>
      <c r="K33" s="498">
        <v>0</v>
      </c>
      <c r="L33" s="498">
        <v>0</v>
      </c>
      <c r="M33" s="498">
        <v>0</v>
      </c>
      <c r="N33" s="498">
        <v>113990.289349</v>
      </c>
      <c r="O33" s="498">
        <v>112763.395349</v>
      </c>
      <c r="P33" s="498">
        <v>0</v>
      </c>
      <c r="Q33" s="498">
        <v>0</v>
      </c>
      <c r="R33" s="498">
        <v>0</v>
      </c>
      <c r="S33" s="498">
        <v>0</v>
      </c>
      <c r="T33" s="498">
        <v>0</v>
      </c>
      <c r="U33" s="501">
        <f t="shared" si="1"/>
        <v>0.52375615396526376</v>
      </c>
    </row>
    <row r="34" spans="1:21">
      <c r="A34" s="508">
        <v>26</v>
      </c>
      <c r="B34" s="512" t="s">
        <v>875</v>
      </c>
      <c r="C34" s="498">
        <v>0</v>
      </c>
      <c r="D34" s="498">
        <v>0</v>
      </c>
      <c r="E34" s="498">
        <v>0</v>
      </c>
      <c r="F34" s="498">
        <v>0</v>
      </c>
      <c r="G34" s="498">
        <v>0</v>
      </c>
      <c r="H34" s="498">
        <v>0</v>
      </c>
      <c r="I34" s="498">
        <v>0</v>
      </c>
      <c r="J34" s="498">
        <v>0</v>
      </c>
      <c r="K34" s="498">
        <v>0</v>
      </c>
      <c r="L34" s="498">
        <v>0</v>
      </c>
      <c r="M34" s="498">
        <v>0</v>
      </c>
      <c r="N34" s="498">
        <v>0</v>
      </c>
      <c r="O34" s="498">
        <v>0</v>
      </c>
      <c r="P34" s="498">
        <v>0</v>
      </c>
      <c r="Q34" s="498">
        <v>0</v>
      </c>
      <c r="R34" s="498">
        <v>0</v>
      </c>
      <c r="S34" s="498">
        <v>0</v>
      </c>
      <c r="T34" s="498">
        <v>0</v>
      </c>
      <c r="U34" s="501"/>
    </row>
    <row r="35" spans="1:21">
      <c r="A35" s="508">
        <v>27</v>
      </c>
      <c r="B35" s="512" t="s">
        <v>876</v>
      </c>
      <c r="C35" s="498">
        <v>0</v>
      </c>
      <c r="D35" s="498">
        <v>4665.384446</v>
      </c>
      <c r="E35" s="498">
        <v>0</v>
      </c>
      <c r="F35" s="498">
        <v>0</v>
      </c>
      <c r="G35" s="498">
        <v>0</v>
      </c>
      <c r="H35" s="498">
        <v>0</v>
      </c>
      <c r="I35" s="498">
        <v>4665.384446</v>
      </c>
      <c r="J35" s="498">
        <v>0</v>
      </c>
      <c r="K35" s="498">
        <v>0</v>
      </c>
      <c r="L35" s="498">
        <v>0</v>
      </c>
      <c r="M35" s="498">
        <v>0</v>
      </c>
      <c r="N35" s="498">
        <v>0</v>
      </c>
      <c r="O35" s="498">
        <v>0</v>
      </c>
      <c r="P35" s="498">
        <v>0</v>
      </c>
      <c r="Q35" s="498">
        <v>0</v>
      </c>
      <c r="R35" s="498">
        <v>0</v>
      </c>
      <c r="S35" s="498">
        <v>0</v>
      </c>
      <c r="T35" s="498">
        <v>0</v>
      </c>
      <c r="U35" s="501"/>
    </row>
    <row r="36" spans="1:21">
      <c r="A36" s="508">
        <v>28</v>
      </c>
      <c r="B36" s="512" t="s">
        <v>877</v>
      </c>
      <c r="C36" s="498">
        <v>9932.7440760000009</v>
      </c>
      <c r="D36" s="498">
        <v>9515.6380759999993</v>
      </c>
      <c r="E36" s="498">
        <v>0</v>
      </c>
      <c r="F36" s="498">
        <v>0</v>
      </c>
      <c r="G36" s="498">
        <v>0</v>
      </c>
      <c r="H36" s="498">
        <v>0</v>
      </c>
      <c r="I36" s="498">
        <v>9515.6380759999993</v>
      </c>
      <c r="J36" s="498">
        <v>0</v>
      </c>
      <c r="K36" s="498">
        <v>0</v>
      </c>
      <c r="L36" s="498">
        <v>0</v>
      </c>
      <c r="M36" s="498">
        <v>0</v>
      </c>
      <c r="N36" s="498">
        <v>0</v>
      </c>
      <c r="O36" s="498">
        <v>0</v>
      </c>
      <c r="P36" s="498">
        <v>0</v>
      </c>
      <c r="Q36" s="498">
        <v>0</v>
      </c>
      <c r="R36" s="498">
        <v>0</v>
      </c>
      <c r="S36" s="498">
        <v>0</v>
      </c>
      <c r="T36" s="498">
        <v>0</v>
      </c>
      <c r="U36" s="501">
        <f t="shared" si="1"/>
        <v>0.95800697201009799</v>
      </c>
    </row>
    <row r="37" spans="1:21">
      <c r="A37" s="508">
        <v>29</v>
      </c>
      <c r="B37" s="512" t="s">
        <v>878</v>
      </c>
      <c r="C37" s="498">
        <v>930.31479999999999</v>
      </c>
      <c r="D37" s="498">
        <v>930.31479999999999</v>
      </c>
      <c r="E37" s="498">
        <v>0</v>
      </c>
      <c r="F37" s="498">
        <v>0</v>
      </c>
      <c r="G37" s="498">
        <v>0</v>
      </c>
      <c r="H37" s="498">
        <v>0</v>
      </c>
      <c r="I37" s="498">
        <v>930.31479999999999</v>
      </c>
      <c r="J37" s="498">
        <v>0</v>
      </c>
      <c r="K37" s="498">
        <v>0</v>
      </c>
      <c r="L37" s="498">
        <v>0</v>
      </c>
      <c r="M37" s="498">
        <v>0</v>
      </c>
      <c r="N37" s="498">
        <v>0</v>
      </c>
      <c r="O37" s="498">
        <v>0</v>
      </c>
      <c r="P37" s="498">
        <v>0</v>
      </c>
      <c r="Q37" s="498">
        <v>0</v>
      </c>
      <c r="R37" s="498">
        <v>0</v>
      </c>
      <c r="S37" s="498">
        <v>0</v>
      </c>
      <c r="T37" s="498">
        <v>0</v>
      </c>
      <c r="U37" s="501">
        <f t="shared" si="1"/>
        <v>1</v>
      </c>
    </row>
    <row r="38" spans="1:21">
      <c r="A38" s="508">
        <v>30</v>
      </c>
      <c r="B38" s="512" t="s">
        <v>879</v>
      </c>
      <c r="C38" s="498">
        <v>0</v>
      </c>
      <c r="D38" s="498">
        <v>7658.1646000000001</v>
      </c>
      <c r="E38" s="498">
        <v>7658.1646000000001</v>
      </c>
      <c r="F38" s="498">
        <v>0</v>
      </c>
      <c r="G38" s="498">
        <v>0</v>
      </c>
      <c r="H38" s="498">
        <v>0</v>
      </c>
      <c r="I38" s="498">
        <v>0</v>
      </c>
      <c r="J38" s="498">
        <v>0</v>
      </c>
      <c r="K38" s="498">
        <v>0</v>
      </c>
      <c r="L38" s="498">
        <v>0</v>
      </c>
      <c r="M38" s="498">
        <v>0</v>
      </c>
      <c r="N38" s="498">
        <v>0</v>
      </c>
      <c r="O38" s="498">
        <v>0</v>
      </c>
      <c r="P38" s="498">
        <v>0</v>
      </c>
      <c r="Q38" s="498">
        <v>0</v>
      </c>
      <c r="R38" s="498">
        <v>0</v>
      </c>
      <c r="S38" s="498">
        <v>0</v>
      </c>
      <c r="T38" s="498">
        <v>0</v>
      </c>
      <c r="U38" s="501"/>
    </row>
    <row r="39" spans="1:21">
      <c r="A39" s="508">
        <v>31</v>
      </c>
      <c r="B39" s="512" t="s">
        <v>880</v>
      </c>
      <c r="C39" s="498">
        <v>0</v>
      </c>
      <c r="D39" s="498">
        <v>0</v>
      </c>
      <c r="E39" s="498">
        <v>0</v>
      </c>
      <c r="F39" s="498">
        <v>0</v>
      </c>
      <c r="G39" s="498">
        <v>0</v>
      </c>
      <c r="H39" s="498">
        <v>0</v>
      </c>
      <c r="I39" s="498">
        <v>0</v>
      </c>
      <c r="J39" s="498">
        <v>0</v>
      </c>
      <c r="K39" s="498">
        <v>0</v>
      </c>
      <c r="L39" s="498">
        <v>0</v>
      </c>
      <c r="M39" s="498">
        <v>0</v>
      </c>
      <c r="N39" s="498">
        <v>0</v>
      </c>
      <c r="O39" s="498">
        <v>0</v>
      </c>
      <c r="P39" s="498">
        <v>0</v>
      </c>
      <c r="Q39" s="498">
        <v>0</v>
      </c>
      <c r="R39" s="498">
        <v>0</v>
      </c>
      <c r="S39" s="498">
        <v>0</v>
      </c>
      <c r="T39" s="498">
        <v>0</v>
      </c>
      <c r="U39" s="501"/>
    </row>
    <row r="40" spans="1:21">
      <c r="A40" s="508">
        <v>32</v>
      </c>
      <c r="B40" s="512" t="s">
        <v>881</v>
      </c>
      <c r="C40" s="498">
        <v>403</v>
      </c>
      <c r="D40" s="498">
        <v>390.565</v>
      </c>
      <c r="E40" s="498">
        <v>390.565</v>
      </c>
      <c r="F40" s="498">
        <v>0</v>
      </c>
      <c r="G40" s="498">
        <v>0</v>
      </c>
      <c r="H40" s="498">
        <v>0</v>
      </c>
      <c r="I40" s="498">
        <v>0</v>
      </c>
      <c r="J40" s="498">
        <v>0</v>
      </c>
      <c r="K40" s="498">
        <v>0</v>
      </c>
      <c r="L40" s="498">
        <v>0</v>
      </c>
      <c r="M40" s="498">
        <v>0</v>
      </c>
      <c r="N40" s="498">
        <v>0</v>
      </c>
      <c r="O40" s="498">
        <v>0</v>
      </c>
      <c r="P40" s="498">
        <v>0</v>
      </c>
      <c r="Q40" s="498">
        <v>0</v>
      </c>
      <c r="R40" s="498">
        <v>0</v>
      </c>
      <c r="S40" s="498">
        <v>0</v>
      </c>
      <c r="T40" s="498">
        <v>0</v>
      </c>
      <c r="U40" s="501">
        <f t="shared" si="1"/>
        <v>0.96914392059553345</v>
      </c>
    </row>
    <row r="41" spans="1:21">
      <c r="A41" s="508">
        <v>33</v>
      </c>
      <c r="B41" s="512" t="s">
        <v>882</v>
      </c>
      <c r="C41" s="498">
        <v>189.87700000000001</v>
      </c>
      <c r="D41" s="498">
        <v>184.191</v>
      </c>
      <c r="E41" s="498">
        <v>184.191</v>
      </c>
      <c r="F41" s="498">
        <v>0</v>
      </c>
      <c r="G41" s="498">
        <v>0</v>
      </c>
      <c r="H41" s="498">
        <v>0</v>
      </c>
      <c r="I41" s="498">
        <v>0</v>
      </c>
      <c r="J41" s="498">
        <v>0</v>
      </c>
      <c r="K41" s="498">
        <v>0</v>
      </c>
      <c r="L41" s="498">
        <v>0</v>
      </c>
      <c r="M41" s="498">
        <v>0</v>
      </c>
      <c r="N41" s="498">
        <v>0</v>
      </c>
      <c r="O41" s="498">
        <v>0</v>
      </c>
      <c r="P41" s="498">
        <v>0</v>
      </c>
      <c r="Q41" s="498">
        <v>0</v>
      </c>
      <c r="R41" s="498">
        <v>0</v>
      </c>
      <c r="S41" s="498">
        <v>0</v>
      </c>
      <c r="T41" s="498">
        <v>0</v>
      </c>
      <c r="U41" s="501">
        <f t="shared" si="1"/>
        <v>0.97005429830890522</v>
      </c>
    </row>
    <row r="42" spans="1:21">
      <c r="A42" s="508">
        <v>34</v>
      </c>
      <c r="B42" s="512" t="s">
        <v>883</v>
      </c>
      <c r="C42" s="498">
        <v>157.18299999999999</v>
      </c>
      <c r="D42" s="498">
        <v>157.18299999999999</v>
      </c>
      <c r="E42" s="498">
        <v>157.18299999999999</v>
      </c>
      <c r="F42" s="498">
        <v>0</v>
      </c>
      <c r="G42" s="498">
        <v>0</v>
      </c>
      <c r="H42" s="498">
        <v>0</v>
      </c>
      <c r="I42" s="498">
        <v>0</v>
      </c>
      <c r="J42" s="498">
        <v>0</v>
      </c>
      <c r="K42" s="498">
        <v>0</v>
      </c>
      <c r="L42" s="498">
        <v>0</v>
      </c>
      <c r="M42" s="498">
        <v>0</v>
      </c>
      <c r="N42" s="498">
        <v>0</v>
      </c>
      <c r="O42" s="498">
        <v>0</v>
      </c>
      <c r="P42" s="498">
        <v>0</v>
      </c>
      <c r="Q42" s="498">
        <v>0</v>
      </c>
      <c r="R42" s="498">
        <v>0</v>
      </c>
      <c r="S42" s="498">
        <v>0</v>
      </c>
      <c r="T42" s="498">
        <v>0</v>
      </c>
      <c r="U42" s="501">
        <f t="shared" si="1"/>
        <v>1</v>
      </c>
    </row>
    <row r="43" spans="1:21">
      <c r="A43" s="508">
        <v>35</v>
      </c>
      <c r="B43" s="512" t="s">
        <v>884</v>
      </c>
      <c r="C43" s="498">
        <v>673</v>
      </c>
      <c r="D43" s="498">
        <v>666.71400000000006</v>
      </c>
      <c r="E43" s="498">
        <v>666.71400000000006</v>
      </c>
      <c r="F43" s="498">
        <v>0</v>
      </c>
      <c r="G43" s="498">
        <v>0</v>
      </c>
      <c r="H43" s="498">
        <v>0</v>
      </c>
      <c r="I43" s="498">
        <v>0</v>
      </c>
      <c r="J43" s="498">
        <v>0</v>
      </c>
      <c r="K43" s="498">
        <v>0</v>
      </c>
      <c r="L43" s="498">
        <v>0</v>
      </c>
      <c r="M43" s="498">
        <v>0</v>
      </c>
      <c r="N43" s="498">
        <v>0</v>
      </c>
      <c r="O43" s="498">
        <v>0</v>
      </c>
      <c r="P43" s="498">
        <v>0</v>
      </c>
      <c r="Q43" s="498">
        <v>0</v>
      </c>
      <c r="R43" s="498">
        <v>0</v>
      </c>
      <c r="S43" s="498">
        <v>0</v>
      </c>
      <c r="T43" s="498">
        <v>0</v>
      </c>
      <c r="U43" s="501">
        <f t="shared" si="1"/>
        <v>0.99065973254086193</v>
      </c>
    </row>
    <row r="44" spans="1:21" ht="28">
      <c r="A44" s="508">
        <v>36</v>
      </c>
      <c r="B44" s="512" t="s">
        <v>885</v>
      </c>
      <c r="C44" s="498">
        <v>27013.048999999999</v>
      </c>
      <c r="D44" s="498">
        <v>39126.56609</v>
      </c>
      <c r="E44" s="498">
        <v>0</v>
      </c>
      <c r="F44" s="498">
        <v>0</v>
      </c>
      <c r="G44" s="498">
        <v>0</v>
      </c>
      <c r="H44" s="498">
        <v>0</v>
      </c>
      <c r="I44" s="498">
        <v>0</v>
      </c>
      <c r="J44" s="498">
        <v>0</v>
      </c>
      <c r="K44" s="498">
        <v>0</v>
      </c>
      <c r="L44" s="498">
        <v>0</v>
      </c>
      <c r="M44" s="498">
        <v>0</v>
      </c>
      <c r="N44" s="498">
        <v>39126.56609</v>
      </c>
      <c r="O44" s="498">
        <v>39126.56609</v>
      </c>
      <c r="P44" s="498">
        <v>0</v>
      </c>
      <c r="Q44" s="498">
        <v>0</v>
      </c>
      <c r="R44" s="498">
        <v>0</v>
      </c>
      <c r="S44" s="498">
        <v>0</v>
      </c>
      <c r="T44" s="498">
        <v>0</v>
      </c>
      <c r="U44" s="501">
        <f t="shared" si="1"/>
        <v>1.4484320555595187</v>
      </c>
    </row>
    <row r="45" spans="1:21">
      <c r="A45" s="508">
        <v>37</v>
      </c>
      <c r="B45" s="512" t="s">
        <v>886</v>
      </c>
      <c r="C45" s="498">
        <v>0</v>
      </c>
      <c r="D45" s="498">
        <v>2599.1410000000001</v>
      </c>
      <c r="E45" s="498">
        <v>0</v>
      </c>
      <c r="F45" s="498">
        <v>0</v>
      </c>
      <c r="G45" s="498">
        <v>0</v>
      </c>
      <c r="H45" s="498">
        <v>0</v>
      </c>
      <c r="I45" s="498">
        <v>0</v>
      </c>
      <c r="J45" s="498">
        <v>0</v>
      </c>
      <c r="K45" s="498">
        <v>0</v>
      </c>
      <c r="L45" s="498">
        <v>0</v>
      </c>
      <c r="M45" s="498">
        <v>0</v>
      </c>
      <c r="N45" s="498">
        <v>2599.1410000000001</v>
      </c>
      <c r="O45" s="498">
        <v>0</v>
      </c>
      <c r="P45" s="498">
        <v>2590.355</v>
      </c>
      <c r="Q45" s="498">
        <v>0</v>
      </c>
      <c r="R45" s="498">
        <v>0</v>
      </c>
      <c r="S45" s="498">
        <v>0</v>
      </c>
      <c r="T45" s="498">
        <v>0</v>
      </c>
      <c r="U45" s="501"/>
    </row>
    <row r="46" spans="1:21">
      <c r="A46" s="508">
        <v>38</v>
      </c>
      <c r="B46" s="512" t="s">
        <v>887</v>
      </c>
      <c r="C46" s="498">
        <v>4058.3820000000001</v>
      </c>
      <c r="D46" s="498">
        <v>4056.4070000000002</v>
      </c>
      <c r="E46" s="498">
        <v>0</v>
      </c>
      <c r="F46" s="498">
        <v>0</v>
      </c>
      <c r="G46" s="498">
        <v>0</v>
      </c>
      <c r="H46" s="498">
        <v>0</v>
      </c>
      <c r="I46" s="498">
        <v>0</v>
      </c>
      <c r="J46" s="498">
        <v>0</v>
      </c>
      <c r="K46" s="498">
        <v>0</v>
      </c>
      <c r="L46" s="498">
        <v>0</v>
      </c>
      <c r="M46" s="498">
        <v>0</v>
      </c>
      <c r="N46" s="498">
        <v>4056.4070000000002</v>
      </c>
      <c r="O46" s="498">
        <v>0</v>
      </c>
      <c r="P46" s="498">
        <v>0</v>
      </c>
      <c r="Q46" s="498">
        <v>0</v>
      </c>
      <c r="R46" s="498">
        <v>0</v>
      </c>
      <c r="S46" s="498">
        <v>0</v>
      </c>
      <c r="T46" s="498">
        <v>0</v>
      </c>
      <c r="U46" s="501">
        <f t="shared" si="1"/>
        <v>0.99951335285835585</v>
      </c>
    </row>
    <row r="47" spans="1:21">
      <c r="A47" s="508">
        <v>39</v>
      </c>
      <c r="B47" s="512" t="s">
        <v>888</v>
      </c>
      <c r="C47" s="498">
        <v>0</v>
      </c>
      <c r="D47" s="498">
        <v>0</v>
      </c>
      <c r="E47" s="498">
        <v>0</v>
      </c>
      <c r="F47" s="498">
        <v>0</v>
      </c>
      <c r="G47" s="498">
        <v>0</v>
      </c>
      <c r="H47" s="498">
        <v>0</v>
      </c>
      <c r="I47" s="498">
        <v>0</v>
      </c>
      <c r="J47" s="498">
        <v>0</v>
      </c>
      <c r="K47" s="498">
        <v>0</v>
      </c>
      <c r="L47" s="498">
        <v>0</v>
      </c>
      <c r="M47" s="498">
        <v>0</v>
      </c>
      <c r="N47" s="498">
        <v>0</v>
      </c>
      <c r="O47" s="498">
        <v>0</v>
      </c>
      <c r="P47" s="498">
        <v>0</v>
      </c>
      <c r="Q47" s="498">
        <v>0</v>
      </c>
      <c r="R47" s="498">
        <v>0</v>
      </c>
      <c r="S47" s="498">
        <v>0</v>
      </c>
      <c r="T47" s="498">
        <v>0</v>
      </c>
      <c r="U47" s="501"/>
    </row>
    <row r="48" spans="1:21" ht="28">
      <c r="A48" s="508">
        <v>40</v>
      </c>
      <c r="B48" s="512" t="s">
        <v>889</v>
      </c>
      <c r="C48" s="498">
        <v>6764.4899079999996</v>
      </c>
      <c r="D48" s="498">
        <v>6764.4899079999996</v>
      </c>
      <c r="E48" s="498">
        <v>0</v>
      </c>
      <c r="F48" s="498">
        <v>0</v>
      </c>
      <c r="G48" s="498">
        <v>0</v>
      </c>
      <c r="H48" s="498">
        <v>0</v>
      </c>
      <c r="I48" s="498">
        <v>0</v>
      </c>
      <c r="J48" s="498">
        <v>0</v>
      </c>
      <c r="K48" s="498">
        <v>0</v>
      </c>
      <c r="L48" s="498">
        <v>0</v>
      </c>
      <c r="M48" s="498">
        <v>0</v>
      </c>
      <c r="N48" s="498">
        <v>6764.4899079999996</v>
      </c>
      <c r="O48" s="498">
        <v>6764.4899079999996</v>
      </c>
      <c r="P48" s="498">
        <v>0</v>
      </c>
      <c r="Q48" s="498">
        <v>0</v>
      </c>
      <c r="R48" s="498">
        <v>0</v>
      </c>
      <c r="S48" s="498">
        <v>0</v>
      </c>
      <c r="T48" s="498">
        <v>0</v>
      </c>
      <c r="U48" s="501">
        <f t="shared" si="1"/>
        <v>1</v>
      </c>
    </row>
    <row r="49" spans="1:21">
      <c r="A49" s="508">
        <v>41</v>
      </c>
      <c r="B49" s="512" t="s">
        <v>890</v>
      </c>
      <c r="C49" s="498">
        <v>1017.544609</v>
      </c>
      <c r="D49" s="498">
        <v>1017.544609</v>
      </c>
      <c r="E49" s="498">
        <v>0</v>
      </c>
      <c r="F49" s="498">
        <v>0</v>
      </c>
      <c r="G49" s="498">
        <v>0</v>
      </c>
      <c r="H49" s="498">
        <v>0</v>
      </c>
      <c r="I49" s="498">
        <v>0</v>
      </c>
      <c r="J49" s="498">
        <v>0</v>
      </c>
      <c r="K49" s="498">
        <v>0</v>
      </c>
      <c r="L49" s="498">
        <v>0</v>
      </c>
      <c r="M49" s="498">
        <v>0</v>
      </c>
      <c r="N49" s="498">
        <v>1017.544609</v>
      </c>
      <c r="O49" s="498">
        <v>0</v>
      </c>
      <c r="P49" s="498">
        <v>0</v>
      </c>
      <c r="Q49" s="498">
        <v>0</v>
      </c>
      <c r="R49" s="498">
        <v>0</v>
      </c>
      <c r="S49" s="498">
        <v>0</v>
      </c>
      <c r="T49" s="498">
        <v>0</v>
      </c>
      <c r="U49" s="501">
        <f t="shared" si="1"/>
        <v>1</v>
      </c>
    </row>
    <row r="50" spans="1:21">
      <c r="A50" s="508">
        <v>42</v>
      </c>
      <c r="B50" s="512" t="s">
        <v>891</v>
      </c>
      <c r="C50" s="498">
        <v>0</v>
      </c>
      <c r="D50" s="498">
        <v>176</v>
      </c>
      <c r="E50" s="498">
        <v>0</v>
      </c>
      <c r="F50" s="498">
        <v>0</v>
      </c>
      <c r="G50" s="498">
        <v>0</v>
      </c>
      <c r="H50" s="498">
        <v>0</v>
      </c>
      <c r="I50" s="498">
        <v>0</v>
      </c>
      <c r="J50" s="498">
        <v>0</v>
      </c>
      <c r="K50" s="498">
        <v>0</v>
      </c>
      <c r="L50" s="498">
        <v>0</v>
      </c>
      <c r="M50" s="498">
        <v>0</v>
      </c>
      <c r="N50" s="498">
        <v>176</v>
      </c>
      <c r="O50" s="498">
        <v>176</v>
      </c>
      <c r="P50" s="498">
        <v>0</v>
      </c>
      <c r="Q50" s="498">
        <v>0</v>
      </c>
      <c r="R50" s="498">
        <v>0</v>
      </c>
      <c r="S50" s="498">
        <v>0</v>
      </c>
      <c r="T50" s="498">
        <v>0</v>
      </c>
      <c r="U50" s="501"/>
    </row>
    <row r="51" spans="1:21">
      <c r="A51" s="508">
        <v>43</v>
      </c>
      <c r="B51" s="512" t="s">
        <v>892</v>
      </c>
      <c r="C51" s="498">
        <v>98700</v>
      </c>
      <c r="D51" s="498">
        <v>136806.50840799999</v>
      </c>
      <c r="E51" s="498">
        <v>0</v>
      </c>
      <c r="F51" s="498">
        <v>0</v>
      </c>
      <c r="G51" s="498">
        <v>0</v>
      </c>
      <c r="H51" s="498">
        <v>0</v>
      </c>
      <c r="I51" s="498">
        <v>0</v>
      </c>
      <c r="J51" s="498">
        <v>0</v>
      </c>
      <c r="K51" s="498">
        <v>0</v>
      </c>
      <c r="L51" s="498">
        <v>0</v>
      </c>
      <c r="M51" s="498">
        <v>0</v>
      </c>
      <c r="N51" s="498">
        <v>136806.50840799999</v>
      </c>
      <c r="O51" s="498">
        <v>132316.78710799999</v>
      </c>
      <c r="P51" s="498">
        <v>4489.7213000000002</v>
      </c>
      <c r="Q51" s="498">
        <v>0</v>
      </c>
      <c r="R51" s="498">
        <v>0</v>
      </c>
      <c r="S51" s="498">
        <v>0</v>
      </c>
      <c r="T51" s="498">
        <v>0</v>
      </c>
      <c r="U51" s="501">
        <f t="shared" si="1"/>
        <v>1.3860841783991895</v>
      </c>
    </row>
    <row r="52" spans="1:21">
      <c r="A52" s="508">
        <v>44</v>
      </c>
      <c r="B52" s="512" t="s">
        <v>893</v>
      </c>
      <c r="C52" s="498">
        <v>73.001000000000005</v>
      </c>
      <c r="D52" s="498">
        <v>0</v>
      </c>
      <c r="E52" s="498">
        <v>0</v>
      </c>
      <c r="F52" s="498">
        <v>0</v>
      </c>
      <c r="G52" s="498">
        <v>0</v>
      </c>
      <c r="H52" s="498">
        <v>0</v>
      </c>
      <c r="I52" s="498">
        <v>0</v>
      </c>
      <c r="J52" s="498">
        <v>0</v>
      </c>
      <c r="K52" s="498">
        <v>0</v>
      </c>
      <c r="L52" s="498">
        <v>0</v>
      </c>
      <c r="M52" s="498">
        <v>0</v>
      </c>
      <c r="N52" s="498">
        <v>0</v>
      </c>
      <c r="O52" s="498">
        <v>0</v>
      </c>
      <c r="P52" s="498">
        <v>0</v>
      </c>
      <c r="Q52" s="498">
        <v>0</v>
      </c>
      <c r="R52" s="498">
        <v>0</v>
      </c>
      <c r="S52" s="498">
        <v>0</v>
      </c>
      <c r="T52" s="498">
        <v>0</v>
      </c>
      <c r="U52" s="501">
        <f t="shared" si="1"/>
        <v>0</v>
      </c>
    </row>
    <row r="53" spans="1:21">
      <c r="A53" s="508">
        <v>45</v>
      </c>
      <c r="B53" s="512" t="s">
        <v>894</v>
      </c>
      <c r="C53" s="498">
        <v>684</v>
      </c>
      <c r="D53" s="498">
        <v>3069.607</v>
      </c>
      <c r="E53" s="498">
        <v>0</v>
      </c>
      <c r="F53" s="498">
        <v>0</v>
      </c>
      <c r="G53" s="498">
        <v>0</v>
      </c>
      <c r="H53" s="498">
        <v>0</v>
      </c>
      <c r="I53" s="498">
        <v>0</v>
      </c>
      <c r="J53" s="498">
        <v>0</v>
      </c>
      <c r="K53" s="498">
        <v>0</v>
      </c>
      <c r="L53" s="498">
        <v>0</v>
      </c>
      <c r="M53" s="498">
        <v>0</v>
      </c>
      <c r="N53" s="498">
        <v>3069.607</v>
      </c>
      <c r="O53" s="498">
        <v>0</v>
      </c>
      <c r="P53" s="498">
        <v>3069.607</v>
      </c>
      <c r="Q53" s="498">
        <v>0</v>
      </c>
      <c r="R53" s="498">
        <v>0</v>
      </c>
      <c r="S53" s="498">
        <v>0</v>
      </c>
      <c r="T53" s="498">
        <v>0</v>
      </c>
      <c r="U53" s="501">
        <f t="shared" si="1"/>
        <v>4.4877295321637423</v>
      </c>
    </row>
    <row r="54" spans="1:21">
      <c r="A54" s="508">
        <v>46</v>
      </c>
      <c r="B54" s="512" t="s">
        <v>895</v>
      </c>
      <c r="C54" s="498">
        <v>6963.9830000000002</v>
      </c>
      <c r="D54" s="498">
        <v>4675.21</v>
      </c>
      <c r="E54" s="498">
        <v>0</v>
      </c>
      <c r="F54" s="498">
        <v>0</v>
      </c>
      <c r="G54" s="498">
        <v>0</v>
      </c>
      <c r="H54" s="498">
        <v>0</v>
      </c>
      <c r="I54" s="498">
        <v>0</v>
      </c>
      <c r="J54" s="498">
        <v>0</v>
      </c>
      <c r="K54" s="498">
        <v>0</v>
      </c>
      <c r="L54" s="498">
        <v>0</v>
      </c>
      <c r="M54" s="498">
        <v>0</v>
      </c>
      <c r="N54" s="498">
        <v>4675.21</v>
      </c>
      <c r="O54" s="498">
        <v>4675.21</v>
      </c>
      <c r="P54" s="498">
        <v>0</v>
      </c>
      <c r="Q54" s="498">
        <v>0</v>
      </c>
      <c r="R54" s="498">
        <v>0</v>
      </c>
      <c r="S54" s="498">
        <v>0</v>
      </c>
      <c r="T54" s="498">
        <v>0</v>
      </c>
      <c r="U54" s="501">
        <f t="shared" si="1"/>
        <v>0.67134138610045424</v>
      </c>
    </row>
    <row r="55" spans="1:21">
      <c r="A55" s="508">
        <v>47</v>
      </c>
      <c r="B55" s="512" t="s">
        <v>896</v>
      </c>
      <c r="C55" s="498">
        <v>0</v>
      </c>
      <c r="D55" s="498">
        <v>0</v>
      </c>
      <c r="E55" s="498">
        <v>0</v>
      </c>
      <c r="F55" s="498">
        <v>0</v>
      </c>
      <c r="G55" s="498">
        <v>0</v>
      </c>
      <c r="H55" s="498">
        <v>0</v>
      </c>
      <c r="I55" s="498">
        <v>0</v>
      </c>
      <c r="J55" s="498">
        <v>0</v>
      </c>
      <c r="K55" s="498">
        <v>0</v>
      </c>
      <c r="L55" s="498">
        <v>0</v>
      </c>
      <c r="M55" s="498">
        <v>0</v>
      </c>
      <c r="N55" s="498">
        <v>0</v>
      </c>
      <c r="O55" s="498">
        <v>0</v>
      </c>
      <c r="P55" s="498">
        <v>0</v>
      </c>
      <c r="Q55" s="498">
        <v>0</v>
      </c>
      <c r="R55" s="498">
        <v>0</v>
      </c>
      <c r="S55" s="498">
        <v>0</v>
      </c>
      <c r="T55" s="498">
        <v>0</v>
      </c>
      <c r="U55" s="501"/>
    </row>
    <row r="56" spans="1:21">
      <c r="A56" s="508">
        <v>48</v>
      </c>
      <c r="B56" s="512" t="s">
        <v>897</v>
      </c>
      <c r="C56" s="498">
        <v>2000</v>
      </c>
      <c r="D56" s="498">
        <v>2000</v>
      </c>
      <c r="E56" s="498">
        <v>2000</v>
      </c>
      <c r="F56" s="498">
        <v>0</v>
      </c>
      <c r="G56" s="498">
        <v>0</v>
      </c>
      <c r="H56" s="498">
        <v>0</v>
      </c>
      <c r="I56" s="498">
        <v>0</v>
      </c>
      <c r="J56" s="498">
        <v>0</v>
      </c>
      <c r="K56" s="498">
        <v>0</v>
      </c>
      <c r="L56" s="498">
        <v>0</v>
      </c>
      <c r="M56" s="498">
        <v>0</v>
      </c>
      <c r="N56" s="498">
        <v>0</v>
      </c>
      <c r="O56" s="498">
        <v>0</v>
      </c>
      <c r="P56" s="498">
        <v>0</v>
      </c>
      <c r="Q56" s="498">
        <v>0</v>
      </c>
      <c r="R56" s="498">
        <v>0</v>
      </c>
      <c r="S56" s="498">
        <v>0</v>
      </c>
      <c r="T56" s="498">
        <v>0</v>
      </c>
      <c r="U56" s="501">
        <f t="shared" si="1"/>
        <v>1</v>
      </c>
    </row>
    <row r="57" spans="1:21">
      <c r="A57" s="508">
        <v>49</v>
      </c>
      <c r="B57" s="512" t="s">
        <v>898</v>
      </c>
      <c r="C57" s="498">
        <v>0</v>
      </c>
      <c r="D57" s="498">
        <v>712.21076500000004</v>
      </c>
      <c r="E57" s="498">
        <v>0</v>
      </c>
      <c r="F57" s="498">
        <v>0</v>
      </c>
      <c r="G57" s="498">
        <v>0</v>
      </c>
      <c r="H57" s="498">
        <v>0</v>
      </c>
      <c r="I57" s="498">
        <v>0</v>
      </c>
      <c r="J57" s="498">
        <v>0</v>
      </c>
      <c r="K57" s="498">
        <v>0</v>
      </c>
      <c r="L57" s="498">
        <v>0</v>
      </c>
      <c r="M57" s="498">
        <v>0</v>
      </c>
      <c r="N57" s="498">
        <v>712.21076500000004</v>
      </c>
      <c r="O57" s="498">
        <v>0</v>
      </c>
      <c r="P57" s="498">
        <v>0</v>
      </c>
      <c r="Q57" s="498">
        <v>0</v>
      </c>
      <c r="R57" s="498">
        <v>0</v>
      </c>
      <c r="S57" s="498">
        <v>0</v>
      </c>
      <c r="T57" s="498">
        <v>0</v>
      </c>
      <c r="U57" s="501"/>
    </row>
    <row r="58" spans="1:21">
      <c r="A58" s="508">
        <v>50</v>
      </c>
      <c r="B58" s="512" t="s">
        <v>899</v>
      </c>
      <c r="C58" s="498">
        <v>0</v>
      </c>
      <c r="D58" s="498">
        <v>151.41300000000001</v>
      </c>
      <c r="E58" s="498">
        <v>0</v>
      </c>
      <c r="F58" s="498">
        <v>0</v>
      </c>
      <c r="G58" s="498">
        <v>0</v>
      </c>
      <c r="H58" s="498">
        <v>0</v>
      </c>
      <c r="I58" s="498">
        <v>0</v>
      </c>
      <c r="J58" s="498">
        <v>0</v>
      </c>
      <c r="K58" s="498">
        <v>0</v>
      </c>
      <c r="L58" s="498">
        <v>0</v>
      </c>
      <c r="M58" s="498">
        <v>0</v>
      </c>
      <c r="N58" s="498">
        <v>151.41300000000001</v>
      </c>
      <c r="O58" s="498">
        <v>0</v>
      </c>
      <c r="P58" s="498">
        <v>151.41300000000001</v>
      </c>
      <c r="Q58" s="498">
        <v>0</v>
      </c>
      <c r="R58" s="498">
        <v>0</v>
      </c>
      <c r="S58" s="498">
        <v>0</v>
      </c>
      <c r="T58" s="498">
        <v>0</v>
      </c>
      <c r="U58" s="501"/>
    </row>
    <row r="59" spans="1:21">
      <c r="A59" s="508">
        <v>51</v>
      </c>
      <c r="B59" s="512" t="s">
        <v>900</v>
      </c>
      <c r="C59" s="498">
        <v>0</v>
      </c>
      <c r="D59" s="498">
        <v>8803.5344029999997</v>
      </c>
      <c r="E59" s="498">
        <v>0</v>
      </c>
      <c r="F59" s="498">
        <v>0</v>
      </c>
      <c r="G59" s="498">
        <v>0</v>
      </c>
      <c r="H59" s="498">
        <v>0</v>
      </c>
      <c r="I59" s="498">
        <v>0</v>
      </c>
      <c r="J59" s="498">
        <v>0</v>
      </c>
      <c r="K59" s="498">
        <v>0</v>
      </c>
      <c r="L59" s="498">
        <v>0</v>
      </c>
      <c r="M59" s="498">
        <v>0</v>
      </c>
      <c r="N59" s="498">
        <v>8803.5344029999997</v>
      </c>
      <c r="O59" s="498">
        <v>0</v>
      </c>
      <c r="P59" s="498">
        <v>8803.5344029999997</v>
      </c>
      <c r="Q59" s="498">
        <v>0</v>
      </c>
      <c r="R59" s="498">
        <v>0</v>
      </c>
      <c r="S59" s="498">
        <v>0</v>
      </c>
      <c r="T59" s="498">
        <v>0</v>
      </c>
      <c r="U59" s="501"/>
    </row>
    <row r="60" spans="1:21">
      <c r="A60" s="508">
        <v>52</v>
      </c>
      <c r="B60" s="512" t="s">
        <v>901</v>
      </c>
      <c r="C60" s="498">
        <v>0</v>
      </c>
      <c r="D60" s="498">
        <v>1282.5693249999999</v>
      </c>
      <c r="E60" s="498">
        <v>0</v>
      </c>
      <c r="F60" s="498">
        <v>0</v>
      </c>
      <c r="G60" s="498">
        <v>0</v>
      </c>
      <c r="H60" s="498">
        <v>0</v>
      </c>
      <c r="I60" s="498">
        <v>0</v>
      </c>
      <c r="J60" s="498">
        <v>0</v>
      </c>
      <c r="K60" s="498">
        <v>0</v>
      </c>
      <c r="L60" s="498">
        <v>0</v>
      </c>
      <c r="M60" s="498">
        <v>0</v>
      </c>
      <c r="N60" s="498">
        <v>1282.5693249999999</v>
      </c>
      <c r="O60" s="498">
        <v>0</v>
      </c>
      <c r="P60" s="498">
        <v>1282.5693249999999</v>
      </c>
      <c r="Q60" s="498">
        <v>0</v>
      </c>
      <c r="R60" s="498">
        <v>0</v>
      </c>
      <c r="S60" s="498">
        <v>0</v>
      </c>
      <c r="T60" s="498">
        <v>0</v>
      </c>
      <c r="U60" s="501"/>
    </row>
    <row r="61" spans="1:21">
      <c r="A61" s="508">
        <v>53</v>
      </c>
      <c r="B61" s="512" t="s">
        <v>902</v>
      </c>
      <c r="C61" s="498">
        <v>0</v>
      </c>
      <c r="D61" s="498">
        <v>0</v>
      </c>
      <c r="E61" s="498">
        <v>0</v>
      </c>
      <c r="F61" s="498">
        <v>0</v>
      </c>
      <c r="G61" s="498">
        <v>0</v>
      </c>
      <c r="H61" s="498">
        <v>0</v>
      </c>
      <c r="I61" s="498">
        <v>0</v>
      </c>
      <c r="J61" s="498">
        <v>0</v>
      </c>
      <c r="K61" s="498">
        <v>0</v>
      </c>
      <c r="L61" s="498">
        <v>0</v>
      </c>
      <c r="M61" s="498">
        <v>0</v>
      </c>
      <c r="N61" s="498">
        <v>0</v>
      </c>
      <c r="O61" s="498">
        <v>0</v>
      </c>
      <c r="P61" s="498">
        <v>0</v>
      </c>
      <c r="Q61" s="498">
        <v>0</v>
      </c>
      <c r="R61" s="498">
        <v>0</v>
      </c>
      <c r="S61" s="498">
        <v>0</v>
      </c>
      <c r="T61" s="498">
        <v>0</v>
      </c>
      <c r="U61" s="501"/>
    </row>
    <row r="62" spans="1:21">
      <c r="A62" s="508">
        <v>54</v>
      </c>
      <c r="B62" s="512" t="s">
        <v>903</v>
      </c>
      <c r="C62" s="498">
        <v>21938</v>
      </c>
      <c r="D62" s="498">
        <v>53734.800999999999</v>
      </c>
      <c r="E62" s="498">
        <v>0</v>
      </c>
      <c r="F62" s="498">
        <v>0</v>
      </c>
      <c r="G62" s="498">
        <v>0</v>
      </c>
      <c r="H62" s="498">
        <v>0</v>
      </c>
      <c r="I62" s="498">
        <v>0</v>
      </c>
      <c r="J62" s="498">
        <v>0</v>
      </c>
      <c r="K62" s="498">
        <v>0</v>
      </c>
      <c r="L62" s="498">
        <v>0</v>
      </c>
      <c r="M62" s="498">
        <v>0</v>
      </c>
      <c r="N62" s="498">
        <v>53734.800999999999</v>
      </c>
      <c r="O62" s="498">
        <v>53734.800999999999</v>
      </c>
      <c r="P62" s="498">
        <v>0</v>
      </c>
      <c r="Q62" s="498">
        <v>0</v>
      </c>
      <c r="R62" s="498">
        <v>0</v>
      </c>
      <c r="S62" s="498">
        <v>0</v>
      </c>
      <c r="T62" s="498">
        <v>0</v>
      </c>
      <c r="U62" s="501">
        <f t="shared" si="1"/>
        <v>2.4493937915944937</v>
      </c>
    </row>
    <row r="63" spans="1:21">
      <c r="A63" s="508">
        <v>55</v>
      </c>
      <c r="B63" s="512" t="s">
        <v>904</v>
      </c>
      <c r="C63" s="498">
        <v>0</v>
      </c>
      <c r="D63" s="498">
        <v>110.264</v>
      </c>
      <c r="E63" s="498">
        <v>0</v>
      </c>
      <c r="F63" s="498">
        <v>0</v>
      </c>
      <c r="G63" s="498">
        <v>0</v>
      </c>
      <c r="H63" s="498">
        <v>0</v>
      </c>
      <c r="I63" s="498">
        <v>0</v>
      </c>
      <c r="J63" s="498">
        <v>0</v>
      </c>
      <c r="K63" s="498">
        <v>0</v>
      </c>
      <c r="L63" s="498">
        <v>0</v>
      </c>
      <c r="M63" s="498">
        <v>0</v>
      </c>
      <c r="N63" s="498">
        <v>81.037000000000006</v>
      </c>
      <c r="O63" s="498">
        <v>81.037000000000006</v>
      </c>
      <c r="P63" s="498">
        <v>0</v>
      </c>
      <c r="Q63" s="498">
        <v>29.227</v>
      </c>
      <c r="R63" s="498">
        <v>0</v>
      </c>
      <c r="S63" s="498">
        <v>0</v>
      </c>
      <c r="T63" s="498">
        <v>0</v>
      </c>
      <c r="U63" s="501"/>
    </row>
    <row r="64" spans="1:21">
      <c r="A64" s="508">
        <v>56</v>
      </c>
      <c r="B64" s="512" t="s">
        <v>905</v>
      </c>
      <c r="C64" s="498">
        <v>44635.479253999998</v>
      </c>
      <c r="D64" s="498">
        <v>43035.077354000001</v>
      </c>
      <c r="E64" s="498">
        <v>0</v>
      </c>
      <c r="F64" s="498">
        <v>0</v>
      </c>
      <c r="G64" s="498">
        <v>0</v>
      </c>
      <c r="H64" s="498">
        <v>0</v>
      </c>
      <c r="I64" s="498">
        <v>0</v>
      </c>
      <c r="J64" s="498">
        <v>0</v>
      </c>
      <c r="K64" s="498">
        <v>0</v>
      </c>
      <c r="L64" s="498">
        <v>0</v>
      </c>
      <c r="M64" s="498">
        <v>0</v>
      </c>
      <c r="N64" s="498">
        <v>43035.077354000001</v>
      </c>
      <c r="O64" s="498">
        <v>0</v>
      </c>
      <c r="P64" s="498">
        <v>43035.077354000001</v>
      </c>
      <c r="Q64" s="498">
        <v>0</v>
      </c>
      <c r="R64" s="498">
        <v>0</v>
      </c>
      <c r="S64" s="498">
        <v>0</v>
      </c>
      <c r="T64" s="498">
        <v>0</v>
      </c>
      <c r="U64" s="501">
        <f t="shared" si="1"/>
        <v>0.96414507188568888</v>
      </c>
    </row>
    <row r="65" spans="1:21">
      <c r="A65" s="508">
        <v>57</v>
      </c>
      <c r="B65" s="512" t="s">
        <v>906</v>
      </c>
      <c r="C65" s="498">
        <v>0</v>
      </c>
      <c r="D65" s="498">
        <v>0</v>
      </c>
      <c r="E65" s="498">
        <v>0</v>
      </c>
      <c r="F65" s="498">
        <v>0</v>
      </c>
      <c r="G65" s="498">
        <v>0</v>
      </c>
      <c r="H65" s="498">
        <v>0</v>
      </c>
      <c r="I65" s="498">
        <v>0</v>
      </c>
      <c r="J65" s="498">
        <v>0</v>
      </c>
      <c r="K65" s="498">
        <v>0</v>
      </c>
      <c r="L65" s="498">
        <v>0</v>
      </c>
      <c r="M65" s="498">
        <v>0</v>
      </c>
      <c r="N65" s="498">
        <v>0</v>
      </c>
      <c r="O65" s="498">
        <v>0</v>
      </c>
      <c r="P65" s="498">
        <v>0</v>
      </c>
      <c r="Q65" s="498">
        <v>0</v>
      </c>
      <c r="R65" s="498">
        <v>0</v>
      </c>
      <c r="S65" s="498">
        <v>0</v>
      </c>
      <c r="T65" s="498">
        <v>0</v>
      </c>
      <c r="U65" s="501"/>
    </row>
    <row r="66" spans="1:21">
      <c r="A66" s="508">
        <v>58</v>
      </c>
      <c r="B66" s="512" t="s">
        <v>907</v>
      </c>
      <c r="C66" s="498">
        <v>21339.520745999998</v>
      </c>
      <c r="D66" s="498">
        <v>14066.585954</v>
      </c>
      <c r="E66" s="498">
        <v>0</v>
      </c>
      <c r="F66" s="498">
        <v>0</v>
      </c>
      <c r="G66" s="498">
        <v>0</v>
      </c>
      <c r="H66" s="498">
        <v>0</v>
      </c>
      <c r="I66" s="498">
        <v>0</v>
      </c>
      <c r="J66" s="498">
        <v>0</v>
      </c>
      <c r="K66" s="498">
        <v>0</v>
      </c>
      <c r="L66" s="498">
        <v>0</v>
      </c>
      <c r="M66" s="498">
        <v>0</v>
      </c>
      <c r="N66" s="498">
        <v>14066.585954</v>
      </c>
      <c r="O66" s="498">
        <v>0</v>
      </c>
      <c r="P66" s="498">
        <v>14066.585954</v>
      </c>
      <c r="Q66" s="498">
        <v>0</v>
      </c>
      <c r="R66" s="498">
        <v>0</v>
      </c>
      <c r="S66" s="498">
        <v>0</v>
      </c>
      <c r="T66" s="498">
        <v>0</v>
      </c>
      <c r="U66" s="501">
        <f t="shared" si="1"/>
        <v>0.65918003133396152</v>
      </c>
    </row>
    <row r="67" spans="1:21">
      <c r="A67" s="508">
        <v>59</v>
      </c>
      <c r="B67" s="512" t="s">
        <v>908</v>
      </c>
      <c r="C67" s="498">
        <v>0</v>
      </c>
      <c r="D67" s="498">
        <v>0</v>
      </c>
      <c r="E67" s="498">
        <v>0</v>
      </c>
      <c r="F67" s="498">
        <v>0</v>
      </c>
      <c r="G67" s="498">
        <v>0</v>
      </c>
      <c r="H67" s="498">
        <v>0</v>
      </c>
      <c r="I67" s="498">
        <v>0</v>
      </c>
      <c r="J67" s="498">
        <v>0</v>
      </c>
      <c r="K67" s="498">
        <v>0</v>
      </c>
      <c r="L67" s="498">
        <v>0</v>
      </c>
      <c r="M67" s="498">
        <v>0</v>
      </c>
      <c r="N67" s="498">
        <v>0</v>
      </c>
      <c r="O67" s="498">
        <v>0</v>
      </c>
      <c r="P67" s="498">
        <v>0</v>
      </c>
      <c r="Q67" s="498">
        <v>0</v>
      </c>
      <c r="R67" s="498">
        <v>0</v>
      </c>
      <c r="S67" s="498">
        <v>0</v>
      </c>
      <c r="T67" s="498">
        <v>0</v>
      </c>
      <c r="U67" s="501"/>
    </row>
    <row r="68" spans="1:21">
      <c r="A68" s="508">
        <v>60</v>
      </c>
      <c r="B68" s="512" t="s">
        <v>909</v>
      </c>
      <c r="C68" s="498">
        <v>10000</v>
      </c>
      <c r="D68" s="498">
        <v>10000</v>
      </c>
      <c r="E68" s="498">
        <v>0</v>
      </c>
      <c r="F68" s="498">
        <v>0</v>
      </c>
      <c r="G68" s="498">
        <v>0</v>
      </c>
      <c r="H68" s="498">
        <v>0</v>
      </c>
      <c r="I68" s="498">
        <v>0</v>
      </c>
      <c r="J68" s="498">
        <v>0</v>
      </c>
      <c r="K68" s="498">
        <v>0</v>
      </c>
      <c r="L68" s="498">
        <v>0</v>
      </c>
      <c r="M68" s="498">
        <v>0</v>
      </c>
      <c r="N68" s="498">
        <v>10000</v>
      </c>
      <c r="O68" s="498">
        <v>10000</v>
      </c>
      <c r="P68" s="498">
        <v>0</v>
      </c>
      <c r="Q68" s="498">
        <v>0</v>
      </c>
      <c r="R68" s="498">
        <v>0</v>
      </c>
      <c r="S68" s="498">
        <v>0</v>
      </c>
      <c r="T68" s="498">
        <v>0</v>
      </c>
      <c r="U68" s="501">
        <f t="shared" si="1"/>
        <v>1</v>
      </c>
    </row>
    <row r="69" spans="1:21">
      <c r="A69" s="508">
        <v>61</v>
      </c>
      <c r="B69" s="512" t="s">
        <v>910</v>
      </c>
      <c r="C69" s="498">
        <v>1722.9680000000001</v>
      </c>
      <c r="D69" s="498">
        <v>610.56200000000001</v>
      </c>
      <c r="E69" s="498">
        <v>0</v>
      </c>
      <c r="F69" s="498">
        <v>0</v>
      </c>
      <c r="G69" s="498">
        <v>0</v>
      </c>
      <c r="H69" s="498">
        <v>0</v>
      </c>
      <c r="I69" s="498">
        <v>0</v>
      </c>
      <c r="J69" s="498">
        <v>0</v>
      </c>
      <c r="K69" s="498">
        <v>0</v>
      </c>
      <c r="L69" s="498">
        <v>0</v>
      </c>
      <c r="M69" s="498">
        <v>0</v>
      </c>
      <c r="N69" s="498">
        <v>610.56200000000001</v>
      </c>
      <c r="O69" s="498">
        <v>610.56200000000001</v>
      </c>
      <c r="P69" s="498">
        <v>0</v>
      </c>
      <c r="Q69" s="498">
        <v>0</v>
      </c>
      <c r="R69" s="498">
        <v>0</v>
      </c>
      <c r="S69" s="498">
        <v>0</v>
      </c>
      <c r="T69" s="498">
        <v>0</v>
      </c>
      <c r="U69" s="501">
        <f t="shared" si="1"/>
        <v>0.35436641887719328</v>
      </c>
    </row>
    <row r="70" spans="1:21">
      <c r="A70" s="508">
        <v>62</v>
      </c>
      <c r="B70" s="512" t="s">
        <v>911</v>
      </c>
      <c r="C70" s="498">
        <v>176</v>
      </c>
      <c r="D70" s="498">
        <v>65.542000000000002</v>
      </c>
      <c r="E70" s="498">
        <v>0</v>
      </c>
      <c r="F70" s="498">
        <v>0</v>
      </c>
      <c r="G70" s="498">
        <v>0</v>
      </c>
      <c r="H70" s="498">
        <v>0</v>
      </c>
      <c r="I70" s="498">
        <v>0</v>
      </c>
      <c r="J70" s="498">
        <v>0</v>
      </c>
      <c r="K70" s="498">
        <v>0</v>
      </c>
      <c r="L70" s="498">
        <v>0</v>
      </c>
      <c r="M70" s="498">
        <v>0</v>
      </c>
      <c r="N70" s="498">
        <v>65.542000000000002</v>
      </c>
      <c r="O70" s="498">
        <v>0</v>
      </c>
      <c r="P70" s="498">
        <v>0</v>
      </c>
      <c r="Q70" s="498">
        <v>0</v>
      </c>
      <c r="R70" s="498">
        <v>0</v>
      </c>
      <c r="S70" s="498">
        <v>0</v>
      </c>
      <c r="T70" s="498">
        <v>0</v>
      </c>
      <c r="U70" s="501">
        <f t="shared" si="1"/>
        <v>0.3723977272727273</v>
      </c>
    </row>
    <row r="71" spans="1:21">
      <c r="A71" s="508">
        <v>63</v>
      </c>
      <c r="B71" s="512" t="s">
        <v>912</v>
      </c>
      <c r="C71" s="498">
        <v>0</v>
      </c>
      <c r="D71" s="498">
        <v>0</v>
      </c>
      <c r="E71" s="498">
        <v>0</v>
      </c>
      <c r="F71" s="498">
        <v>0</v>
      </c>
      <c r="G71" s="498">
        <v>0</v>
      </c>
      <c r="H71" s="498">
        <v>0</v>
      </c>
      <c r="I71" s="498">
        <v>0</v>
      </c>
      <c r="J71" s="498">
        <v>0</v>
      </c>
      <c r="K71" s="498">
        <v>0</v>
      </c>
      <c r="L71" s="498">
        <v>0</v>
      </c>
      <c r="M71" s="498">
        <v>0</v>
      </c>
      <c r="N71" s="498">
        <v>0</v>
      </c>
      <c r="O71" s="498">
        <v>0</v>
      </c>
      <c r="P71" s="498">
        <v>0</v>
      </c>
      <c r="Q71" s="498">
        <v>0</v>
      </c>
      <c r="R71" s="498">
        <v>0</v>
      </c>
      <c r="S71" s="498">
        <v>0</v>
      </c>
      <c r="T71" s="498">
        <v>0</v>
      </c>
      <c r="U71" s="501"/>
    </row>
    <row r="72" spans="1:21">
      <c r="A72" s="508">
        <v>64</v>
      </c>
      <c r="B72" s="512" t="s">
        <v>913</v>
      </c>
      <c r="C72" s="498">
        <v>33500</v>
      </c>
      <c r="D72" s="498">
        <v>32625.370648</v>
      </c>
      <c r="E72" s="498">
        <v>0</v>
      </c>
      <c r="F72" s="498">
        <v>0</v>
      </c>
      <c r="G72" s="498">
        <v>0</v>
      </c>
      <c r="H72" s="498">
        <v>0</v>
      </c>
      <c r="I72" s="498">
        <v>0</v>
      </c>
      <c r="J72" s="498">
        <v>0</v>
      </c>
      <c r="K72" s="498">
        <v>0</v>
      </c>
      <c r="L72" s="498">
        <v>0</v>
      </c>
      <c r="M72" s="498">
        <v>0</v>
      </c>
      <c r="N72" s="498">
        <v>0</v>
      </c>
      <c r="O72" s="498">
        <v>0</v>
      </c>
      <c r="P72" s="498">
        <v>0</v>
      </c>
      <c r="Q72" s="498">
        <v>32625.370648</v>
      </c>
      <c r="R72" s="498">
        <v>0</v>
      </c>
      <c r="S72" s="498">
        <v>0</v>
      </c>
      <c r="T72" s="498">
        <v>0</v>
      </c>
      <c r="U72" s="501">
        <f t="shared" si="1"/>
        <v>0.97389166113432835</v>
      </c>
    </row>
    <row r="73" spans="1:21">
      <c r="A73" s="508">
        <v>65</v>
      </c>
      <c r="B73" s="512" t="s">
        <v>914</v>
      </c>
      <c r="C73" s="498">
        <v>0</v>
      </c>
      <c r="D73" s="498">
        <v>83.167000000000002</v>
      </c>
      <c r="E73" s="498">
        <v>0</v>
      </c>
      <c r="F73" s="498">
        <v>0</v>
      </c>
      <c r="G73" s="498">
        <v>0</v>
      </c>
      <c r="H73" s="498">
        <v>0</v>
      </c>
      <c r="I73" s="498">
        <v>0</v>
      </c>
      <c r="J73" s="498">
        <v>0</v>
      </c>
      <c r="K73" s="498">
        <v>0</v>
      </c>
      <c r="L73" s="498">
        <v>0</v>
      </c>
      <c r="M73" s="498">
        <v>0</v>
      </c>
      <c r="N73" s="498">
        <v>0</v>
      </c>
      <c r="O73" s="498">
        <v>0</v>
      </c>
      <c r="P73" s="498">
        <v>0</v>
      </c>
      <c r="Q73" s="498">
        <v>83.167000000000002</v>
      </c>
      <c r="R73" s="498">
        <v>0</v>
      </c>
      <c r="S73" s="498">
        <v>0</v>
      </c>
      <c r="T73" s="498">
        <v>0</v>
      </c>
      <c r="U73" s="501"/>
    </row>
    <row r="74" spans="1:21">
      <c r="A74" s="508">
        <v>66</v>
      </c>
      <c r="B74" s="512" t="s">
        <v>792</v>
      </c>
      <c r="C74" s="498">
        <v>142.94800000000001</v>
      </c>
      <c r="D74" s="498">
        <v>142.94800000000001</v>
      </c>
      <c r="E74" s="498">
        <v>0</v>
      </c>
      <c r="F74" s="498">
        <v>0</v>
      </c>
      <c r="G74" s="498">
        <v>0</v>
      </c>
      <c r="H74" s="498">
        <v>0</v>
      </c>
      <c r="I74" s="498">
        <v>0</v>
      </c>
      <c r="J74" s="498">
        <v>0</v>
      </c>
      <c r="K74" s="498">
        <v>0</v>
      </c>
      <c r="L74" s="498">
        <v>0</v>
      </c>
      <c r="M74" s="498">
        <v>0</v>
      </c>
      <c r="N74" s="498">
        <v>142.94800000000001</v>
      </c>
      <c r="O74" s="498">
        <v>0</v>
      </c>
      <c r="P74" s="498">
        <v>142.94800000000001</v>
      </c>
      <c r="Q74" s="498">
        <v>0</v>
      </c>
      <c r="R74" s="498">
        <v>0</v>
      </c>
      <c r="S74" s="498">
        <v>0</v>
      </c>
      <c r="T74" s="498">
        <v>0</v>
      </c>
      <c r="U74" s="501">
        <f t="shared" ref="U74:U80" si="2">D74/C74</f>
        <v>1</v>
      </c>
    </row>
    <row r="75" spans="1:21" s="515" customFormat="1" ht="29">
      <c r="A75" s="508">
        <v>67</v>
      </c>
      <c r="B75" s="513" t="s">
        <v>915</v>
      </c>
      <c r="C75" s="498">
        <v>0</v>
      </c>
      <c r="D75" s="498">
        <v>1638.4079999999999</v>
      </c>
      <c r="E75" s="498">
        <v>0</v>
      </c>
      <c r="F75" s="498">
        <v>0</v>
      </c>
      <c r="G75" s="498">
        <v>0</v>
      </c>
      <c r="H75" s="498">
        <v>0</v>
      </c>
      <c r="I75" s="498">
        <v>0</v>
      </c>
      <c r="J75" s="498">
        <v>0</v>
      </c>
      <c r="K75" s="498">
        <v>0</v>
      </c>
      <c r="L75" s="498">
        <v>0</v>
      </c>
      <c r="M75" s="498">
        <v>0</v>
      </c>
      <c r="N75" s="498">
        <v>1638.4079999999999</v>
      </c>
      <c r="O75" s="498">
        <v>0</v>
      </c>
      <c r="P75" s="498">
        <v>0</v>
      </c>
      <c r="Q75" s="498">
        <v>0</v>
      </c>
      <c r="R75" s="498">
        <v>0</v>
      </c>
      <c r="S75" s="498">
        <v>0</v>
      </c>
      <c r="T75" s="498">
        <v>0</v>
      </c>
      <c r="U75" s="514"/>
    </row>
    <row r="76" spans="1:21" ht="29">
      <c r="A76" s="508">
        <v>68</v>
      </c>
      <c r="B76" s="513" t="s">
        <v>916</v>
      </c>
      <c r="C76" s="498">
        <v>110000</v>
      </c>
      <c r="D76" s="498">
        <v>110000</v>
      </c>
      <c r="E76" s="498">
        <v>0</v>
      </c>
      <c r="F76" s="498">
        <v>0</v>
      </c>
      <c r="G76" s="498">
        <v>0</v>
      </c>
      <c r="H76" s="498">
        <v>0</v>
      </c>
      <c r="I76" s="498">
        <v>0</v>
      </c>
      <c r="J76" s="498">
        <v>0</v>
      </c>
      <c r="K76" s="498">
        <v>0</v>
      </c>
      <c r="L76" s="498">
        <v>0</v>
      </c>
      <c r="M76" s="498">
        <v>0</v>
      </c>
      <c r="N76" s="498">
        <v>0</v>
      </c>
      <c r="O76" s="498">
        <v>0</v>
      </c>
      <c r="P76" s="498">
        <v>0</v>
      </c>
      <c r="Q76" s="498">
        <v>0</v>
      </c>
      <c r="R76" s="498">
        <v>0</v>
      </c>
      <c r="S76" s="498">
        <v>0</v>
      </c>
      <c r="T76" s="498">
        <v>110000</v>
      </c>
      <c r="U76" s="501">
        <f t="shared" si="2"/>
        <v>1</v>
      </c>
    </row>
    <row r="77" spans="1:21" ht="14.5">
      <c r="A77" s="508">
        <v>69</v>
      </c>
      <c r="B77" s="513" t="s">
        <v>917</v>
      </c>
      <c r="C77" s="498">
        <v>5000</v>
      </c>
      <c r="D77" s="498">
        <v>5000</v>
      </c>
      <c r="E77" s="498">
        <v>0</v>
      </c>
      <c r="F77" s="498">
        <v>0</v>
      </c>
      <c r="G77" s="498">
        <v>0</v>
      </c>
      <c r="H77" s="498">
        <v>0</v>
      </c>
      <c r="I77" s="498">
        <v>0</v>
      </c>
      <c r="J77" s="498">
        <v>0</v>
      </c>
      <c r="K77" s="498">
        <v>0</v>
      </c>
      <c r="L77" s="498">
        <v>0</v>
      </c>
      <c r="M77" s="498">
        <v>0</v>
      </c>
      <c r="N77" s="498">
        <v>0</v>
      </c>
      <c r="O77" s="498">
        <v>0</v>
      </c>
      <c r="P77" s="498">
        <v>0</v>
      </c>
      <c r="Q77" s="498">
        <v>0</v>
      </c>
      <c r="R77" s="498">
        <v>0</v>
      </c>
      <c r="S77" s="498">
        <v>0</v>
      </c>
      <c r="T77" s="498">
        <v>5000</v>
      </c>
      <c r="U77" s="501">
        <f t="shared" si="2"/>
        <v>1</v>
      </c>
    </row>
    <row r="78" spans="1:21" ht="14.5">
      <c r="A78" s="508">
        <v>70</v>
      </c>
      <c r="B78" s="513" t="s">
        <v>918</v>
      </c>
      <c r="C78" s="498">
        <v>50000</v>
      </c>
      <c r="D78" s="498">
        <v>50000</v>
      </c>
      <c r="E78" s="498">
        <v>0</v>
      </c>
      <c r="F78" s="498">
        <v>0</v>
      </c>
      <c r="G78" s="498">
        <v>0</v>
      </c>
      <c r="H78" s="498">
        <v>0</v>
      </c>
      <c r="I78" s="498">
        <v>0</v>
      </c>
      <c r="J78" s="498">
        <v>0</v>
      </c>
      <c r="K78" s="498">
        <v>0</v>
      </c>
      <c r="L78" s="498">
        <v>0</v>
      </c>
      <c r="M78" s="498">
        <v>0</v>
      </c>
      <c r="N78" s="498">
        <v>0</v>
      </c>
      <c r="O78" s="498">
        <v>0</v>
      </c>
      <c r="P78" s="498">
        <v>0</v>
      </c>
      <c r="Q78" s="498">
        <v>0</v>
      </c>
      <c r="R78" s="498">
        <v>0</v>
      </c>
      <c r="S78" s="498">
        <v>0</v>
      </c>
      <c r="T78" s="498">
        <v>50000</v>
      </c>
      <c r="U78" s="501">
        <f t="shared" si="2"/>
        <v>1</v>
      </c>
    </row>
    <row r="79" spans="1:21" ht="14.5">
      <c r="A79" s="508">
        <v>71</v>
      </c>
      <c r="B79" s="513" t="s">
        <v>919</v>
      </c>
      <c r="C79" s="498">
        <v>2000</v>
      </c>
      <c r="D79" s="498">
        <v>2000</v>
      </c>
      <c r="E79" s="498">
        <v>0</v>
      </c>
      <c r="F79" s="498">
        <v>0</v>
      </c>
      <c r="G79" s="498">
        <v>0</v>
      </c>
      <c r="H79" s="498">
        <v>0</v>
      </c>
      <c r="I79" s="498">
        <v>0</v>
      </c>
      <c r="J79" s="498">
        <v>0</v>
      </c>
      <c r="K79" s="498">
        <v>0</v>
      </c>
      <c r="L79" s="498">
        <v>0</v>
      </c>
      <c r="M79" s="498">
        <v>0</v>
      </c>
      <c r="N79" s="498">
        <v>0</v>
      </c>
      <c r="O79" s="498">
        <v>0</v>
      </c>
      <c r="P79" s="498">
        <v>0</v>
      </c>
      <c r="Q79" s="498">
        <v>0</v>
      </c>
      <c r="R79" s="498">
        <v>0</v>
      </c>
      <c r="S79" s="498">
        <v>0</v>
      </c>
      <c r="T79" s="498">
        <v>2000</v>
      </c>
      <c r="U79" s="501">
        <f t="shared" si="2"/>
        <v>1</v>
      </c>
    </row>
    <row r="80" spans="1:21" ht="14.5">
      <c r="A80" s="508">
        <v>72</v>
      </c>
      <c r="B80" s="513" t="s">
        <v>920</v>
      </c>
      <c r="C80" s="498">
        <v>5000</v>
      </c>
      <c r="D80" s="498">
        <v>5000</v>
      </c>
      <c r="E80" s="498">
        <v>0</v>
      </c>
      <c r="F80" s="498">
        <v>0</v>
      </c>
      <c r="G80" s="498">
        <v>0</v>
      </c>
      <c r="H80" s="498">
        <v>0</v>
      </c>
      <c r="I80" s="498">
        <v>0</v>
      </c>
      <c r="J80" s="498">
        <v>0</v>
      </c>
      <c r="K80" s="498">
        <v>0</v>
      </c>
      <c r="L80" s="498">
        <v>0</v>
      </c>
      <c r="M80" s="498">
        <v>0</v>
      </c>
      <c r="N80" s="498">
        <v>0</v>
      </c>
      <c r="O80" s="498">
        <v>0</v>
      </c>
      <c r="P80" s="498">
        <v>0</v>
      </c>
      <c r="Q80" s="498">
        <v>0</v>
      </c>
      <c r="R80" s="498">
        <v>0</v>
      </c>
      <c r="S80" s="498">
        <v>0</v>
      </c>
      <c r="T80" s="498">
        <v>5000</v>
      </c>
      <c r="U80" s="501">
        <f t="shared" si="2"/>
        <v>1</v>
      </c>
    </row>
    <row r="81" spans="4:4">
      <c r="D81" s="516"/>
    </row>
  </sheetData>
  <autoFilter ref="A6:U80" xr:uid="{00000000-0009-0000-0000-000002000000}"/>
  <mergeCells count="24">
    <mergeCell ref="S5:S6"/>
    <mergeCell ref="T5:T6"/>
    <mergeCell ref="H5:H6"/>
    <mergeCell ref="I5:I6"/>
    <mergeCell ref="J5:J6"/>
    <mergeCell ref="K5:K6"/>
    <mergeCell ref="L5:L6"/>
    <mergeCell ref="M5:M6"/>
    <mergeCell ref="A1:U1"/>
    <mergeCell ref="A2:U2"/>
    <mergeCell ref="A4:U4"/>
    <mergeCell ref="A5:A6"/>
    <mergeCell ref="B5:B6"/>
    <mergeCell ref="C5:C6"/>
    <mergeCell ref="D5:D6"/>
    <mergeCell ref="E5:E6"/>
    <mergeCell ref="F5:F6"/>
    <mergeCell ref="G5:G6"/>
    <mergeCell ref="U5:U6"/>
    <mergeCell ref="A3:U3"/>
    <mergeCell ref="N5:N6"/>
    <mergeCell ref="O5:P5"/>
    <mergeCell ref="Q5:Q6"/>
    <mergeCell ref="R5:R6"/>
  </mergeCells>
  <pageMargins left="0.35" right="0.31" top="0.42" bottom="0.45" header="0.3" footer="0.3"/>
  <pageSetup paperSize="9" scale="51" fitToHeight="0" orientation="landscape" verticalDpi="0" r:id="rId1"/>
  <headerFoot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1A5F-6FD2-49A1-8AA6-043ED47C6723}">
  <sheetPr>
    <pageSetUpPr fitToPage="1"/>
  </sheetPr>
  <dimension ref="A1:U277"/>
  <sheetViews>
    <sheetView workbookViewId="0">
      <pane ySplit="6" topLeftCell="A7" activePane="bottomLeft" state="frozen"/>
      <selection activeCell="B27" sqref="B27"/>
      <selection pane="bottomLeft" activeCell="B27" sqref="B27"/>
    </sheetView>
  </sheetViews>
  <sheetFormatPr defaultColWidth="7.765625" defaultRowHeight="14"/>
  <cols>
    <col min="1" max="1" width="6.23046875" style="518" customWidth="1"/>
    <col min="2" max="2" width="39.61328125" style="518" bestFit="1" customWidth="1"/>
    <col min="3" max="4" width="10.23046875" style="518" customWidth="1"/>
    <col min="5" max="5" width="10.23046875" style="531" customWidth="1"/>
    <col min="6" max="9" width="10.23046875" style="518" customWidth="1"/>
    <col min="10" max="16" width="9" style="518" customWidth="1"/>
    <col min="17" max="17" width="11.4609375" style="531" customWidth="1"/>
    <col min="18" max="19" width="8.765625" style="518" customWidth="1"/>
    <col min="20" max="20" width="10" style="518" customWidth="1"/>
    <col min="21" max="21" width="11.61328125" style="518" bestFit="1" customWidth="1"/>
    <col min="22" max="16384" width="7.765625" style="518"/>
  </cols>
  <sheetData>
    <row r="1" spans="1:21">
      <c r="A1" s="716" t="s">
        <v>2631</v>
      </c>
      <c r="B1" s="716"/>
      <c r="C1" s="716"/>
      <c r="D1" s="716"/>
      <c r="E1" s="716"/>
      <c r="F1" s="716"/>
      <c r="G1" s="716"/>
      <c r="H1" s="716"/>
      <c r="I1" s="716"/>
      <c r="J1" s="716"/>
      <c r="K1" s="716"/>
      <c r="L1" s="716"/>
      <c r="M1" s="716"/>
      <c r="N1" s="716"/>
      <c r="O1" s="716"/>
      <c r="P1" s="716"/>
      <c r="Q1" s="716"/>
      <c r="R1" s="716"/>
      <c r="S1" s="716"/>
      <c r="T1" s="716"/>
      <c r="U1" s="517"/>
    </row>
    <row r="2" spans="1:21">
      <c r="A2" s="717" t="s">
        <v>1196</v>
      </c>
      <c r="B2" s="717"/>
      <c r="C2" s="717"/>
      <c r="D2" s="717"/>
      <c r="E2" s="717"/>
      <c r="F2" s="717"/>
      <c r="G2" s="717"/>
      <c r="H2" s="717"/>
      <c r="I2" s="717"/>
      <c r="J2" s="717"/>
      <c r="K2" s="717"/>
      <c r="L2" s="717"/>
      <c r="M2" s="717"/>
      <c r="N2" s="717"/>
      <c r="O2" s="717"/>
      <c r="P2" s="717"/>
      <c r="Q2" s="717"/>
      <c r="R2" s="717"/>
      <c r="S2" s="717"/>
      <c r="T2" s="717"/>
      <c r="U2" s="517"/>
    </row>
    <row r="3" spans="1:21">
      <c r="A3" s="718" t="str">
        <f>+'10'!A3:U3</f>
        <v>(Kèm theo Báo cáo số           /BC-UBND ngày          /     /2026 của UBND tỉnh)</v>
      </c>
      <c r="B3" s="718"/>
      <c r="C3" s="718"/>
      <c r="D3" s="718"/>
      <c r="E3" s="718"/>
      <c r="F3" s="718"/>
      <c r="G3" s="718"/>
      <c r="H3" s="718"/>
      <c r="I3" s="718"/>
      <c r="J3" s="718"/>
      <c r="K3" s="718"/>
      <c r="L3" s="718"/>
      <c r="M3" s="718"/>
      <c r="N3" s="718"/>
      <c r="O3" s="718"/>
      <c r="P3" s="718"/>
      <c r="Q3" s="718"/>
      <c r="R3" s="718"/>
      <c r="S3" s="718"/>
      <c r="T3" s="718"/>
      <c r="U3" s="517"/>
    </row>
    <row r="4" spans="1:21">
      <c r="A4" s="719" t="s">
        <v>208</v>
      </c>
      <c r="B4" s="719"/>
      <c r="C4" s="719"/>
      <c r="D4" s="719"/>
      <c r="E4" s="719"/>
      <c r="F4" s="719"/>
      <c r="G4" s="719"/>
      <c r="H4" s="719"/>
      <c r="I4" s="719"/>
      <c r="J4" s="719"/>
      <c r="K4" s="719"/>
      <c r="L4" s="719"/>
      <c r="M4" s="719"/>
      <c r="N4" s="719"/>
      <c r="O4" s="719"/>
      <c r="P4" s="719"/>
      <c r="Q4" s="719"/>
      <c r="R4" s="719"/>
      <c r="S4" s="719"/>
      <c r="T4" s="719"/>
      <c r="U4" s="517"/>
    </row>
    <row r="5" spans="1:21">
      <c r="A5" s="714" t="s">
        <v>136</v>
      </c>
      <c r="B5" s="714" t="s">
        <v>839</v>
      </c>
      <c r="C5" s="714" t="s">
        <v>840</v>
      </c>
      <c r="D5" s="714" t="s">
        <v>273</v>
      </c>
      <c r="E5" s="720" t="s">
        <v>1182</v>
      </c>
      <c r="F5" s="714" t="s">
        <v>1183</v>
      </c>
      <c r="G5" s="714" t="s">
        <v>220</v>
      </c>
      <c r="H5" s="714" t="s">
        <v>1184</v>
      </c>
      <c r="I5" s="714" t="s">
        <v>1185</v>
      </c>
      <c r="J5" s="714" t="s">
        <v>1186</v>
      </c>
      <c r="K5" s="714" t="s">
        <v>1187</v>
      </c>
      <c r="L5" s="714" t="s">
        <v>1188</v>
      </c>
      <c r="M5" s="714" t="s">
        <v>1189</v>
      </c>
      <c r="N5" s="714" t="s">
        <v>156</v>
      </c>
      <c r="O5" s="714" t="s">
        <v>765</v>
      </c>
      <c r="P5" s="714"/>
      <c r="Q5" s="720" t="s">
        <v>1190</v>
      </c>
      <c r="R5" s="714" t="s">
        <v>1191</v>
      </c>
      <c r="S5" s="714" t="s">
        <v>179</v>
      </c>
      <c r="T5" s="714" t="s">
        <v>802</v>
      </c>
      <c r="U5" s="517"/>
    </row>
    <row r="6" spans="1:21" ht="84">
      <c r="A6" s="714"/>
      <c r="B6" s="714"/>
      <c r="C6" s="714"/>
      <c r="D6" s="714"/>
      <c r="E6" s="720"/>
      <c r="F6" s="714"/>
      <c r="G6" s="714"/>
      <c r="H6" s="714"/>
      <c r="I6" s="714"/>
      <c r="J6" s="714"/>
      <c r="K6" s="714"/>
      <c r="L6" s="714"/>
      <c r="M6" s="714"/>
      <c r="N6" s="714"/>
      <c r="O6" s="507" t="s">
        <v>1193</v>
      </c>
      <c r="P6" s="507" t="s">
        <v>1194</v>
      </c>
      <c r="Q6" s="720"/>
      <c r="R6" s="714"/>
      <c r="S6" s="714"/>
      <c r="T6" s="714"/>
      <c r="U6" s="517"/>
    </row>
    <row r="7" spans="1:21" s="584" customFormat="1" ht="10.5">
      <c r="A7" s="582" t="s">
        <v>35</v>
      </c>
      <c r="B7" s="582" t="s">
        <v>36</v>
      </c>
      <c r="C7" s="582">
        <v>1</v>
      </c>
      <c r="D7" s="582">
        <v>2</v>
      </c>
      <c r="E7" s="582">
        <v>3</v>
      </c>
      <c r="F7" s="582">
        <v>4</v>
      </c>
      <c r="G7" s="582">
        <v>5</v>
      </c>
      <c r="H7" s="582">
        <v>6</v>
      </c>
      <c r="I7" s="582">
        <v>7</v>
      </c>
      <c r="J7" s="582">
        <v>8</v>
      </c>
      <c r="K7" s="582">
        <v>9</v>
      </c>
      <c r="L7" s="582">
        <v>10</v>
      </c>
      <c r="M7" s="582">
        <v>11</v>
      </c>
      <c r="N7" s="582">
        <v>12</v>
      </c>
      <c r="O7" s="582">
        <v>13</v>
      </c>
      <c r="P7" s="582">
        <v>14</v>
      </c>
      <c r="Q7" s="582">
        <v>15</v>
      </c>
      <c r="R7" s="582">
        <v>16</v>
      </c>
      <c r="S7" s="582">
        <v>17</v>
      </c>
      <c r="T7" s="582" t="s">
        <v>1197</v>
      </c>
      <c r="U7" s="583"/>
    </row>
    <row r="8" spans="1:21">
      <c r="A8" s="507"/>
      <c r="B8" s="509" t="s">
        <v>300</v>
      </c>
      <c r="C8" s="424">
        <f>SUM(C9:C272)</f>
        <v>5814200.5907520037</v>
      </c>
      <c r="D8" s="424">
        <f t="shared" ref="D8:S8" si="0">SUM(D9:D272)</f>
        <v>5104219.0057769986</v>
      </c>
      <c r="E8" s="424">
        <f t="shared" si="0"/>
        <v>1321404.7069009996</v>
      </c>
      <c r="F8" s="424">
        <f t="shared" si="0"/>
        <v>53534.055511999999</v>
      </c>
      <c r="G8" s="424">
        <f t="shared" si="0"/>
        <v>289907.07022499997</v>
      </c>
      <c r="H8" s="424">
        <f t="shared" si="0"/>
        <v>178031.6507</v>
      </c>
      <c r="I8" s="424">
        <f t="shared" si="0"/>
        <v>1395834.4671860002</v>
      </c>
      <c r="J8" s="424">
        <f t="shared" si="0"/>
        <v>161845.54968700005</v>
      </c>
      <c r="K8" s="424">
        <f t="shared" si="0"/>
        <v>62216.930286000003</v>
      </c>
      <c r="L8" s="424">
        <f t="shared" si="0"/>
        <v>77358.027082000001</v>
      </c>
      <c r="M8" s="424">
        <f t="shared" si="0"/>
        <v>50175.834992999989</v>
      </c>
      <c r="N8" s="424">
        <f t="shared" si="0"/>
        <v>413233.15833800007</v>
      </c>
      <c r="O8" s="424">
        <f t="shared" si="0"/>
        <v>68091.063626999996</v>
      </c>
      <c r="P8" s="424">
        <f t="shared" si="0"/>
        <v>234673.39057699998</v>
      </c>
      <c r="Q8" s="424">
        <f t="shared" si="0"/>
        <v>1028075.575205</v>
      </c>
      <c r="R8" s="424">
        <f t="shared" si="0"/>
        <v>64721.979661999998</v>
      </c>
      <c r="S8" s="424">
        <f t="shared" si="0"/>
        <v>7880</v>
      </c>
      <c r="T8" s="425">
        <f>+D8/C8</f>
        <v>0.87788835732563253</v>
      </c>
      <c r="U8" s="517"/>
    </row>
    <row r="9" spans="1:21">
      <c r="A9" s="508">
        <v>1</v>
      </c>
      <c r="B9" s="519" t="s">
        <v>922</v>
      </c>
      <c r="C9" s="498">
        <v>1014</v>
      </c>
      <c r="D9" s="498">
        <v>1014</v>
      </c>
      <c r="E9" s="498"/>
      <c r="F9" s="498"/>
      <c r="G9" s="498"/>
      <c r="H9" s="498"/>
      <c r="I9" s="498"/>
      <c r="J9" s="498"/>
      <c r="K9" s="498"/>
      <c r="L9" s="498"/>
      <c r="M9" s="498"/>
      <c r="N9" s="498"/>
      <c r="O9" s="498"/>
      <c r="P9" s="498"/>
      <c r="Q9" s="498">
        <v>1014</v>
      </c>
      <c r="R9" s="498"/>
      <c r="S9" s="498"/>
      <c r="T9" s="501">
        <f>+D9/C9</f>
        <v>1</v>
      </c>
      <c r="U9" s="517"/>
    </row>
    <row r="10" spans="1:21">
      <c r="A10" s="508">
        <v>2</v>
      </c>
      <c r="B10" s="519" t="s">
        <v>923</v>
      </c>
      <c r="C10" s="498">
        <v>539</v>
      </c>
      <c r="D10" s="498">
        <v>539</v>
      </c>
      <c r="E10" s="498"/>
      <c r="F10" s="498"/>
      <c r="G10" s="498"/>
      <c r="H10" s="498"/>
      <c r="I10" s="498"/>
      <c r="J10" s="498"/>
      <c r="K10" s="498"/>
      <c r="L10" s="498"/>
      <c r="M10" s="498"/>
      <c r="N10" s="498"/>
      <c r="O10" s="498"/>
      <c r="P10" s="498"/>
      <c r="Q10" s="498">
        <v>539</v>
      </c>
      <c r="R10" s="498"/>
      <c r="S10" s="498"/>
      <c r="T10" s="501">
        <f t="shared" ref="T10:T73" si="1">+D10/C10</f>
        <v>1</v>
      </c>
      <c r="U10" s="517"/>
    </row>
    <row r="11" spans="1:21">
      <c r="A11" s="508">
        <v>3</v>
      </c>
      <c r="B11" s="519" t="s">
        <v>924</v>
      </c>
      <c r="C11" s="498">
        <v>629</v>
      </c>
      <c r="D11" s="498">
        <v>629</v>
      </c>
      <c r="E11" s="498"/>
      <c r="F11" s="498"/>
      <c r="G11" s="498"/>
      <c r="H11" s="498"/>
      <c r="I11" s="498"/>
      <c r="J11" s="498"/>
      <c r="K11" s="498"/>
      <c r="L11" s="498"/>
      <c r="M11" s="498"/>
      <c r="N11" s="498"/>
      <c r="O11" s="498"/>
      <c r="P11" s="498"/>
      <c r="Q11" s="498">
        <v>629</v>
      </c>
      <c r="R11" s="498"/>
      <c r="S11" s="498"/>
      <c r="T11" s="501">
        <f t="shared" si="1"/>
        <v>1</v>
      </c>
      <c r="U11" s="517"/>
    </row>
    <row r="12" spans="1:21">
      <c r="A12" s="508">
        <v>4</v>
      </c>
      <c r="B12" s="519" t="s">
        <v>925</v>
      </c>
      <c r="C12" s="498">
        <v>955</v>
      </c>
      <c r="D12" s="498">
        <v>955</v>
      </c>
      <c r="E12" s="498"/>
      <c r="F12" s="498"/>
      <c r="G12" s="498"/>
      <c r="H12" s="498"/>
      <c r="I12" s="498"/>
      <c r="J12" s="498"/>
      <c r="K12" s="498"/>
      <c r="L12" s="498"/>
      <c r="M12" s="498"/>
      <c r="N12" s="498"/>
      <c r="O12" s="498"/>
      <c r="P12" s="498"/>
      <c r="Q12" s="498">
        <v>955</v>
      </c>
      <c r="R12" s="498"/>
      <c r="S12" s="498"/>
      <c r="T12" s="501">
        <f t="shared" si="1"/>
        <v>1</v>
      </c>
      <c r="U12" s="517"/>
    </row>
    <row r="13" spans="1:21">
      <c r="A13" s="508">
        <v>5</v>
      </c>
      <c r="B13" s="519" t="s">
        <v>926</v>
      </c>
      <c r="C13" s="498">
        <v>3725</v>
      </c>
      <c r="D13" s="498">
        <v>2461.099976</v>
      </c>
      <c r="E13" s="498"/>
      <c r="F13" s="498"/>
      <c r="G13" s="498"/>
      <c r="H13" s="498"/>
      <c r="I13" s="498"/>
      <c r="J13" s="498"/>
      <c r="K13" s="498"/>
      <c r="L13" s="498"/>
      <c r="M13" s="498"/>
      <c r="N13" s="498"/>
      <c r="O13" s="498"/>
      <c r="P13" s="498"/>
      <c r="Q13" s="498">
        <v>2461.099976</v>
      </c>
      <c r="R13" s="498"/>
      <c r="S13" s="498"/>
      <c r="T13" s="501">
        <f t="shared" si="1"/>
        <v>0.6606979801342282</v>
      </c>
      <c r="U13" s="517"/>
    </row>
    <row r="14" spans="1:21">
      <c r="A14" s="508">
        <v>6</v>
      </c>
      <c r="B14" s="520" t="s">
        <v>927</v>
      </c>
      <c r="C14" s="498">
        <v>2824</v>
      </c>
      <c r="D14" s="498">
        <v>2330.9004</v>
      </c>
      <c r="E14" s="498">
        <v>32</v>
      </c>
      <c r="F14" s="498"/>
      <c r="G14" s="498"/>
      <c r="H14" s="498"/>
      <c r="I14" s="498"/>
      <c r="J14" s="498"/>
      <c r="K14" s="498"/>
      <c r="L14" s="498"/>
      <c r="M14" s="498"/>
      <c r="N14" s="498"/>
      <c r="O14" s="498"/>
      <c r="P14" s="498"/>
      <c r="Q14" s="498">
        <f>D14-E14</f>
        <v>2298.9004</v>
      </c>
      <c r="R14" s="498"/>
      <c r="S14" s="498"/>
      <c r="T14" s="501">
        <f t="shared" si="1"/>
        <v>0.82538966005665726</v>
      </c>
      <c r="U14" s="517"/>
    </row>
    <row r="15" spans="1:21">
      <c r="A15" s="508">
        <v>7</v>
      </c>
      <c r="B15" s="458" t="s">
        <v>928</v>
      </c>
      <c r="C15" s="498">
        <v>1225</v>
      </c>
      <c r="D15" s="498">
        <v>1224.999955</v>
      </c>
      <c r="E15" s="498"/>
      <c r="F15" s="498"/>
      <c r="G15" s="498"/>
      <c r="H15" s="498"/>
      <c r="I15" s="498"/>
      <c r="J15" s="498"/>
      <c r="K15" s="498"/>
      <c r="L15" s="498"/>
      <c r="M15" s="498"/>
      <c r="N15" s="498"/>
      <c r="O15" s="498"/>
      <c r="P15" s="498"/>
      <c r="Q15" s="498">
        <v>1224.999955</v>
      </c>
      <c r="R15" s="498"/>
      <c r="S15" s="498"/>
      <c r="T15" s="501">
        <f t="shared" si="1"/>
        <v>0.99999996326530616</v>
      </c>
      <c r="U15" s="517"/>
    </row>
    <row r="16" spans="1:21">
      <c r="A16" s="508">
        <v>8</v>
      </c>
      <c r="B16" s="519" t="s">
        <v>929</v>
      </c>
      <c r="C16" s="498">
        <v>4006.9709940000002</v>
      </c>
      <c r="D16" s="498">
        <v>4006.9709940000002</v>
      </c>
      <c r="E16" s="498"/>
      <c r="F16" s="498"/>
      <c r="G16" s="498"/>
      <c r="H16" s="498"/>
      <c r="I16" s="498"/>
      <c r="J16" s="498"/>
      <c r="K16" s="498"/>
      <c r="L16" s="498"/>
      <c r="M16" s="498"/>
      <c r="N16" s="498"/>
      <c r="O16" s="498"/>
      <c r="P16" s="498"/>
      <c r="Q16" s="498">
        <v>4006.9709940000002</v>
      </c>
      <c r="R16" s="498"/>
      <c r="S16" s="498"/>
      <c r="T16" s="501">
        <f t="shared" si="1"/>
        <v>1</v>
      </c>
      <c r="U16" s="517"/>
    </row>
    <row r="17" spans="1:21">
      <c r="A17" s="508">
        <v>9</v>
      </c>
      <c r="B17" s="519" t="s">
        <v>930</v>
      </c>
      <c r="C17" s="498">
        <v>7626.2559999999994</v>
      </c>
      <c r="D17" s="498">
        <v>6894.0660669999997</v>
      </c>
      <c r="E17" s="498"/>
      <c r="F17" s="498"/>
      <c r="G17" s="498"/>
      <c r="H17" s="498"/>
      <c r="I17" s="498"/>
      <c r="J17" s="498"/>
      <c r="K17" s="498"/>
      <c r="L17" s="498"/>
      <c r="M17" s="498"/>
      <c r="N17" s="498"/>
      <c r="O17" s="498"/>
      <c r="P17" s="498"/>
      <c r="Q17" s="498">
        <v>6894.0660669999997</v>
      </c>
      <c r="R17" s="498"/>
      <c r="S17" s="498"/>
      <c r="T17" s="501">
        <f t="shared" si="1"/>
        <v>0.90399090549805827</v>
      </c>
      <c r="U17" s="517"/>
    </row>
    <row r="18" spans="1:21">
      <c r="A18" s="508">
        <v>10</v>
      </c>
      <c r="B18" s="519" t="s">
        <v>931</v>
      </c>
      <c r="C18" s="498">
        <v>986</v>
      </c>
      <c r="D18" s="498">
        <v>986</v>
      </c>
      <c r="E18" s="498"/>
      <c r="F18" s="498"/>
      <c r="G18" s="498"/>
      <c r="H18" s="498"/>
      <c r="I18" s="498"/>
      <c r="J18" s="498"/>
      <c r="K18" s="498"/>
      <c r="L18" s="498"/>
      <c r="M18" s="498"/>
      <c r="N18" s="498"/>
      <c r="O18" s="498"/>
      <c r="P18" s="498"/>
      <c r="Q18" s="498">
        <v>986</v>
      </c>
      <c r="R18" s="498"/>
      <c r="S18" s="498"/>
      <c r="T18" s="501">
        <f t="shared" si="1"/>
        <v>1</v>
      </c>
      <c r="U18" s="517"/>
    </row>
    <row r="19" spans="1:21">
      <c r="A19" s="508">
        <v>11</v>
      </c>
      <c r="B19" s="47" t="s">
        <v>932</v>
      </c>
      <c r="C19" s="498">
        <v>19372.257595999999</v>
      </c>
      <c r="D19" s="498">
        <v>18374.257595999999</v>
      </c>
      <c r="E19" s="498"/>
      <c r="F19" s="498"/>
      <c r="G19" s="498"/>
      <c r="H19" s="498"/>
      <c r="I19" s="498"/>
      <c r="J19" s="498"/>
      <c r="K19" s="498"/>
      <c r="L19" s="498"/>
      <c r="M19" s="498"/>
      <c r="N19" s="498"/>
      <c r="O19" s="498"/>
      <c r="P19" s="498"/>
      <c r="Q19" s="498">
        <v>18374.257595999999</v>
      </c>
      <c r="R19" s="498"/>
      <c r="S19" s="498"/>
      <c r="T19" s="501">
        <f t="shared" si="1"/>
        <v>0.9484830306919898</v>
      </c>
      <c r="U19" s="517"/>
    </row>
    <row r="20" spans="1:21">
      <c r="A20" s="508">
        <v>12</v>
      </c>
      <c r="B20" s="458" t="s">
        <v>933</v>
      </c>
      <c r="C20" s="498">
        <v>474</v>
      </c>
      <c r="D20" s="498">
        <v>474</v>
      </c>
      <c r="E20" s="498"/>
      <c r="F20" s="498"/>
      <c r="G20" s="498"/>
      <c r="H20" s="498"/>
      <c r="I20" s="498"/>
      <c r="J20" s="498"/>
      <c r="K20" s="498"/>
      <c r="L20" s="498"/>
      <c r="M20" s="498"/>
      <c r="N20" s="498"/>
      <c r="O20" s="498"/>
      <c r="P20" s="498"/>
      <c r="Q20" s="498">
        <v>474</v>
      </c>
      <c r="R20" s="498"/>
      <c r="S20" s="498"/>
      <c r="T20" s="501">
        <f t="shared" si="1"/>
        <v>1</v>
      </c>
      <c r="U20" s="517"/>
    </row>
    <row r="21" spans="1:21">
      <c r="A21" s="508">
        <v>13</v>
      </c>
      <c r="B21" s="519" t="s">
        <v>934</v>
      </c>
      <c r="C21" s="498">
        <v>2363.0313940000001</v>
      </c>
      <c r="D21" s="498">
        <v>2363.0313940000001</v>
      </c>
      <c r="E21" s="498"/>
      <c r="F21" s="498"/>
      <c r="G21" s="498"/>
      <c r="H21" s="498"/>
      <c r="I21" s="498"/>
      <c r="J21" s="498"/>
      <c r="K21" s="498"/>
      <c r="L21" s="498"/>
      <c r="M21" s="498"/>
      <c r="N21" s="498"/>
      <c r="O21" s="498"/>
      <c r="P21" s="498"/>
      <c r="Q21" s="498">
        <v>2363.0313940000001</v>
      </c>
      <c r="R21" s="498"/>
      <c r="S21" s="498"/>
      <c r="T21" s="501">
        <f t="shared" si="1"/>
        <v>1</v>
      </c>
      <c r="U21" s="517"/>
    </row>
    <row r="22" spans="1:21">
      <c r="A22" s="508">
        <v>14</v>
      </c>
      <c r="B22" s="519" t="s">
        <v>935</v>
      </c>
      <c r="C22" s="498">
        <v>10948</v>
      </c>
      <c r="D22" s="498">
        <v>6227.2780000000002</v>
      </c>
      <c r="E22" s="498">
        <v>34</v>
      </c>
      <c r="F22" s="498"/>
      <c r="G22" s="498"/>
      <c r="H22" s="498"/>
      <c r="I22" s="498"/>
      <c r="J22" s="498"/>
      <c r="K22" s="498"/>
      <c r="L22" s="498"/>
      <c r="M22" s="498"/>
      <c r="N22" s="498"/>
      <c r="O22" s="498"/>
      <c r="P22" s="498"/>
      <c r="Q22" s="498">
        <v>6193.2780000000002</v>
      </c>
      <c r="R22" s="498"/>
      <c r="S22" s="498"/>
      <c r="T22" s="501">
        <f t="shared" si="1"/>
        <v>0.56880507855316043</v>
      </c>
      <c r="U22" s="517"/>
    </row>
    <row r="23" spans="1:21">
      <c r="A23" s="508">
        <v>15</v>
      </c>
      <c r="B23" s="521" t="s">
        <v>936</v>
      </c>
      <c r="C23" s="498">
        <v>171</v>
      </c>
      <c r="D23" s="498">
        <v>171</v>
      </c>
      <c r="E23" s="498"/>
      <c r="F23" s="498"/>
      <c r="G23" s="498"/>
      <c r="H23" s="498"/>
      <c r="I23" s="498"/>
      <c r="J23" s="498"/>
      <c r="K23" s="498"/>
      <c r="L23" s="498"/>
      <c r="M23" s="498"/>
      <c r="N23" s="498"/>
      <c r="O23" s="498"/>
      <c r="P23" s="498"/>
      <c r="Q23" s="498">
        <v>171</v>
      </c>
      <c r="R23" s="498"/>
      <c r="S23" s="498"/>
      <c r="T23" s="501">
        <f t="shared" si="1"/>
        <v>1</v>
      </c>
      <c r="U23" s="517"/>
    </row>
    <row r="24" spans="1:21">
      <c r="A24" s="508">
        <v>16</v>
      </c>
      <c r="B24" s="521" t="s">
        <v>937</v>
      </c>
      <c r="C24" s="498">
        <v>225</v>
      </c>
      <c r="D24" s="498">
        <v>29.95</v>
      </c>
      <c r="E24" s="498"/>
      <c r="F24" s="498"/>
      <c r="G24" s="498"/>
      <c r="H24" s="498"/>
      <c r="I24" s="498"/>
      <c r="J24" s="498"/>
      <c r="K24" s="498"/>
      <c r="L24" s="498"/>
      <c r="M24" s="498"/>
      <c r="N24" s="498"/>
      <c r="O24" s="498"/>
      <c r="P24" s="498"/>
      <c r="Q24" s="498">
        <v>29.95</v>
      </c>
      <c r="R24" s="498"/>
      <c r="S24" s="498"/>
      <c r="T24" s="501">
        <f t="shared" si="1"/>
        <v>0.1331111111111111</v>
      </c>
      <c r="U24" s="517"/>
    </row>
    <row r="25" spans="1:21">
      <c r="A25" s="508">
        <v>17</v>
      </c>
      <c r="B25" s="521" t="s">
        <v>938</v>
      </c>
      <c r="C25" s="498">
        <v>75</v>
      </c>
      <c r="D25" s="498">
        <v>75</v>
      </c>
      <c r="E25" s="498"/>
      <c r="F25" s="498"/>
      <c r="G25" s="498"/>
      <c r="H25" s="498"/>
      <c r="I25" s="498"/>
      <c r="J25" s="498"/>
      <c r="K25" s="498"/>
      <c r="L25" s="498"/>
      <c r="M25" s="498"/>
      <c r="N25" s="498"/>
      <c r="O25" s="498"/>
      <c r="P25" s="498"/>
      <c r="Q25" s="498">
        <v>75</v>
      </c>
      <c r="R25" s="498"/>
      <c r="S25" s="498"/>
      <c r="T25" s="501">
        <f t="shared" si="1"/>
        <v>1</v>
      </c>
      <c r="U25" s="517"/>
    </row>
    <row r="26" spans="1:21">
      <c r="A26" s="508">
        <v>18</v>
      </c>
      <c r="B26" s="521" t="s">
        <v>939</v>
      </c>
      <c r="C26" s="498">
        <v>270</v>
      </c>
      <c r="D26" s="498">
        <v>264.8</v>
      </c>
      <c r="E26" s="498"/>
      <c r="F26" s="498"/>
      <c r="G26" s="498"/>
      <c r="H26" s="498"/>
      <c r="I26" s="498"/>
      <c r="J26" s="498"/>
      <c r="K26" s="498"/>
      <c r="L26" s="498"/>
      <c r="M26" s="498"/>
      <c r="N26" s="498"/>
      <c r="O26" s="498"/>
      <c r="P26" s="498"/>
      <c r="Q26" s="498">
        <v>264.8</v>
      </c>
      <c r="R26" s="498"/>
      <c r="S26" s="498"/>
      <c r="T26" s="501">
        <f t="shared" si="1"/>
        <v>0.9807407407407408</v>
      </c>
      <c r="U26" s="517"/>
    </row>
    <row r="27" spans="1:21">
      <c r="A27" s="508">
        <v>19</v>
      </c>
      <c r="B27" s="521" t="s">
        <v>940</v>
      </c>
      <c r="C27" s="498">
        <v>60</v>
      </c>
      <c r="D27" s="498">
        <v>60</v>
      </c>
      <c r="E27" s="498"/>
      <c r="F27" s="498"/>
      <c r="G27" s="498"/>
      <c r="H27" s="498"/>
      <c r="I27" s="498"/>
      <c r="J27" s="498"/>
      <c r="K27" s="498"/>
      <c r="L27" s="498"/>
      <c r="M27" s="498"/>
      <c r="N27" s="498"/>
      <c r="O27" s="498"/>
      <c r="P27" s="498"/>
      <c r="Q27" s="498">
        <v>60</v>
      </c>
      <c r="R27" s="498"/>
      <c r="S27" s="498"/>
      <c r="T27" s="501">
        <f t="shared" si="1"/>
        <v>1</v>
      </c>
      <c r="U27" s="517"/>
    </row>
    <row r="28" spans="1:21">
      <c r="A28" s="508">
        <v>20</v>
      </c>
      <c r="B28" s="521" t="s">
        <v>941</v>
      </c>
      <c r="C28" s="498">
        <v>165</v>
      </c>
      <c r="D28" s="498">
        <v>165</v>
      </c>
      <c r="E28" s="498"/>
      <c r="F28" s="498"/>
      <c r="G28" s="498"/>
      <c r="H28" s="498"/>
      <c r="I28" s="498"/>
      <c r="J28" s="498"/>
      <c r="K28" s="498"/>
      <c r="L28" s="498"/>
      <c r="M28" s="498"/>
      <c r="N28" s="498"/>
      <c r="O28" s="498"/>
      <c r="P28" s="498"/>
      <c r="Q28" s="498">
        <v>165</v>
      </c>
      <c r="R28" s="498"/>
      <c r="S28" s="498"/>
      <c r="T28" s="501">
        <f t="shared" si="1"/>
        <v>1</v>
      </c>
      <c r="U28" s="517"/>
    </row>
    <row r="29" spans="1:21">
      <c r="A29" s="508">
        <v>21</v>
      </c>
      <c r="B29" s="521" t="s">
        <v>942</v>
      </c>
      <c r="C29" s="498">
        <v>517</v>
      </c>
      <c r="D29" s="498">
        <v>517</v>
      </c>
      <c r="E29" s="498"/>
      <c r="F29" s="498"/>
      <c r="G29" s="498"/>
      <c r="H29" s="498"/>
      <c r="I29" s="498"/>
      <c r="J29" s="498">
        <v>517</v>
      </c>
      <c r="K29" s="498"/>
      <c r="L29" s="498"/>
      <c r="M29" s="498"/>
      <c r="N29" s="498"/>
      <c r="O29" s="498"/>
      <c r="P29" s="498"/>
      <c r="Q29" s="498"/>
      <c r="R29" s="498"/>
      <c r="S29" s="498"/>
      <c r="T29" s="501">
        <f t="shared" si="1"/>
        <v>1</v>
      </c>
      <c r="U29" s="517"/>
    </row>
    <row r="30" spans="1:21">
      <c r="A30" s="508">
        <v>22</v>
      </c>
      <c r="B30" s="521" t="s">
        <v>943</v>
      </c>
      <c r="C30" s="498">
        <v>3000</v>
      </c>
      <c r="D30" s="498">
        <v>3000</v>
      </c>
      <c r="E30" s="498"/>
      <c r="F30" s="498"/>
      <c r="G30" s="498"/>
      <c r="H30" s="498"/>
      <c r="I30" s="498"/>
      <c r="J30" s="498"/>
      <c r="K30" s="498"/>
      <c r="L30" s="498"/>
      <c r="M30" s="498"/>
      <c r="N30" s="498"/>
      <c r="O30" s="498"/>
      <c r="P30" s="498"/>
      <c r="Q30" s="498"/>
      <c r="R30" s="498"/>
      <c r="S30" s="498">
        <v>3000</v>
      </c>
      <c r="T30" s="501">
        <f t="shared" si="1"/>
        <v>1</v>
      </c>
      <c r="U30" s="517"/>
    </row>
    <row r="31" spans="1:21">
      <c r="A31" s="508">
        <v>23</v>
      </c>
      <c r="B31" s="519" t="s">
        <v>944</v>
      </c>
      <c r="C31" s="498">
        <v>46576.138999999996</v>
      </c>
      <c r="D31" s="498">
        <v>32769.726999999999</v>
      </c>
      <c r="E31" s="498"/>
      <c r="F31" s="498"/>
      <c r="G31" s="498"/>
      <c r="H31" s="498"/>
      <c r="I31" s="498"/>
      <c r="J31" s="498"/>
      <c r="K31" s="498"/>
      <c r="L31" s="498"/>
      <c r="M31" s="498"/>
      <c r="N31" s="498">
        <v>32769.726999999999</v>
      </c>
      <c r="O31" s="498">
        <v>32769.726999999999</v>
      </c>
      <c r="P31" s="498"/>
      <c r="Q31" s="498"/>
      <c r="R31" s="498"/>
      <c r="S31" s="498"/>
      <c r="T31" s="501">
        <f t="shared" si="1"/>
        <v>0.70357328244833695</v>
      </c>
      <c r="U31" s="517"/>
    </row>
    <row r="32" spans="1:21">
      <c r="A32" s="508">
        <v>24</v>
      </c>
      <c r="B32" s="456" t="s">
        <v>945</v>
      </c>
      <c r="C32" s="498">
        <v>54069.458639999997</v>
      </c>
      <c r="D32" s="498">
        <v>38154.943940999998</v>
      </c>
      <c r="E32" s="498">
        <v>11.018000000000001</v>
      </c>
      <c r="F32" s="498"/>
      <c r="G32" s="498"/>
      <c r="H32" s="498"/>
      <c r="I32" s="498"/>
      <c r="J32" s="498"/>
      <c r="K32" s="498"/>
      <c r="L32" s="498"/>
      <c r="M32" s="498"/>
      <c r="N32" s="498">
        <v>1643.1186790000002</v>
      </c>
      <c r="O32" s="498">
        <v>976.15847900000006</v>
      </c>
      <c r="P32" s="498"/>
      <c r="Q32" s="498">
        <v>36500.807262000002</v>
      </c>
      <c r="R32" s="498"/>
      <c r="S32" s="498"/>
      <c r="T32" s="501">
        <f t="shared" si="1"/>
        <v>0.70566535897907778</v>
      </c>
      <c r="U32" s="517"/>
    </row>
    <row r="33" spans="1:21">
      <c r="A33" s="508">
        <v>25</v>
      </c>
      <c r="B33" s="456" t="s">
        <v>946</v>
      </c>
      <c r="C33" s="498">
        <v>1293</v>
      </c>
      <c r="D33" s="498">
        <v>1292.1948239999999</v>
      </c>
      <c r="E33" s="498"/>
      <c r="F33" s="498"/>
      <c r="G33" s="498"/>
      <c r="H33" s="498"/>
      <c r="I33" s="498"/>
      <c r="J33" s="498"/>
      <c r="K33" s="498"/>
      <c r="L33" s="498"/>
      <c r="M33" s="498"/>
      <c r="N33" s="498"/>
      <c r="O33" s="498"/>
      <c r="P33" s="498"/>
      <c r="Q33" s="498">
        <v>1292.1948239999999</v>
      </c>
      <c r="R33" s="498"/>
      <c r="S33" s="498"/>
      <c r="T33" s="501">
        <f t="shared" si="1"/>
        <v>0.99937728074245935</v>
      </c>
      <c r="U33" s="517"/>
    </row>
    <row r="34" spans="1:21">
      <c r="A34" s="508">
        <v>26</v>
      </c>
      <c r="B34" s="456" t="s">
        <v>947</v>
      </c>
      <c r="C34" s="498">
        <v>1729.2470309999999</v>
      </c>
      <c r="D34" s="498">
        <v>1345.878154</v>
      </c>
      <c r="E34" s="498"/>
      <c r="F34" s="498"/>
      <c r="G34" s="498"/>
      <c r="H34" s="498"/>
      <c r="I34" s="498"/>
      <c r="J34" s="498"/>
      <c r="K34" s="498"/>
      <c r="L34" s="498"/>
      <c r="M34" s="498"/>
      <c r="N34" s="498"/>
      <c r="O34" s="498"/>
      <c r="P34" s="498"/>
      <c r="Q34" s="498">
        <v>1345.878154</v>
      </c>
      <c r="R34" s="498"/>
      <c r="S34" s="498"/>
      <c r="T34" s="501">
        <f t="shared" si="1"/>
        <v>0.77830300117485074</v>
      </c>
      <c r="U34" s="517"/>
    </row>
    <row r="35" spans="1:21">
      <c r="A35" s="508">
        <v>27</v>
      </c>
      <c r="B35" s="456" t="s">
        <v>948</v>
      </c>
      <c r="C35" s="498">
        <v>771.43899999999996</v>
      </c>
      <c r="D35" s="498">
        <v>770.37648000000002</v>
      </c>
      <c r="E35" s="498"/>
      <c r="F35" s="498"/>
      <c r="G35" s="498"/>
      <c r="H35" s="498"/>
      <c r="I35" s="498"/>
      <c r="J35" s="498"/>
      <c r="K35" s="498"/>
      <c r="L35" s="498"/>
      <c r="M35" s="498"/>
      <c r="N35" s="498">
        <v>240.15894800000001</v>
      </c>
      <c r="O35" s="498">
        <v>240.15894800000001</v>
      </c>
      <c r="P35" s="498"/>
      <c r="Q35" s="498">
        <v>530.21753200000001</v>
      </c>
      <c r="R35" s="498"/>
      <c r="S35" s="498"/>
      <c r="T35" s="501">
        <f t="shared" si="1"/>
        <v>0.99862267787861392</v>
      </c>
      <c r="U35" s="517"/>
    </row>
    <row r="36" spans="1:21">
      <c r="A36" s="508">
        <v>28</v>
      </c>
      <c r="B36" s="456" t="s">
        <v>949</v>
      </c>
      <c r="C36" s="498">
        <v>298</v>
      </c>
      <c r="D36" s="498">
        <v>296.99380000000002</v>
      </c>
      <c r="E36" s="498"/>
      <c r="F36" s="498"/>
      <c r="G36" s="498"/>
      <c r="H36" s="498"/>
      <c r="I36" s="498"/>
      <c r="J36" s="498"/>
      <c r="K36" s="498"/>
      <c r="L36" s="498"/>
      <c r="M36" s="498"/>
      <c r="N36" s="498">
        <v>97.275199999999998</v>
      </c>
      <c r="O36" s="498">
        <v>97.275199999999998</v>
      </c>
      <c r="P36" s="498"/>
      <c r="Q36" s="498">
        <v>199.71860000000001</v>
      </c>
      <c r="R36" s="498"/>
      <c r="S36" s="498"/>
      <c r="T36" s="501">
        <f t="shared" si="1"/>
        <v>0.99662348993288596</v>
      </c>
      <c r="U36" s="517"/>
    </row>
    <row r="37" spans="1:21">
      <c r="A37" s="508">
        <v>29</v>
      </c>
      <c r="B37" s="521" t="s">
        <v>950</v>
      </c>
      <c r="C37" s="498">
        <v>18116</v>
      </c>
      <c r="D37" s="498">
        <v>13582.432682000001</v>
      </c>
      <c r="E37" s="498">
        <v>26</v>
      </c>
      <c r="F37" s="498"/>
      <c r="G37" s="498"/>
      <c r="H37" s="498"/>
      <c r="I37" s="498"/>
      <c r="J37" s="498"/>
      <c r="K37" s="498"/>
      <c r="L37" s="498"/>
      <c r="M37" s="498"/>
      <c r="N37" s="498">
        <v>2976.3889519999998</v>
      </c>
      <c r="O37" s="498"/>
      <c r="P37" s="498"/>
      <c r="Q37" s="498">
        <v>10580.043729999999</v>
      </c>
      <c r="R37" s="498"/>
      <c r="S37" s="498"/>
      <c r="T37" s="501">
        <f t="shared" si="1"/>
        <v>0.74974788485316846</v>
      </c>
      <c r="U37" s="517"/>
    </row>
    <row r="38" spans="1:21">
      <c r="A38" s="508">
        <v>30</v>
      </c>
      <c r="B38" s="521" t="s">
        <v>951</v>
      </c>
      <c r="C38" s="498">
        <v>41572.83</v>
      </c>
      <c r="D38" s="498">
        <v>41434.602305</v>
      </c>
      <c r="E38" s="498"/>
      <c r="F38" s="498"/>
      <c r="G38" s="498"/>
      <c r="H38" s="498"/>
      <c r="I38" s="498"/>
      <c r="J38" s="498"/>
      <c r="K38" s="498"/>
      <c r="L38" s="498"/>
      <c r="M38" s="498"/>
      <c r="N38" s="498"/>
      <c r="O38" s="498"/>
      <c r="P38" s="498"/>
      <c r="Q38" s="498">
        <v>41434.602305</v>
      </c>
      <c r="R38" s="498"/>
      <c r="S38" s="498"/>
      <c r="T38" s="501">
        <f t="shared" si="1"/>
        <v>0.99667504726043421</v>
      </c>
      <c r="U38" s="517"/>
    </row>
    <row r="39" spans="1:21">
      <c r="A39" s="508">
        <v>31</v>
      </c>
      <c r="B39" s="521" t="s">
        <v>952</v>
      </c>
      <c r="C39" s="498">
        <v>8807.7710000000006</v>
      </c>
      <c r="D39" s="498">
        <v>7599.9178000000002</v>
      </c>
      <c r="E39" s="498"/>
      <c r="F39" s="498"/>
      <c r="G39" s="498"/>
      <c r="H39" s="498"/>
      <c r="I39" s="498"/>
      <c r="J39" s="498"/>
      <c r="K39" s="498"/>
      <c r="L39" s="498"/>
      <c r="M39" s="498"/>
      <c r="N39" s="498">
        <v>7599.9178000000002</v>
      </c>
      <c r="O39" s="498"/>
      <c r="P39" s="498"/>
      <c r="Q39" s="498"/>
      <c r="R39" s="498"/>
      <c r="S39" s="498"/>
      <c r="T39" s="501">
        <f t="shared" si="1"/>
        <v>0.86286505405283576</v>
      </c>
      <c r="U39" s="517"/>
    </row>
    <row r="40" spans="1:21">
      <c r="A40" s="508">
        <v>32</v>
      </c>
      <c r="B40" s="517" t="s">
        <v>953</v>
      </c>
      <c r="C40" s="498">
        <v>56300.657373000009</v>
      </c>
      <c r="D40" s="498">
        <v>42043.231226999997</v>
      </c>
      <c r="E40" s="498">
        <v>24</v>
      </c>
      <c r="F40" s="498"/>
      <c r="G40" s="498"/>
      <c r="H40" s="498">
        <v>63</v>
      </c>
      <c r="I40" s="498">
        <v>675</v>
      </c>
      <c r="J40" s="498">
        <v>16851.989720000001</v>
      </c>
      <c r="K40" s="498"/>
      <c r="L40" s="498">
        <v>2371.9394000000002</v>
      </c>
      <c r="M40" s="498"/>
      <c r="N40" s="498"/>
      <c r="O40" s="498"/>
      <c r="P40" s="498"/>
      <c r="Q40" s="498">
        <v>22057.302107</v>
      </c>
      <c r="R40" s="498"/>
      <c r="S40" s="498"/>
      <c r="T40" s="501">
        <f t="shared" si="1"/>
        <v>0.74676270560141955</v>
      </c>
      <c r="U40" s="517"/>
    </row>
    <row r="41" spans="1:21">
      <c r="A41" s="508">
        <v>33</v>
      </c>
      <c r="B41" s="522" t="s">
        <v>954</v>
      </c>
      <c r="C41" s="498">
        <v>13390.2358</v>
      </c>
      <c r="D41" s="498">
        <v>12961.38473</v>
      </c>
      <c r="E41" s="498"/>
      <c r="F41" s="498"/>
      <c r="G41" s="498"/>
      <c r="H41" s="498"/>
      <c r="I41" s="498"/>
      <c r="J41" s="498">
        <v>12961.38473</v>
      </c>
      <c r="K41" s="498"/>
      <c r="L41" s="498"/>
      <c r="M41" s="498"/>
      <c r="N41" s="498"/>
      <c r="O41" s="498"/>
      <c r="P41" s="498"/>
      <c r="Q41" s="498"/>
      <c r="R41" s="498"/>
      <c r="S41" s="498"/>
      <c r="T41" s="501">
        <f t="shared" si="1"/>
        <v>0.96797285153111334</v>
      </c>
      <c r="U41" s="517"/>
    </row>
    <row r="42" spans="1:21">
      <c r="A42" s="508">
        <v>34</v>
      </c>
      <c r="B42" s="522" t="s">
        <v>955</v>
      </c>
      <c r="C42" s="498">
        <v>42406.154999999999</v>
      </c>
      <c r="D42" s="498">
        <v>41605.628597000003</v>
      </c>
      <c r="E42" s="498"/>
      <c r="F42" s="498"/>
      <c r="G42" s="498"/>
      <c r="H42" s="498"/>
      <c r="I42" s="498"/>
      <c r="J42" s="498">
        <v>41605.628597000003</v>
      </c>
      <c r="K42" s="498"/>
      <c r="L42" s="498"/>
      <c r="M42" s="498"/>
      <c r="N42" s="498"/>
      <c r="O42" s="498"/>
      <c r="P42" s="498"/>
      <c r="Q42" s="498"/>
      <c r="R42" s="498"/>
      <c r="S42" s="498"/>
      <c r="T42" s="501">
        <f t="shared" si="1"/>
        <v>0.98112240067509082</v>
      </c>
      <c r="U42" s="517"/>
    </row>
    <row r="43" spans="1:21">
      <c r="A43" s="508">
        <v>35</v>
      </c>
      <c r="B43" s="522" t="s">
        <v>788</v>
      </c>
      <c r="C43" s="498">
        <v>9355.1990000000005</v>
      </c>
      <c r="D43" s="498">
        <v>9165.4822899999999</v>
      </c>
      <c r="E43" s="498"/>
      <c r="F43" s="498"/>
      <c r="G43" s="498"/>
      <c r="H43" s="498"/>
      <c r="I43" s="498"/>
      <c r="J43" s="498">
        <v>9165.4822899999999</v>
      </c>
      <c r="K43" s="498"/>
      <c r="L43" s="498"/>
      <c r="M43" s="498"/>
      <c r="N43" s="498"/>
      <c r="O43" s="498"/>
      <c r="P43" s="498"/>
      <c r="Q43" s="498"/>
      <c r="R43" s="498"/>
      <c r="S43" s="498"/>
      <c r="T43" s="501">
        <f t="shared" si="1"/>
        <v>0.97972071892858714</v>
      </c>
      <c r="U43" s="517"/>
    </row>
    <row r="44" spans="1:21">
      <c r="A44" s="508">
        <v>36</v>
      </c>
      <c r="B44" s="522" t="s">
        <v>956</v>
      </c>
      <c r="C44" s="498">
        <v>9415</v>
      </c>
      <c r="D44" s="498">
        <v>4415</v>
      </c>
      <c r="E44" s="498"/>
      <c r="F44" s="498"/>
      <c r="G44" s="498"/>
      <c r="H44" s="498"/>
      <c r="I44" s="498"/>
      <c r="J44" s="498">
        <v>4415</v>
      </c>
      <c r="K44" s="498"/>
      <c r="L44" s="498"/>
      <c r="M44" s="498"/>
      <c r="N44" s="498"/>
      <c r="O44" s="498"/>
      <c r="P44" s="498"/>
      <c r="Q44" s="498"/>
      <c r="R44" s="498"/>
      <c r="S44" s="498"/>
      <c r="T44" s="501">
        <f t="shared" si="1"/>
        <v>0.46893255443441317</v>
      </c>
      <c r="U44" s="517"/>
    </row>
    <row r="45" spans="1:21">
      <c r="A45" s="508">
        <v>37</v>
      </c>
      <c r="B45" s="522" t="s">
        <v>957</v>
      </c>
      <c r="C45" s="498">
        <v>7413.5</v>
      </c>
      <c r="D45" s="498">
        <v>4422.6859999999997</v>
      </c>
      <c r="E45" s="498"/>
      <c r="F45" s="498"/>
      <c r="G45" s="498"/>
      <c r="H45" s="498"/>
      <c r="I45" s="498"/>
      <c r="J45" s="498">
        <v>4422.6859999999997</v>
      </c>
      <c r="K45" s="498"/>
      <c r="L45" s="498"/>
      <c r="M45" s="498"/>
      <c r="N45" s="498"/>
      <c r="O45" s="498"/>
      <c r="P45" s="498"/>
      <c r="Q45" s="498"/>
      <c r="R45" s="498"/>
      <c r="S45" s="498"/>
      <c r="T45" s="501">
        <f t="shared" si="1"/>
        <v>0.59657192958791394</v>
      </c>
      <c r="U45" s="517"/>
    </row>
    <row r="46" spans="1:21">
      <c r="A46" s="508">
        <v>38</v>
      </c>
      <c r="B46" s="522" t="s">
        <v>958</v>
      </c>
      <c r="C46" s="498">
        <v>2038</v>
      </c>
      <c r="D46" s="498">
        <v>2038</v>
      </c>
      <c r="E46" s="498"/>
      <c r="F46" s="498"/>
      <c r="G46" s="498"/>
      <c r="H46" s="498"/>
      <c r="I46" s="498"/>
      <c r="J46" s="498">
        <v>2038</v>
      </c>
      <c r="K46" s="498"/>
      <c r="L46" s="498"/>
      <c r="M46" s="498"/>
      <c r="N46" s="498"/>
      <c r="O46" s="498"/>
      <c r="P46" s="498"/>
      <c r="Q46" s="498"/>
      <c r="R46" s="498"/>
      <c r="S46" s="498"/>
      <c r="T46" s="501">
        <f t="shared" si="1"/>
        <v>1</v>
      </c>
      <c r="U46" s="517"/>
    </row>
    <row r="47" spans="1:21">
      <c r="A47" s="508">
        <v>39</v>
      </c>
      <c r="B47" s="522" t="s">
        <v>959</v>
      </c>
      <c r="C47" s="498">
        <v>3337</v>
      </c>
      <c r="D47" s="498">
        <v>1799</v>
      </c>
      <c r="E47" s="498"/>
      <c r="F47" s="498"/>
      <c r="G47" s="498"/>
      <c r="H47" s="498"/>
      <c r="I47" s="498"/>
      <c r="J47" s="498">
        <v>1799</v>
      </c>
      <c r="K47" s="498"/>
      <c r="L47" s="498"/>
      <c r="M47" s="498"/>
      <c r="N47" s="498"/>
      <c r="O47" s="498"/>
      <c r="P47" s="498"/>
      <c r="Q47" s="498"/>
      <c r="R47" s="498"/>
      <c r="S47" s="498"/>
      <c r="T47" s="501">
        <f t="shared" si="1"/>
        <v>0.53910698231944865</v>
      </c>
      <c r="U47" s="517"/>
    </row>
    <row r="48" spans="1:21">
      <c r="A48" s="508">
        <v>40</v>
      </c>
      <c r="B48" s="522" t="s">
        <v>791</v>
      </c>
      <c r="C48" s="498">
        <v>77001.834999999992</v>
      </c>
      <c r="D48" s="498">
        <v>74212.186854</v>
      </c>
      <c r="E48" s="498"/>
      <c r="F48" s="498"/>
      <c r="G48" s="498"/>
      <c r="H48" s="498"/>
      <c r="I48" s="498"/>
      <c r="J48" s="498"/>
      <c r="K48" s="498"/>
      <c r="L48" s="498">
        <v>74212.186854</v>
      </c>
      <c r="M48" s="498"/>
      <c r="N48" s="498"/>
      <c r="O48" s="498"/>
      <c r="P48" s="498"/>
      <c r="Q48" s="498"/>
      <c r="R48" s="498"/>
      <c r="S48" s="498"/>
      <c r="T48" s="501">
        <f t="shared" si="1"/>
        <v>0.96377166666222969</v>
      </c>
      <c r="U48" s="517"/>
    </row>
    <row r="49" spans="1:21" ht="28">
      <c r="A49" s="508">
        <v>41</v>
      </c>
      <c r="B49" s="456" t="s">
        <v>960</v>
      </c>
      <c r="C49" s="498">
        <v>4851.9409999999998</v>
      </c>
      <c r="D49" s="498">
        <v>4194.9796100000003</v>
      </c>
      <c r="E49" s="498"/>
      <c r="F49" s="498"/>
      <c r="G49" s="498"/>
      <c r="H49" s="498"/>
      <c r="I49" s="498"/>
      <c r="J49" s="498">
        <v>4194.9796100000003</v>
      </c>
      <c r="K49" s="498"/>
      <c r="L49" s="498"/>
      <c r="M49" s="498"/>
      <c r="N49" s="498"/>
      <c r="O49" s="498"/>
      <c r="P49" s="498"/>
      <c r="Q49" s="498"/>
      <c r="R49" s="498"/>
      <c r="S49" s="498"/>
      <c r="T49" s="501">
        <f t="shared" si="1"/>
        <v>0.86459823192408991</v>
      </c>
      <c r="U49" s="517"/>
    </row>
    <row r="50" spans="1:21" ht="28">
      <c r="A50" s="508">
        <v>42</v>
      </c>
      <c r="B50" s="456" t="s">
        <v>961</v>
      </c>
      <c r="C50" s="498">
        <v>4636.4589999999998</v>
      </c>
      <c r="D50" s="498">
        <v>3399.7300150000001</v>
      </c>
      <c r="E50" s="498"/>
      <c r="F50" s="498"/>
      <c r="G50" s="498"/>
      <c r="H50" s="498"/>
      <c r="I50" s="498"/>
      <c r="J50" s="498">
        <v>3399.7300150000001</v>
      </c>
      <c r="K50" s="498"/>
      <c r="L50" s="498"/>
      <c r="M50" s="498"/>
      <c r="N50" s="498"/>
      <c r="O50" s="498"/>
      <c r="P50" s="498"/>
      <c r="Q50" s="498"/>
      <c r="R50" s="498"/>
      <c r="S50" s="498"/>
      <c r="T50" s="501">
        <f t="shared" si="1"/>
        <v>0.73326001912235184</v>
      </c>
      <c r="U50" s="517"/>
    </row>
    <row r="51" spans="1:21" ht="28">
      <c r="A51" s="508">
        <v>43</v>
      </c>
      <c r="B51" s="456" t="s">
        <v>962</v>
      </c>
      <c r="C51" s="498">
        <v>2614.7689999999998</v>
      </c>
      <c r="D51" s="498">
        <v>1864.5875450000001</v>
      </c>
      <c r="E51" s="498"/>
      <c r="F51" s="498"/>
      <c r="G51" s="498"/>
      <c r="H51" s="498"/>
      <c r="I51" s="498"/>
      <c r="J51" s="498">
        <v>1864.5875450000001</v>
      </c>
      <c r="K51" s="498"/>
      <c r="L51" s="498"/>
      <c r="M51" s="498"/>
      <c r="N51" s="498"/>
      <c r="O51" s="498"/>
      <c r="P51" s="498"/>
      <c r="Q51" s="498"/>
      <c r="R51" s="498"/>
      <c r="S51" s="498"/>
      <c r="T51" s="501">
        <f t="shared" si="1"/>
        <v>0.71309838268696024</v>
      </c>
      <c r="U51" s="517"/>
    </row>
    <row r="52" spans="1:21" ht="28">
      <c r="A52" s="508">
        <v>44</v>
      </c>
      <c r="B52" s="456" t="s">
        <v>963</v>
      </c>
      <c r="C52" s="498">
        <v>4209.9603200000001</v>
      </c>
      <c r="D52" s="498">
        <v>3641.052576</v>
      </c>
      <c r="E52" s="498"/>
      <c r="F52" s="498"/>
      <c r="G52" s="498"/>
      <c r="H52" s="498"/>
      <c r="I52" s="498"/>
      <c r="J52" s="498">
        <v>2019.4823779999999</v>
      </c>
      <c r="K52" s="498">
        <v>1245.3593699999999</v>
      </c>
      <c r="L52" s="498">
        <v>376.21082799999999</v>
      </c>
      <c r="M52" s="498"/>
      <c r="N52" s="498"/>
      <c r="O52" s="498"/>
      <c r="P52" s="498"/>
      <c r="Q52" s="498"/>
      <c r="R52" s="498"/>
      <c r="S52" s="498"/>
      <c r="T52" s="501">
        <f t="shared" si="1"/>
        <v>0.86486624558019587</v>
      </c>
      <c r="U52" s="517"/>
    </row>
    <row r="53" spans="1:21" ht="28">
      <c r="A53" s="508">
        <v>45</v>
      </c>
      <c r="B53" s="456" t="s">
        <v>964</v>
      </c>
      <c r="C53" s="498">
        <v>5427.71173</v>
      </c>
      <c r="D53" s="498">
        <v>4784.5834130000003</v>
      </c>
      <c r="E53" s="498"/>
      <c r="F53" s="498"/>
      <c r="G53" s="498"/>
      <c r="H53" s="498"/>
      <c r="I53" s="498"/>
      <c r="J53" s="498">
        <v>4784.5834130000003</v>
      </c>
      <c r="K53" s="498"/>
      <c r="L53" s="498"/>
      <c r="M53" s="498"/>
      <c r="N53" s="498"/>
      <c r="O53" s="498"/>
      <c r="P53" s="498"/>
      <c r="Q53" s="498"/>
      <c r="R53" s="498"/>
      <c r="S53" s="498"/>
      <c r="T53" s="501">
        <f t="shared" si="1"/>
        <v>0.88151022954198055</v>
      </c>
      <c r="U53" s="517"/>
    </row>
    <row r="54" spans="1:21" ht="28">
      <c r="A54" s="508">
        <v>46</v>
      </c>
      <c r="B54" s="456" t="s">
        <v>965</v>
      </c>
      <c r="C54" s="498">
        <v>9894.8534560000007</v>
      </c>
      <c r="D54" s="498">
        <v>9308.6441680000007</v>
      </c>
      <c r="E54" s="498"/>
      <c r="F54" s="498"/>
      <c r="G54" s="498"/>
      <c r="H54" s="498"/>
      <c r="I54" s="498"/>
      <c r="J54" s="498">
        <v>9308.6441680000007</v>
      </c>
      <c r="K54" s="498"/>
      <c r="L54" s="498"/>
      <c r="M54" s="498"/>
      <c r="N54" s="498"/>
      <c r="O54" s="498"/>
      <c r="P54" s="498"/>
      <c r="Q54" s="498"/>
      <c r="R54" s="498"/>
      <c r="S54" s="498"/>
      <c r="T54" s="501">
        <f t="shared" si="1"/>
        <v>0.9407561425132035</v>
      </c>
      <c r="U54" s="517"/>
    </row>
    <row r="55" spans="1:21" s="523" customFormat="1" ht="28">
      <c r="A55" s="508">
        <v>47</v>
      </c>
      <c r="B55" s="456" t="s">
        <v>966</v>
      </c>
      <c r="C55" s="498">
        <v>9942.222033</v>
      </c>
      <c r="D55" s="498">
        <v>8851.603255</v>
      </c>
      <c r="E55" s="498"/>
      <c r="F55" s="498"/>
      <c r="G55" s="498"/>
      <c r="H55" s="498"/>
      <c r="I55" s="498"/>
      <c r="J55" s="498">
        <v>8464.8344510000006</v>
      </c>
      <c r="K55" s="498"/>
      <c r="L55" s="498"/>
      <c r="M55" s="498"/>
      <c r="N55" s="498">
        <v>386.76880399999999</v>
      </c>
      <c r="O55" s="498"/>
      <c r="P55" s="498"/>
      <c r="Q55" s="498"/>
      <c r="R55" s="498"/>
      <c r="S55" s="498"/>
      <c r="T55" s="501">
        <f t="shared" si="1"/>
        <v>0.89030432287872441</v>
      </c>
      <c r="U55" s="517"/>
    </row>
    <row r="56" spans="1:21" ht="28">
      <c r="A56" s="508">
        <v>48</v>
      </c>
      <c r="B56" s="456" t="s">
        <v>967</v>
      </c>
      <c r="C56" s="498">
        <v>5980.1019999999999</v>
      </c>
      <c r="D56" s="498">
        <v>5260.1015470000002</v>
      </c>
      <c r="E56" s="498"/>
      <c r="F56" s="498"/>
      <c r="G56" s="498"/>
      <c r="H56" s="498"/>
      <c r="I56" s="498"/>
      <c r="J56" s="498">
        <v>5260.1015470000002</v>
      </c>
      <c r="K56" s="498"/>
      <c r="L56" s="498"/>
      <c r="M56" s="498"/>
      <c r="N56" s="498"/>
      <c r="O56" s="498"/>
      <c r="P56" s="498"/>
      <c r="Q56" s="498"/>
      <c r="R56" s="498"/>
      <c r="S56" s="498"/>
      <c r="T56" s="501">
        <f t="shared" si="1"/>
        <v>0.87960064008941663</v>
      </c>
      <c r="U56" s="517"/>
    </row>
    <row r="57" spans="1:21" ht="28">
      <c r="A57" s="508">
        <v>49</v>
      </c>
      <c r="B57" s="456" t="s">
        <v>968</v>
      </c>
      <c r="C57" s="498">
        <v>4128.6719999999996</v>
      </c>
      <c r="D57" s="498">
        <v>3637.683164</v>
      </c>
      <c r="E57" s="498"/>
      <c r="F57" s="498"/>
      <c r="G57" s="498"/>
      <c r="H57" s="498"/>
      <c r="I57" s="498"/>
      <c r="J57" s="498">
        <v>3395.993164</v>
      </c>
      <c r="K57" s="498"/>
      <c r="L57" s="498">
        <v>241.69</v>
      </c>
      <c r="M57" s="498"/>
      <c r="N57" s="498"/>
      <c r="O57" s="498"/>
      <c r="P57" s="498"/>
      <c r="Q57" s="498"/>
      <c r="R57" s="498"/>
      <c r="S57" s="498"/>
      <c r="T57" s="501">
        <f t="shared" si="1"/>
        <v>0.88107826535990275</v>
      </c>
      <c r="U57" s="517"/>
    </row>
    <row r="58" spans="1:21" ht="28">
      <c r="A58" s="508">
        <v>50</v>
      </c>
      <c r="B58" s="456" t="s">
        <v>969</v>
      </c>
      <c r="C58" s="498">
        <v>3678.9837769999999</v>
      </c>
      <c r="D58" s="498">
        <v>2948.771107</v>
      </c>
      <c r="E58" s="498"/>
      <c r="F58" s="498"/>
      <c r="G58" s="498"/>
      <c r="H58" s="498"/>
      <c r="I58" s="498"/>
      <c r="J58" s="498">
        <v>2948.771107</v>
      </c>
      <c r="K58" s="498"/>
      <c r="L58" s="498"/>
      <c r="M58" s="498"/>
      <c r="N58" s="498"/>
      <c r="O58" s="498"/>
      <c r="P58" s="498"/>
      <c r="Q58" s="498"/>
      <c r="R58" s="498"/>
      <c r="S58" s="498"/>
      <c r="T58" s="501">
        <f t="shared" si="1"/>
        <v>0.80151783365692186</v>
      </c>
      <c r="U58" s="517"/>
    </row>
    <row r="59" spans="1:21" ht="28">
      <c r="A59" s="508">
        <v>51</v>
      </c>
      <c r="B59" s="456" t="s">
        <v>970</v>
      </c>
      <c r="C59" s="498">
        <v>4271.3330000000005</v>
      </c>
      <c r="D59" s="498">
        <v>4064.3108980000002</v>
      </c>
      <c r="E59" s="498"/>
      <c r="F59" s="498"/>
      <c r="G59" s="498"/>
      <c r="H59" s="498"/>
      <c r="I59" s="498"/>
      <c r="J59" s="498">
        <v>4064.3108980000002</v>
      </c>
      <c r="K59" s="498"/>
      <c r="L59" s="498"/>
      <c r="M59" s="498"/>
      <c r="N59" s="498"/>
      <c r="O59" s="498"/>
      <c r="P59" s="498"/>
      <c r="Q59" s="498"/>
      <c r="R59" s="498"/>
      <c r="S59" s="498"/>
      <c r="T59" s="501">
        <f t="shared" si="1"/>
        <v>0.95153220271048866</v>
      </c>
      <c r="U59" s="517"/>
    </row>
    <row r="60" spans="1:21" ht="28">
      <c r="A60" s="508">
        <v>52</v>
      </c>
      <c r="B60" s="456" t="s">
        <v>971</v>
      </c>
      <c r="C60" s="498">
        <v>9517.9069249999993</v>
      </c>
      <c r="D60" s="498">
        <v>8612.1844799999999</v>
      </c>
      <c r="E60" s="498"/>
      <c r="F60" s="498"/>
      <c r="G60" s="498"/>
      <c r="H60" s="498"/>
      <c r="I60" s="498"/>
      <c r="J60" s="498">
        <v>8456.1844799999999</v>
      </c>
      <c r="K60" s="498"/>
      <c r="L60" s="498">
        <v>156</v>
      </c>
      <c r="M60" s="498"/>
      <c r="N60" s="498"/>
      <c r="O60" s="498"/>
      <c r="P60" s="498"/>
      <c r="Q60" s="498"/>
      <c r="R60" s="498"/>
      <c r="S60" s="498"/>
      <c r="T60" s="501">
        <f t="shared" si="1"/>
        <v>0.90484016579096782</v>
      </c>
      <c r="U60" s="517"/>
    </row>
    <row r="61" spans="1:21" ht="28">
      <c r="A61" s="508">
        <v>53</v>
      </c>
      <c r="B61" s="456" t="s">
        <v>972</v>
      </c>
      <c r="C61" s="498">
        <v>4161.9812270000002</v>
      </c>
      <c r="D61" s="498">
        <v>4161.9812270000002</v>
      </c>
      <c r="E61" s="498"/>
      <c r="F61" s="498"/>
      <c r="G61" s="498"/>
      <c r="H61" s="498"/>
      <c r="I61" s="498"/>
      <c r="J61" s="498">
        <v>4161.9812270000002</v>
      </c>
      <c r="K61" s="498"/>
      <c r="L61" s="498"/>
      <c r="M61" s="498"/>
      <c r="N61" s="498"/>
      <c r="O61" s="498"/>
      <c r="P61" s="498"/>
      <c r="Q61" s="498"/>
      <c r="R61" s="498"/>
      <c r="S61" s="498"/>
      <c r="T61" s="501">
        <f t="shared" si="1"/>
        <v>1</v>
      </c>
      <c r="U61" s="517"/>
    </row>
    <row r="62" spans="1:21" ht="28">
      <c r="A62" s="508">
        <v>54</v>
      </c>
      <c r="B62" s="456" t="s">
        <v>973</v>
      </c>
      <c r="C62" s="498">
        <v>57051.798999999999</v>
      </c>
      <c r="D62" s="498">
        <v>32979.743999999999</v>
      </c>
      <c r="E62" s="498"/>
      <c r="F62" s="498"/>
      <c r="G62" s="498"/>
      <c r="H62" s="498"/>
      <c r="I62" s="498"/>
      <c r="J62" s="498"/>
      <c r="K62" s="498"/>
      <c r="L62" s="498"/>
      <c r="M62" s="498"/>
      <c r="N62" s="498">
        <v>32979.743999999999</v>
      </c>
      <c r="O62" s="498">
        <v>32979.743999999999</v>
      </c>
      <c r="P62" s="498"/>
      <c r="Q62" s="498"/>
      <c r="R62" s="498"/>
      <c r="S62" s="498"/>
      <c r="T62" s="501">
        <f t="shared" si="1"/>
        <v>0.57806667936974254</v>
      </c>
      <c r="U62" s="517"/>
    </row>
    <row r="63" spans="1:21" ht="28">
      <c r="A63" s="508">
        <v>55</v>
      </c>
      <c r="B63" s="456" t="s">
        <v>1198</v>
      </c>
      <c r="C63" s="498">
        <v>48380.31</v>
      </c>
      <c r="D63" s="498">
        <v>48157.972000000002</v>
      </c>
      <c r="E63" s="498">
        <v>0</v>
      </c>
      <c r="F63" s="498">
        <v>0</v>
      </c>
      <c r="G63" s="498">
        <v>0</v>
      </c>
      <c r="H63" s="498">
        <v>0</v>
      </c>
      <c r="I63" s="498">
        <v>0</v>
      </c>
      <c r="J63" s="498">
        <v>0</v>
      </c>
      <c r="K63" s="498">
        <v>0</v>
      </c>
      <c r="L63" s="498">
        <v>0</v>
      </c>
      <c r="M63" s="498">
        <v>0</v>
      </c>
      <c r="N63" s="498">
        <v>0</v>
      </c>
      <c r="O63" s="498">
        <v>0</v>
      </c>
      <c r="P63" s="498">
        <v>0</v>
      </c>
      <c r="Q63" s="498">
        <v>48157.972000000002</v>
      </c>
      <c r="R63" s="498">
        <v>0</v>
      </c>
      <c r="S63" s="498">
        <v>0</v>
      </c>
      <c r="T63" s="501">
        <f t="shared" si="1"/>
        <v>0.99540437008361471</v>
      </c>
      <c r="U63" s="517"/>
    </row>
    <row r="64" spans="1:21">
      <c r="A64" s="508">
        <v>56</v>
      </c>
      <c r="B64" s="456" t="s">
        <v>1199</v>
      </c>
      <c r="C64" s="498">
        <v>86797.575299999997</v>
      </c>
      <c r="D64" s="498">
        <v>46283.297304</v>
      </c>
      <c r="E64" s="498">
        <v>0</v>
      </c>
      <c r="F64" s="498">
        <v>0</v>
      </c>
      <c r="G64" s="498">
        <v>0</v>
      </c>
      <c r="H64" s="498">
        <v>0</v>
      </c>
      <c r="I64" s="498">
        <v>0</v>
      </c>
      <c r="J64" s="498">
        <v>0</v>
      </c>
      <c r="K64" s="498">
        <v>0</v>
      </c>
      <c r="L64" s="498">
        <v>0</v>
      </c>
      <c r="M64" s="498">
        <v>0</v>
      </c>
      <c r="N64" s="498">
        <v>0</v>
      </c>
      <c r="O64" s="498">
        <v>0</v>
      </c>
      <c r="P64" s="498">
        <v>0</v>
      </c>
      <c r="Q64" s="498">
        <v>46283.297304</v>
      </c>
      <c r="R64" s="498">
        <v>0</v>
      </c>
      <c r="S64" s="498">
        <v>0</v>
      </c>
      <c r="T64" s="501">
        <f t="shared" si="1"/>
        <v>0.53323260637212755</v>
      </c>
      <c r="U64" s="517"/>
    </row>
    <row r="65" spans="1:21" ht="28">
      <c r="A65" s="508">
        <v>57</v>
      </c>
      <c r="B65" s="456" t="s">
        <v>1200</v>
      </c>
      <c r="C65" s="498">
        <v>730</v>
      </c>
      <c r="D65" s="498">
        <v>729.55700000000002</v>
      </c>
      <c r="E65" s="498">
        <v>0</v>
      </c>
      <c r="F65" s="498">
        <v>0</v>
      </c>
      <c r="G65" s="498">
        <v>0</v>
      </c>
      <c r="H65" s="498">
        <v>0</v>
      </c>
      <c r="I65" s="498">
        <v>0</v>
      </c>
      <c r="J65" s="498">
        <v>0</v>
      </c>
      <c r="K65" s="498">
        <v>0</v>
      </c>
      <c r="L65" s="498">
        <v>0</v>
      </c>
      <c r="M65" s="498">
        <v>0</v>
      </c>
      <c r="N65" s="498">
        <v>729.55700000000002</v>
      </c>
      <c r="O65" s="498">
        <v>0</v>
      </c>
      <c r="P65" s="498">
        <v>0</v>
      </c>
      <c r="Q65" s="498">
        <v>0</v>
      </c>
      <c r="R65" s="498">
        <v>0</v>
      </c>
      <c r="S65" s="498">
        <v>0</v>
      </c>
      <c r="T65" s="501">
        <f t="shared" si="1"/>
        <v>0.99939315068493151</v>
      </c>
      <c r="U65" s="517"/>
    </row>
    <row r="66" spans="1:21">
      <c r="A66" s="508">
        <v>58</v>
      </c>
      <c r="B66" s="456" t="s">
        <v>1201</v>
      </c>
      <c r="C66" s="498">
        <v>11656</v>
      </c>
      <c r="D66" s="498">
        <v>4495.116</v>
      </c>
      <c r="E66" s="498">
        <v>279</v>
      </c>
      <c r="F66" s="498">
        <v>245</v>
      </c>
      <c r="G66" s="498">
        <v>0</v>
      </c>
      <c r="H66" s="498">
        <v>0</v>
      </c>
      <c r="I66" s="498">
        <v>0</v>
      </c>
      <c r="J66" s="498">
        <v>3071.116</v>
      </c>
      <c r="K66" s="498">
        <v>0</v>
      </c>
      <c r="L66" s="498">
        <v>0</v>
      </c>
      <c r="M66" s="498">
        <v>0</v>
      </c>
      <c r="N66" s="498">
        <v>900</v>
      </c>
      <c r="O66" s="498">
        <v>0</v>
      </c>
      <c r="P66" s="498">
        <v>0</v>
      </c>
      <c r="Q66" s="498">
        <v>0</v>
      </c>
      <c r="R66" s="498">
        <v>0</v>
      </c>
      <c r="S66" s="498">
        <v>0</v>
      </c>
      <c r="T66" s="501">
        <f t="shared" si="1"/>
        <v>0.38564824982841456</v>
      </c>
      <c r="U66" s="517"/>
    </row>
    <row r="67" spans="1:21">
      <c r="A67" s="508">
        <v>59</v>
      </c>
      <c r="B67" s="456" t="s">
        <v>978</v>
      </c>
      <c r="C67" s="498">
        <v>10959.486999999999</v>
      </c>
      <c r="D67" s="498">
        <v>9887.5524939999996</v>
      </c>
      <c r="E67" s="498">
        <v>0</v>
      </c>
      <c r="F67" s="498">
        <v>0</v>
      </c>
      <c r="G67" s="498">
        <v>0</v>
      </c>
      <c r="H67" s="498">
        <v>0</v>
      </c>
      <c r="I67" s="498">
        <v>0</v>
      </c>
      <c r="J67" s="498">
        <v>0</v>
      </c>
      <c r="K67" s="498">
        <v>0</v>
      </c>
      <c r="L67" s="498">
        <v>0</v>
      </c>
      <c r="M67" s="498">
        <v>0</v>
      </c>
      <c r="N67" s="498">
        <v>0</v>
      </c>
      <c r="O67" s="498">
        <v>0</v>
      </c>
      <c r="P67" s="498">
        <v>0</v>
      </c>
      <c r="Q67" s="498">
        <v>9887.5524939999996</v>
      </c>
      <c r="R67" s="498">
        <v>0</v>
      </c>
      <c r="S67" s="498">
        <v>0</v>
      </c>
      <c r="T67" s="501">
        <f t="shared" si="1"/>
        <v>0.90219117865644627</v>
      </c>
      <c r="U67" s="517"/>
    </row>
    <row r="68" spans="1:21">
      <c r="A68" s="508">
        <v>60</v>
      </c>
      <c r="B68" s="456" t="s">
        <v>979</v>
      </c>
      <c r="C68" s="498">
        <v>469.12634500000001</v>
      </c>
      <c r="D68" s="498">
        <v>469.12634500000001</v>
      </c>
      <c r="E68" s="498">
        <v>0</v>
      </c>
      <c r="F68" s="498">
        <v>0</v>
      </c>
      <c r="G68" s="498">
        <v>0</v>
      </c>
      <c r="H68" s="498">
        <v>0</v>
      </c>
      <c r="I68" s="498">
        <v>0</v>
      </c>
      <c r="J68" s="498">
        <v>0</v>
      </c>
      <c r="K68" s="498">
        <v>0</v>
      </c>
      <c r="L68" s="498">
        <v>0</v>
      </c>
      <c r="M68" s="498">
        <v>0</v>
      </c>
      <c r="N68" s="498">
        <v>0</v>
      </c>
      <c r="O68" s="498">
        <v>0</v>
      </c>
      <c r="P68" s="498">
        <v>0</v>
      </c>
      <c r="Q68" s="498">
        <v>469.12634500000001</v>
      </c>
      <c r="R68" s="498">
        <v>0</v>
      </c>
      <c r="S68" s="498">
        <v>0</v>
      </c>
      <c r="T68" s="501">
        <f t="shared" si="1"/>
        <v>1</v>
      </c>
      <c r="U68" s="517"/>
    </row>
    <row r="69" spans="1:21">
      <c r="A69" s="508">
        <v>61</v>
      </c>
      <c r="B69" s="456" t="s">
        <v>980</v>
      </c>
      <c r="C69" s="498">
        <v>5716</v>
      </c>
      <c r="D69" s="498">
        <v>5716</v>
      </c>
      <c r="E69" s="498">
        <v>0</v>
      </c>
      <c r="F69" s="498">
        <v>0</v>
      </c>
      <c r="G69" s="498">
        <v>0</v>
      </c>
      <c r="H69" s="498">
        <v>0</v>
      </c>
      <c r="I69" s="498">
        <v>0</v>
      </c>
      <c r="J69" s="498">
        <v>0</v>
      </c>
      <c r="K69" s="498">
        <v>0</v>
      </c>
      <c r="L69" s="498">
        <v>0</v>
      </c>
      <c r="M69" s="498">
        <v>0</v>
      </c>
      <c r="N69" s="498">
        <v>922</v>
      </c>
      <c r="O69" s="498">
        <v>0</v>
      </c>
      <c r="P69" s="498">
        <v>922</v>
      </c>
      <c r="Q69" s="498">
        <v>4794</v>
      </c>
      <c r="R69" s="498">
        <v>0</v>
      </c>
      <c r="S69" s="498">
        <v>0</v>
      </c>
      <c r="T69" s="501">
        <f t="shared" si="1"/>
        <v>1</v>
      </c>
      <c r="U69" s="517"/>
    </row>
    <row r="70" spans="1:21" ht="28">
      <c r="A70" s="508">
        <v>62</v>
      </c>
      <c r="B70" s="456" t="s">
        <v>981</v>
      </c>
      <c r="C70" s="498">
        <v>515.72360000000003</v>
      </c>
      <c r="D70" s="498">
        <v>515.72360000000003</v>
      </c>
      <c r="E70" s="498">
        <v>0</v>
      </c>
      <c r="F70" s="498">
        <v>0</v>
      </c>
      <c r="G70" s="498">
        <v>0</v>
      </c>
      <c r="H70" s="498">
        <v>0</v>
      </c>
      <c r="I70" s="498">
        <v>0</v>
      </c>
      <c r="J70" s="498">
        <v>0</v>
      </c>
      <c r="K70" s="498">
        <v>0</v>
      </c>
      <c r="L70" s="498">
        <v>0</v>
      </c>
      <c r="M70" s="498">
        <v>0</v>
      </c>
      <c r="N70" s="498">
        <v>515.72360000000003</v>
      </c>
      <c r="O70" s="498">
        <v>0</v>
      </c>
      <c r="P70" s="498">
        <v>0</v>
      </c>
      <c r="Q70" s="498">
        <v>0</v>
      </c>
      <c r="R70" s="498">
        <v>0</v>
      </c>
      <c r="S70" s="498">
        <v>0</v>
      </c>
      <c r="T70" s="501">
        <f t="shared" si="1"/>
        <v>1</v>
      </c>
      <c r="U70" s="517"/>
    </row>
    <row r="71" spans="1:21">
      <c r="A71" s="508">
        <v>63</v>
      </c>
      <c r="B71" s="456" t="s">
        <v>982</v>
      </c>
      <c r="C71" s="498">
        <v>16935.21</v>
      </c>
      <c r="D71" s="498">
        <v>16935.21</v>
      </c>
      <c r="E71" s="498">
        <v>0</v>
      </c>
      <c r="F71" s="498">
        <v>0</v>
      </c>
      <c r="G71" s="498">
        <v>0</v>
      </c>
      <c r="H71" s="498">
        <v>0</v>
      </c>
      <c r="I71" s="498">
        <v>0</v>
      </c>
      <c r="J71" s="498">
        <v>0</v>
      </c>
      <c r="K71" s="498">
        <v>0</v>
      </c>
      <c r="L71" s="498">
        <v>0</v>
      </c>
      <c r="M71" s="498">
        <v>16935.21</v>
      </c>
      <c r="N71" s="498">
        <v>0</v>
      </c>
      <c r="O71" s="498">
        <v>0</v>
      </c>
      <c r="P71" s="498">
        <v>0</v>
      </c>
      <c r="Q71" s="498">
        <v>0</v>
      </c>
      <c r="R71" s="498">
        <v>0</v>
      </c>
      <c r="S71" s="498">
        <v>0</v>
      </c>
      <c r="T71" s="501">
        <f t="shared" si="1"/>
        <v>1</v>
      </c>
      <c r="U71" s="517"/>
    </row>
    <row r="72" spans="1:21">
      <c r="A72" s="508">
        <v>64</v>
      </c>
      <c r="B72" s="456" t="s">
        <v>983</v>
      </c>
      <c r="C72" s="498">
        <v>22579.895</v>
      </c>
      <c r="D72" s="498">
        <v>22577.452000000001</v>
      </c>
      <c r="E72" s="498">
        <v>0</v>
      </c>
      <c r="F72" s="498">
        <v>0</v>
      </c>
      <c r="G72" s="498">
        <v>0</v>
      </c>
      <c r="H72" s="498">
        <v>0</v>
      </c>
      <c r="I72" s="498">
        <v>0</v>
      </c>
      <c r="J72" s="498">
        <v>0</v>
      </c>
      <c r="K72" s="498">
        <v>0</v>
      </c>
      <c r="L72" s="498">
        <v>0</v>
      </c>
      <c r="M72" s="498">
        <v>22577.452000000001</v>
      </c>
      <c r="N72" s="498">
        <v>0</v>
      </c>
      <c r="O72" s="498">
        <v>0</v>
      </c>
      <c r="P72" s="498">
        <v>0</v>
      </c>
      <c r="Q72" s="498">
        <v>0</v>
      </c>
      <c r="R72" s="498">
        <v>0</v>
      </c>
      <c r="S72" s="498">
        <v>0</v>
      </c>
      <c r="T72" s="501">
        <f t="shared" si="1"/>
        <v>0.99989180640565423</v>
      </c>
      <c r="U72" s="517"/>
    </row>
    <row r="73" spans="1:21" ht="28">
      <c r="A73" s="508">
        <v>65</v>
      </c>
      <c r="B73" s="456" t="s">
        <v>984</v>
      </c>
      <c r="C73" s="498">
        <v>4527.1476000000002</v>
      </c>
      <c r="D73" s="498">
        <v>4500.6569600000003</v>
      </c>
      <c r="E73" s="498">
        <v>0</v>
      </c>
      <c r="F73" s="498">
        <v>0</v>
      </c>
      <c r="G73" s="498">
        <v>0</v>
      </c>
      <c r="H73" s="498">
        <v>0</v>
      </c>
      <c r="I73" s="498">
        <v>0</v>
      </c>
      <c r="J73" s="498">
        <v>0</v>
      </c>
      <c r="K73" s="498">
        <v>0</v>
      </c>
      <c r="L73" s="498">
        <v>0</v>
      </c>
      <c r="M73" s="498">
        <v>0</v>
      </c>
      <c r="N73" s="498">
        <v>4500.6569600000003</v>
      </c>
      <c r="O73" s="498">
        <v>0</v>
      </c>
      <c r="P73" s="498">
        <v>0</v>
      </c>
      <c r="Q73" s="498">
        <v>0</v>
      </c>
      <c r="R73" s="498">
        <v>0</v>
      </c>
      <c r="S73" s="498">
        <v>0</v>
      </c>
      <c r="T73" s="501">
        <f t="shared" si="1"/>
        <v>0.99414849208804235</v>
      </c>
      <c r="U73" s="517"/>
    </row>
    <row r="74" spans="1:21">
      <c r="A74" s="508">
        <v>66</v>
      </c>
      <c r="B74" s="456" t="s">
        <v>985</v>
      </c>
      <c r="C74" s="498">
        <v>11420.507941</v>
      </c>
      <c r="D74" s="498">
        <v>11243.491094999999</v>
      </c>
      <c r="E74" s="498">
        <v>0</v>
      </c>
      <c r="F74" s="498">
        <v>0</v>
      </c>
      <c r="G74" s="498">
        <v>0</v>
      </c>
      <c r="H74" s="498">
        <v>0</v>
      </c>
      <c r="I74" s="498">
        <v>0</v>
      </c>
      <c r="J74" s="498">
        <v>0</v>
      </c>
      <c r="K74" s="498">
        <v>0</v>
      </c>
      <c r="L74" s="498">
        <v>0</v>
      </c>
      <c r="M74" s="498">
        <v>0</v>
      </c>
      <c r="N74" s="498">
        <v>1573.4400949999999</v>
      </c>
      <c r="O74" s="498">
        <v>0</v>
      </c>
      <c r="P74" s="498">
        <v>1114.702225</v>
      </c>
      <c r="Q74" s="498">
        <v>9670.0509999999995</v>
      </c>
      <c r="R74" s="498">
        <v>0</v>
      </c>
      <c r="S74" s="498">
        <v>0</v>
      </c>
      <c r="T74" s="501">
        <f t="shared" ref="T74:T137" si="2">+D74/C74</f>
        <v>0.98450008993343419</v>
      </c>
      <c r="U74" s="517"/>
    </row>
    <row r="75" spans="1:21" ht="28">
      <c r="A75" s="508">
        <v>67</v>
      </c>
      <c r="B75" s="456" t="s">
        <v>986</v>
      </c>
      <c r="C75" s="498">
        <v>8996.2049999999999</v>
      </c>
      <c r="D75" s="498">
        <v>8951.7494999999999</v>
      </c>
      <c r="E75" s="498">
        <v>0</v>
      </c>
      <c r="F75" s="498">
        <v>0</v>
      </c>
      <c r="G75" s="498">
        <v>0</v>
      </c>
      <c r="H75" s="498">
        <v>0</v>
      </c>
      <c r="I75" s="498">
        <v>0</v>
      </c>
      <c r="J75" s="498">
        <v>0</v>
      </c>
      <c r="K75" s="498">
        <v>0</v>
      </c>
      <c r="L75" s="498">
        <v>0</v>
      </c>
      <c r="M75" s="498">
        <v>8951.7494999999999</v>
      </c>
      <c r="N75" s="498">
        <v>0</v>
      </c>
      <c r="O75" s="498">
        <v>0</v>
      </c>
      <c r="P75" s="498">
        <v>0</v>
      </c>
      <c r="Q75" s="498">
        <v>0</v>
      </c>
      <c r="R75" s="498">
        <v>0</v>
      </c>
      <c r="S75" s="498">
        <v>0</v>
      </c>
      <c r="T75" s="501">
        <f t="shared" si="2"/>
        <v>0.99505841629887271</v>
      </c>
      <c r="U75" s="517"/>
    </row>
    <row r="76" spans="1:21">
      <c r="A76" s="508">
        <v>68</v>
      </c>
      <c r="B76" s="456" t="s">
        <v>987</v>
      </c>
      <c r="C76" s="498">
        <v>3098</v>
      </c>
      <c r="D76" s="498">
        <v>3098</v>
      </c>
      <c r="E76" s="498">
        <v>0</v>
      </c>
      <c r="F76" s="498">
        <v>0</v>
      </c>
      <c r="G76" s="498">
        <v>0</v>
      </c>
      <c r="H76" s="498">
        <v>0</v>
      </c>
      <c r="I76" s="498">
        <v>0</v>
      </c>
      <c r="J76" s="498">
        <v>0</v>
      </c>
      <c r="K76" s="498">
        <v>0</v>
      </c>
      <c r="L76" s="498">
        <v>0</v>
      </c>
      <c r="M76" s="498">
        <v>0</v>
      </c>
      <c r="N76" s="498">
        <v>362</v>
      </c>
      <c r="O76" s="498">
        <v>0</v>
      </c>
      <c r="P76" s="498">
        <v>362</v>
      </c>
      <c r="Q76" s="498">
        <v>2736</v>
      </c>
      <c r="R76" s="498">
        <v>0</v>
      </c>
      <c r="S76" s="498">
        <v>0</v>
      </c>
      <c r="T76" s="501">
        <f t="shared" si="2"/>
        <v>1</v>
      </c>
      <c r="U76" s="517"/>
    </row>
    <row r="77" spans="1:21">
      <c r="A77" s="508">
        <v>69</v>
      </c>
      <c r="B77" s="456" t="s">
        <v>988</v>
      </c>
      <c r="C77" s="498">
        <v>9419</v>
      </c>
      <c r="D77" s="498">
        <v>9419</v>
      </c>
      <c r="E77" s="498">
        <v>0</v>
      </c>
      <c r="F77" s="498">
        <v>0</v>
      </c>
      <c r="G77" s="498">
        <v>0</v>
      </c>
      <c r="H77" s="498">
        <v>0</v>
      </c>
      <c r="I77" s="498">
        <v>0</v>
      </c>
      <c r="J77" s="498">
        <v>0</v>
      </c>
      <c r="K77" s="498">
        <v>0</v>
      </c>
      <c r="L77" s="498">
        <v>0</v>
      </c>
      <c r="M77" s="498">
        <v>0</v>
      </c>
      <c r="N77" s="498">
        <v>1423</v>
      </c>
      <c r="O77" s="498">
        <v>0</v>
      </c>
      <c r="P77" s="498">
        <v>1423</v>
      </c>
      <c r="Q77" s="498">
        <v>7996</v>
      </c>
      <c r="R77" s="498">
        <v>0</v>
      </c>
      <c r="S77" s="498">
        <v>0</v>
      </c>
      <c r="T77" s="501">
        <f t="shared" si="2"/>
        <v>1</v>
      </c>
      <c r="U77" s="517"/>
    </row>
    <row r="78" spans="1:21">
      <c r="A78" s="508">
        <v>70</v>
      </c>
      <c r="B78" s="456" t="s">
        <v>989</v>
      </c>
      <c r="C78" s="498">
        <v>36516.66042</v>
      </c>
      <c r="D78" s="498">
        <v>36107.16042</v>
      </c>
      <c r="E78" s="498">
        <v>0</v>
      </c>
      <c r="F78" s="498">
        <v>0</v>
      </c>
      <c r="G78" s="498">
        <v>0</v>
      </c>
      <c r="H78" s="498">
        <v>0</v>
      </c>
      <c r="I78" s="498">
        <v>0</v>
      </c>
      <c r="J78" s="498">
        <v>0</v>
      </c>
      <c r="K78" s="498">
        <v>0</v>
      </c>
      <c r="L78" s="498">
        <v>0</v>
      </c>
      <c r="M78" s="498">
        <v>0</v>
      </c>
      <c r="N78" s="498">
        <v>9203.4599999999991</v>
      </c>
      <c r="O78" s="498">
        <v>0</v>
      </c>
      <c r="P78" s="498">
        <v>9203.4599999999991</v>
      </c>
      <c r="Q78" s="498">
        <v>26903.700420000001</v>
      </c>
      <c r="R78" s="498">
        <v>0</v>
      </c>
      <c r="S78" s="498">
        <v>0</v>
      </c>
      <c r="T78" s="501">
        <f t="shared" si="2"/>
        <v>0.98878594057369718</v>
      </c>
      <c r="U78" s="517"/>
    </row>
    <row r="79" spans="1:21">
      <c r="A79" s="508">
        <v>71</v>
      </c>
      <c r="B79" s="456" t="s">
        <v>990</v>
      </c>
      <c r="C79" s="498">
        <v>790.67224699999997</v>
      </c>
      <c r="D79" s="498">
        <v>790.67224699999997</v>
      </c>
      <c r="E79" s="498">
        <v>0</v>
      </c>
      <c r="F79" s="498">
        <v>0</v>
      </c>
      <c r="G79" s="498">
        <v>0</v>
      </c>
      <c r="H79" s="498">
        <v>0</v>
      </c>
      <c r="I79" s="498">
        <v>0</v>
      </c>
      <c r="J79" s="498">
        <v>0</v>
      </c>
      <c r="K79" s="498">
        <v>0</v>
      </c>
      <c r="L79" s="498">
        <v>0</v>
      </c>
      <c r="M79" s="498">
        <v>0</v>
      </c>
      <c r="N79" s="498">
        <v>27.321000000000002</v>
      </c>
      <c r="O79" s="498">
        <v>0</v>
      </c>
      <c r="P79" s="498">
        <v>27.321000000000002</v>
      </c>
      <c r="Q79" s="498">
        <v>763.35124699999994</v>
      </c>
      <c r="R79" s="498">
        <v>0</v>
      </c>
      <c r="S79" s="498">
        <v>0</v>
      </c>
      <c r="T79" s="501">
        <f t="shared" si="2"/>
        <v>1</v>
      </c>
      <c r="U79" s="517"/>
    </row>
    <row r="80" spans="1:21">
      <c r="A80" s="508">
        <v>72</v>
      </c>
      <c r="B80" s="456" t="s">
        <v>991</v>
      </c>
      <c r="C80" s="498">
        <v>9962.14</v>
      </c>
      <c r="D80" s="498">
        <v>9958.2438999999995</v>
      </c>
      <c r="E80" s="498">
        <v>0</v>
      </c>
      <c r="F80" s="498">
        <v>0</v>
      </c>
      <c r="G80" s="498">
        <v>0</v>
      </c>
      <c r="H80" s="498">
        <v>0</v>
      </c>
      <c r="I80" s="498">
        <v>0</v>
      </c>
      <c r="J80" s="498">
        <v>0</v>
      </c>
      <c r="K80" s="498">
        <v>0</v>
      </c>
      <c r="L80" s="498">
        <v>0</v>
      </c>
      <c r="M80" s="498">
        <v>0</v>
      </c>
      <c r="N80" s="498">
        <v>9958.2438999999995</v>
      </c>
      <c r="O80" s="498">
        <v>0</v>
      </c>
      <c r="P80" s="498">
        <v>9958.2438999999995</v>
      </c>
      <c r="Q80" s="498">
        <v>0</v>
      </c>
      <c r="R80" s="498">
        <v>0</v>
      </c>
      <c r="S80" s="498">
        <v>0</v>
      </c>
      <c r="T80" s="501">
        <f t="shared" si="2"/>
        <v>0.9996089093307261</v>
      </c>
      <c r="U80" s="517"/>
    </row>
    <row r="81" spans="1:21">
      <c r="A81" s="508">
        <v>73</v>
      </c>
      <c r="B81" s="456" t="s">
        <v>992</v>
      </c>
      <c r="C81" s="498">
        <v>10014.865</v>
      </c>
      <c r="D81" s="498">
        <v>10014.865</v>
      </c>
      <c r="E81" s="498">
        <v>0</v>
      </c>
      <c r="F81" s="498">
        <v>0</v>
      </c>
      <c r="G81" s="498">
        <v>0</v>
      </c>
      <c r="H81" s="498">
        <v>0</v>
      </c>
      <c r="I81" s="498">
        <v>0</v>
      </c>
      <c r="J81" s="498">
        <v>0</v>
      </c>
      <c r="K81" s="498">
        <v>0</v>
      </c>
      <c r="L81" s="498">
        <v>0</v>
      </c>
      <c r="M81" s="498">
        <v>0</v>
      </c>
      <c r="N81" s="498">
        <v>10014.865</v>
      </c>
      <c r="O81" s="498">
        <v>0</v>
      </c>
      <c r="P81" s="498">
        <v>10014.865</v>
      </c>
      <c r="Q81" s="498">
        <v>0</v>
      </c>
      <c r="R81" s="498">
        <v>0</v>
      </c>
      <c r="S81" s="498">
        <v>0</v>
      </c>
      <c r="T81" s="501">
        <f t="shared" si="2"/>
        <v>1</v>
      </c>
      <c r="U81" s="517"/>
    </row>
    <row r="82" spans="1:21">
      <c r="A82" s="508">
        <v>74</v>
      </c>
      <c r="B82" s="456" t="s">
        <v>993</v>
      </c>
      <c r="C82" s="498">
        <v>6229.79</v>
      </c>
      <c r="D82" s="498">
        <v>6229.7829000000002</v>
      </c>
      <c r="E82" s="498">
        <v>0</v>
      </c>
      <c r="F82" s="498">
        <v>0</v>
      </c>
      <c r="G82" s="498">
        <v>0</v>
      </c>
      <c r="H82" s="498">
        <v>0</v>
      </c>
      <c r="I82" s="498">
        <v>0</v>
      </c>
      <c r="J82" s="498">
        <v>0</v>
      </c>
      <c r="K82" s="498">
        <v>0</v>
      </c>
      <c r="L82" s="498">
        <v>0</v>
      </c>
      <c r="M82" s="498">
        <v>0</v>
      </c>
      <c r="N82" s="498">
        <v>6229.7829000000002</v>
      </c>
      <c r="O82" s="498">
        <v>0</v>
      </c>
      <c r="P82" s="498">
        <v>6229.7829000000002</v>
      </c>
      <c r="Q82" s="498">
        <v>0</v>
      </c>
      <c r="R82" s="498">
        <v>0</v>
      </c>
      <c r="S82" s="498">
        <v>0</v>
      </c>
      <c r="T82" s="501">
        <f t="shared" si="2"/>
        <v>0.99999886031471363</v>
      </c>
      <c r="U82" s="517"/>
    </row>
    <row r="83" spans="1:21">
      <c r="A83" s="508">
        <v>75</v>
      </c>
      <c r="B83" s="456" t="s">
        <v>994</v>
      </c>
      <c r="C83" s="498">
        <v>825.35508100000004</v>
      </c>
      <c r="D83" s="498">
        <v>824.25707199999999</v>
      </c>
      <c r="E83" s="498">
        <v>0</v>
      </c>
      <c r="F83" s="498">
        <v>0</v>
      </c>
      <c r="G83" s="498">
        <v>0</v>
      </c>
      <c r="H83" s="498">
        <v>0</v>
      </c>
      <c r="I83" s="498">
        <v>0</v>
      </c>
      <c r="J83" s="498">
        <v>0</v>
      </c>
      <c r="K83" s="498">
        <v>0</v>
      </c>
      <c r="L83" s="498">
        <v>0</v>
      </c>
      <c r="M83" s="498">
        <v>0</v>
      </c>
      <c r="N83" s="498">
        <v>130.35508100000001</v>
      </c>
      <c r="O83" s="498">
        <v>0</v>
      </c>
      <c r="P83" s="498">
        <v>130.35508100000001</v>
      </c>
      <c r="Q83" s="498">
        <v>693.90199099999995</v>
      </c>
      <c r="R83" s="498">
        <v>0</v>
      </c>
      <c r="S83" s="498">
        <v>0</v>
      </c>
      <c r="T83" s="501">
        <f t="shared" si="2"/>
        <v>0.99866965258314067</v>
      </c>
      <c r="U83" s="517"/>
    </row>
    <row r="84" spans="1:21" ht="28">
      <c r="A84" s="508">
        <v>76</v>
      </c>
      <c r="B84" s="456" t="s">
        <v>995</v>
      </c>
      <c r="C84" s="498">
        <v>1872.790788</v>
      </c>
      <c r="D84" s="498">
        <v>1871.823408</v>
      </c>
      <c r="E84" s="498">
        <v>0</v>
      </c>
      <c r="F84" s="498">
        <v>0</v>
      </c>
      <c r="G84" s="498">
        <v>0</v>
      </c>
      <c r="H84" s="498">
        <v>0</v>
      </c>
      <c r="I84" s="498">
        <v>0</v>
      </c>
      <c r="J84" s="498">
        <v>0</v>
      </c>
      <c r="K84" s="498">
        <v>0</v>
      </c>
      <c r="L84" s="498">
        <v>0</v>
      </c>
      <c r="M84" s="498">
        <v>0</v>
      </c>
      <c r="N84" s="498">
        <v>75.790788000000006</v>
      </c>
      <c r="O84" s="498">
        <v>0</v>
      </c>
      <c r="P84" s="498">
        <v>75.790788000000006</v>
      </c>
      <c r="Q84" s="498">
        <v>1796.03262</v>
      </c>
      <c r="R84" s="498">
        <v>0</v>
      </c>
      <c r="S84" s="498">
        <v>0</v>
      </c>
      <c r="T84" s="501">
        <f t="shared" si="2"/>
        <v>0.99948345538316474</v>
      </c>
      <c r="U84" s="517"/>
    </row>
    <row r="85" spans="1:21">
      <c r="A85" s="508">
        <v>77</v>
      </c>
      <c r="B85" s="456" t="s">
        <v>996</v>
      </c>
      <c r="C85" s="498">
        <v>1359.0633909999999</v>
      </c>
      <c r="D85" s="498">
        <v>1358.9521970000001</v>
      </c>
      <c r="E85" s="498">
        <v>0</v>
      </c>
      <c r="F85" s="498">
        <v>0</v>
      </c>
      <c r="G85" s="498">
        <v>0</v>
      </c>
      <c r="H85" s="498">
        <v>0</v>
      </c>
      <c r="I85" s="498">
        <v>0</v>
      </c>
      <c r="J85" s="498">
        <v>0</v>
      </c>
      <c r="K85" s="498">
        <v>0</v>
      </c>
      <c r="L85" s="498">
        <v>0</v>
      </c>
      <c r="M85" s="498">
        <v>0</v>
      </c>
      <c r="N85" s="498">
        <v>126.063391</v>
      </c>
      <c r="O85" s="498">
        <v>0</v>
      </c>
      <c r="P85" s="498">
        <v>126.063391</v>
      </c>
      <c r="Q85" s="498">
        <v>1232.8888059999999</v>
      </c>
      <c r="R85" s="498">
        <v>0</v>
      </c>
      <c r="S85" s="498">
        <v>0</v>
      </c>
      <c r="T85" s="501">
        <f t="shared" si="2"/>
        <v>0.99991818336014626</v>
      </c>
      <c r="U85" s="517"/>
    </row>
    <row r="86" spans="1:21">
      <c r="A86" s="508">
        <v>78</v>
      </c>
      <c r="B86" s="456" t="s">
        <v>997</v>
      </c>
      <c r="C86" s="498">
        <v>11214</v>
      </c>
      <c r="D86" s="498">
        <v>11214</v>
      </c>
      <c r="E86" s="498">
        <v>0</v>
      </c>
      <c r="F86" s="498">
        <v>0</v>
      </c>
      <c r="G86" s="498">
        <v>0</v>
      </c>
      <c r="H86" s="498">
        <v>0</v>
      </c>
      <c r="I86" s="498">
        <v>0</v>
      </c>
      <c r="J86" s="498">
        <v>0</v>
      </c>
      <c r="K86" s="498">
        <v>0</v>
      </c>
      <c r="L86" s="498">
        <v>0</v>
      </c>
      <c r="M86" s="498">
        <v>0</v>
      </c>
      <c r="N86" s="498">
        <v>1546</v>
      </c>
      <c r="O86" s="498">
        <v>0</v>
      </c>
      <c r="P86" s="498">
        <v>1546</v>
      </c>
      <c r="Q86" s="498">
        <v>9668</v>
      </c>
      <c r="R86" s="498">
        <v>0</v>
      </c>
      <c r="S86" s="498">
        <v>0</v>
      </c>
      <c r="T86" s="501">
        <f t="shared" si="2"/>
        <v>1</v>
      </c>
      <c r="U86" s="517"/>
    </row>
    <row r="87" spans="1:21">
      <c r="A87" s="508">
        <v>79</v>
      </c>
      <c r="B87" s="456" t="s">
        <v>998</v>
      </c>
      <c r="C87" s="498">
        <v>5012.3277529999996</v>
      </c>
      <c r="D87" s="498">
        <v>5012.3277529999996</v>
      </c>
      <c r="E87" s="498">
        <v>0</v>
      </c>
      <c r="F87" s="498">
        <v>0</v>
      </c>
      <c r="G87" s="498">
        <v>0</v>
      </c>
      <c r="H87" s="498">
        <v>0</v>
      </c>
      <c r="I87" s="498">
        <v>0</v>
      </c>
      <c r="J87" s="498">
        <v>0</v>
      </c>
      <c r="K87" s="498">
        <v>0</v>
      </c>
      <c r="L87" s="498">
        <v>0</v>
      </c>
      <c r="M87" s="498">
        <v>0</v>
      </c>
      <c r="N87" s="498">
        <v>741.67899999999997</v>
      </c>
      <c r="O87" s="498">
        <v>0</v>
      </c>
      <c r="P87" s="498">
        <v>741.67899999999997</v>
      </c>
      <c r="Q87" s="498">
        <v>4270.6487530000004</v>
      </c>
      <c r="R87" s="498">
        <v>0</v>
      </c>
      <c r="S87" s="498">
        <v>0</v>
      </c>
      <c r="T87" s="501">
        <f t="shared" si="2"/>
        <v>1</v>
      </c>
      <c r="U87" s="517"/>
    </row>
    <row r="88" spans="1:21">
      <c r="A88" s="508">
        <v>80</v>
      </c>
      <c r="B88" s="456" t="s">
        <v>999</v>
      </c>
      <c r="C88" s="498">
        <v>4565.8736550000003</v>
      </c>
      <c r="D88" s="498">
        <v>4565.8736550000003</v>
      </c>
      <c r="E88" s="498">
        <v>0</v>
      </c>
      <c r="F88" s="498">
        <v>0</v>
      </c>
      <c r="G88" s="498">
        <v>0</v>
      </c>
      <c r="H88" s="498">
        <v>0</v>
      </c>
      <c r="I88" s="498">
        <v>0</v>
      </c>
      <c r="J88" s="498">
        <v>0</v>
      </c>
      <c r="K88" s="498">
        <v>0</v>
      </c>
      <c r="L88" s="498">
        <v>0</v>
      </c>
      <c r="M88" s="498">
        <v>0</v>
      </c>
      <c r="N88" s="498">
        <v>778</v>
      </c>
      <c r="O88" s="498">
        <v>0</v>
      </c>
      <c r="P88" s="498">
        <v>778</v>
      </c>
      <c r="Q88" s="498">
        <v>3787.8736549999999</v>
      </c>
      <c r="R88" s="498">
        <v>0</v>
      </c>
      <c r="S88" s="498">
        <v>0</v>
      </c>
      <c r="T88" s="501">
        <f t="shared" si="2"/>
        <v>1</v>
      </c>
      <c r="U88" s="517"/>
    </row>
    <row r="89" spans="1:21">
      <c r="A89" s="508">
        <v>81</v>
      </c>
      <c r="B89" s="456" t="s">
        <v>1000</v>
      </c>
      <c r="C89" s="498">
        <v>4122</v>
      </c>
      <c r="D89" s="498">
        <v>4122</v>
      </c>
      <c r="E89" s="498">
        <v>0</v>
      </c>
      <c r="F89" s="498">
        <v>0</v>
      </c>
      <c r="G89" s="498">
        <v>0</v>
      </c>
      <c r="H89" s="498">
        <v>0</v>
      </c>
      <c r="I89" s="498">
        <v>0</v>
      </c>
      <c r="J89" s="498">
        <v>0</v>
      </c>
      <c r="K89" s="498">
        <v>0</v>
      </c>
      <c r="L89" s="498">
        <v>0</v>
      </c>
      <c r="M89" s="498">
        <v>0</v>
      </c>
      <c r="N89" s="498">
        <v>673</v>
      </c>
      <c r="O89" s="498">
        <v>0</v>
      </c>
      <c r="P89" s="498">
        <v>673</v>
      </c>
      <c r="Q89" s="498">
        <v>3449</v>
      </c>
      <c r="R89" s="498">
        <v>0</v>
      </c>
      <c r="S89" s="498">
        <v>0</v>
      </c>
      <c r="T89" s="501">
        <f t="shared" si="2"/>
        <v>1</v>
      </c>
      <c r="U89" s="517"/>
    </row>
    <row r="90" spans="1:21">
      <c r="A90" s="508">
        <v>82</v>
      </c>
      <c r="B90" s="456" t="s">
        <v>1001</v>
      </c>
      <c r="C90" s="498">
        <v>5834</v>
      </c>
      <c r="D90" s="498">
        <v>5834</v>
      </c>
      <c r="E90" s="498">
        <v>0</v>
      </c>
      <c r="F90" s="498">
        <v>0</v>
      </c>
      <c r="G90" s="498">
        <v>0</v>
      </c>
      <c r="H90" s="498">
        <v>0</v>
      </c>
      <c r="I90" s="498">
        <v>0</v>
      </c>
      <c r="J90" s="498">
        <v>0</v>
      </c>
      <c r="K90" s="498">
        <v>0</v>
      </c>
      <c r="L90" s="498">
        <v>0</v>
      </c>
      <c r="M90" s="498">
        <v>0</v>
      </c>
      <c r="N90" s="498">
        <v>1117</v>
      </c>
      <c r="O90" s="498">
        <v>0</v>
      </c>
      <c r="P90" s="498">
        <v>1117</v>
      </c>
      <c r="Q90" s="498">
        <v>4717</v>
      </c>
      <c r="R90" s="498">
        <v>0</v>
      </c>
      <c r="S90" s="498">
        <v>0</v>
      </c>
      <c r="T90" s="501">
        <f t="shared" si="2"/>
        <v>1</v>
      </c>
      <c r="U90" s="517"/>
    </row>
    <row r="91" spans="1:21">
      <c r="A91" s="508">
        <v>83</v>
      </c>
      <c r="B91" s="456" t="s">
        <v>1002</v>
      </c>
      <c r="C91" s="498">
        <v>4404</v>
      </c>
      <c r="D91" s="498">
        <v>4404</v>
      </c>
      <c r="E91" s="498">
        <v>0</v>
      </c>
      <c r="F91" s="498">
        <v>0</v>
      </c>
      <c r="G91" s="498">
        <v>0</v>
      </c>
      <c r="H91" s="498">
        <v>0</v>
      </c>
      <c r="I91" s="498">
        <v>0</v>
      </c>
      <c r="J91" s="498">
        <v>0</v>
      </c>
      <c r="K91" s="498">
        <v>0</v>
      </c>
      <c r="L91" s="498">
        <v>0</v>
      </c>
      <c r="M91" s="498">
        <v>0</v>
      </c>
      <c r="N91" s="498">
        <v>569</v>
      </c>
      <c r="O91" s="498">
        <v>0</v>
      </c>
      <c r="P91" s="498">
        <v>569</v>
      </c>
      <c r="Q91" s="498">
        <v>3835</v>
      </c>
      <c r="R91" s="498">
        <v>0</v>
      </c>
      <c r="S91" s="498">
        <v>0</v>
      </c>
      <c r="T91" s="501">
        <f t="shared" si="2"/>
        <v>1</v>
      </c>
      <c r="U91" s="517"/>
    </row>
    <row r="92" spans="1:21">
      <c r="A92" s="508">
        <v>84</v>
      </c>
      <c r="B92" s="456" t="s">
        <v>1003</v>
      </c>
      <c r="C92" s="498">
        <v>34629.887228</v>
      </c>
      <c r="D92" s="498">
        <v>12409.98703</v>
      </c>
      <c r="E92" s="498">
        <v>0</v>
      </c>
      <c r="F92" s="498">
        <v>0</v>
      </c>
      <c r="G92" s="498">
        <v>0</v>
      </c>
      <c r="H92" s="498">
        <v>0</v>
      </c>
      <c r="I92" s="498">
        <v>0</v>
      </c>
      <c r="J92" s="498">
        <v>0</v>
      </c>
      <c r="K92" s="498">
        <v>0</v>
      </c>
      <c r="L92" s="498">
        <v>0</v>
      </c>
      <c r="M92" s="498">
        <v>0</v>
      </c>
      <c r="N92" s="498">
        <v>12409.98703</v>
      </c>
      <c r="O92" s="498">
        <v>0</v>
      </c>
      <c r="P92" s="498">
        <v>0</v>
      </c>
      <c r="Q92" s="498">
        <v>0</v>
      </c>
      <c r="R92" s="498">
        <v>0</v>
      </c>
      <c r="S92" s="498">
        <v>0</v>
      </c>
      <c r="T92" s="501">
        <f t="shared" si="2"/>
        <v>0.35836059610283405</v>
      </c>
      <c r="U92" s="517"/>
    </row>
    <row r="93" spans="1:21">
      <c r="A93" s="508">
        <v>85</v>
      </c>
      <c r="B93" s="456" t="s">
        <v>1004</v>
      </c>
      <c r="C93" s="498">
        <v>6241.8</v>
      </c>
      <c r="D93" s="498">
        <v>5436.4078159999999</v>
      </c>
      <c r="E93" s="498">
        <v>0</v>
      </c>
      <c r="F93" s="498">
        <v>0</v>
      </c>
      <c r="G93" s="498">
        <v>0</v>
      </c>
      <c r="H93" s="498">
        <v>0</v>
      </c>
      <c r="I93" s="498">
        <v>0</v>
      </c>
      <c r="J93" s="498">
        <v>0</v>
      </c>
      <c r="K93" s="498">
        <v>0</v>
      </c>
      <c r="L93" s="498">
        <v>0</v>
      </c>
      <c r="M93" s="498">
        <v>0</v>
      </c>
      <c r="N93" s="498">
        <v>5436.4078159999999</v>
      </c>
      <c r="O93" s="498">
        <v>0</v>
      </c>
      <c r="P93" s="498">
        <v>5436.4078159999999</v>
      </c>
      <c r="Q93" s="498">
        <v>0</v>
      </c>
      <c r="R93" s="498">
        <v>0</v>
      </c>
      <c r="S93" s="498">
        <v>0</v>
      </c>
      <c r="T93" s="501">
        <f t="shared" si="2"/>
        <v>0.87096796052420777</v>
      </c>
      <c r="U93" s="517"/>
    </row>
    <row r="94" spans="1:21">
      <c r="A94" s="508">
        <v>86</v>
      </c>
      <c r="B94" s="456" t="s">
        <v>1005</v>
      </c>
      <c r="C94" s="498">
        <v>26999.219143999999</v>
      </c>
      <c r="D94" s="498">
        <v>25225.447412000001</v>
      </c>
      <c r="E94" s="498">
        <v>0</v>
      </c>
      <c r="F94" s="498">
        <v>0</v>
      </c>
      <c r="G94" s="498">
        <v>0</v>
      </c>
      <c r="H94" s="498">
        <v>0</v>
      </c>
      <c r="I94" s="498">
        <v>0</v>
      </c>
      <c r="J94" s="498">
        <v>0</v>
      </c>
      <c r="K94" s="498">
        <v>0</v>
      </c>
      <c r="L94" s="498">
        <v>0</v>
      </c>
      <c r="M94" s="498">
        <v>0</v>
      </c>
      <c r="N94" s="498">
        <v>25225.447412000001</v>
      </c>
      <c r="O94" s="498">
        <v>0</v>
      </c>
      <c r="P94" s="498">
        <v>25225.447412000001</v>
      </c>
      <c r="Q94" s="498">
        <v>0</v>
      </c>
      <c r="R94" s="498">
        <v>0</v>
      </c>
      <c r="S94" s="498">
        <v>0</v>
      </c>
      <c r="T94" s="501">
        <f t="shared" si="2"/>
        <v>0.93430285066617635</v>
      </c>
      <c r="U94" s="517"/>
    </row>
    <row r="95" spans="1:21">
      <c r="A95" s="508">
        <v>87</v>
      </c>
      <c r="B95" s="456" t="s">
        <v>1006</v>
      </c>
      <c r="C95" s="498">
        <v>657</v>
      </c>
      <c r="D95" s="498">
        <v>656.56026799999995</v>
      </c>
      <c r="E95" s="498">
        <v>0</v>
      </c>
      <c r="F95" s="498">
        <v>0</v>
      </c>
      <c r="G95" s="498">
        <v>0</v>
      </c>
      <c r="H95" s="498">
        <v>0</v>
      </c>
      <c r="I95" s="498">
        <v>0</v>
      </c>
      <c r="J95" s="498">
        <v>0</v>
      </c>
      <c r="K95" s="498">
        <v>0</v>
      </c>
      <c r="L95" s="498">
        <v>0</v>
      </c>
      <c r="M95" s="498">
        <v>0</v>
      </c>
      <c r="N95" s="498">
        <v>0</v>
      </c>
      <c r="O95" s="498">
        <v>0</v>
      </c>
      <c r="P95" s="498">
        <v>0</v>
      </c>
      <c r="Q95" s="498">
        <v>656.56026799999995</v>
      </c>
      <c r="R95" s="498">
        <v>0</v>
      </c>
      <c r="S95" s="498">
        <v>0</v>
      </c>
      <c r="T95" s="501">
        <f t="shared" si="2"/>
        <v>0.99933069710806688</v>
      </c>
      <c r="U95" s="517"/>
    </row>
    <row r="96" spans="1:21" ht="28">
      <c r="A96" s="508">
        <v>88</v>
      </c>
      <c r="B96" s="456" t="s">
        <v>1007</v>
      </c>
      <c r="C96" s="498">
        <v>5920.004371</v>
      </c>
      <c r="D96" s="498">
        <v>5014.0432090000004</v>
      </c>
      <c r="E96" s="498">
        <v>0</v>
      </c>
      <c r="F96" s="498">
        <v>0</v>
      </c>
      <c r="G96" s="498">
        <v>0</v>
      </c>
      <c r="H96" s="498">
        <v>0</v>
      </c>
      <c r="I96" s="498">
        <v>0</v>
      </c>
      <c r="J96" s="498">
        <v>0</v>
      </c>
      <c r="K96" s="498">
        <v>0</v>
      </c>
      <c r="L96" s="498">
        <v>0</v>
      </c>
      <c r="M96" s="498">
        <v>0</v>
      </c>
      <c r="N96" s="498">
        <v>1323.0432089999999</v>
      </c>
      <c r="O96" s="498">
        <v>0</v>
      </c>
      <c r="P96" s="498">
        <v>1304.2682090000001</v>
      </c>
      <c r="Q96" s="498">
        <v>3691</v>
      </c>
      <c r="R96" s="498">
        <v>0</v>
      </c>
      <c r="S96" s="498">
        <v>0</v>
      </c>
      <c r="T96" s="501">
        <f t="shared" si="2"/>
        <v>0.84696613292416101</v>
      </c>
      <c r="U96" s="517"/>
    </row>
    <row r="97" spans="1:21">
      <c r="A97" s="508">
        <v>89</v>
      </c>
      <c r="B97" s="456" t="s">
        <v>1008</v>
      </c>
      <c r="C97" s="498">
        <v>6002</v>
      </c>
      <c r="D97" s="498">
        <v>6002</v>
      </c>
      <c r="E97" s="498">
        <v>0</v>
      </c>
      <c r="F97" s="498">
        <v>0</v>
      </c>
      <c r="G97" s="498">
        <v>0</v>
      </c>
      <c r="H97" s="498">
        <v>0</v>
      </c>
      <c r="I97" s="498">
        <v>0</v>
      </c>
      <c r="J97" s="498">
        <v>0</v>
      </c>
      <c r="K97" s="498">
        <v>0</v>
      </c>
      <c r="L97" s="498">
        <v>0</v>
      </c>
      <c r="M97" s="498">
        <v>0</v>
      </c>
      <c r="N97" s="498">
        <v>1025</v>
      </c>
      <c r="O97" s="498">
        <v>0</v>
      </c>
      <c r="P97" s="498">
        <v>1025</v>
      </c>
      <c r="Q97" s="498">
        <v>4977</v>
      </c>
      <c r="R97" s="498">
        <v>0</v>
      </c>
      <c r="S97" s="498">
        <v>0</v>
      </c>
      <c r="T97" s="501">
        <f t="shared" si="2"/>
        <v>1</v>
      </c>
      <c r="U97" s="517"/>
    </row>
    <row r="98" spans="1:21">
      <c r="A98" s="508">
        <v>90</v>
      </c>
      <c r="B98" s="456" t="s">
        <v>1202</v>
      </c>
      <c r="C98" s="498">
        <v>3200</v>
      </c>
      <c r="D98" s="498">
        <v>3200</v>
      </c>
      <c r="E98" s="498">
        <v>0</v>
      </c>
      <c r="F98" s="498">
        <v>0</v>
      </c>
      <c r="G98" s="498">
        <v>0</v>
      </c>
      <c r="H98" s="498">
        <v>0</v>
      </c>
      <c r="I98" s="498">
        <v>0</v>
      </c>
      <c r="J98" s="498">
        <v>0</v>
      </c>
      <c r="K98" s="498">
        <v>0</v>
      </c>
      <c r="L98" s="498">
        <v>0</v>
      </c>
      <c r="M98" s="498">
        <v>0</v>
      </c>
      <c r="N98" s="498">
        <v>500</v>
      </c>
      <c r="O98" s="498">
        <v>0</v>
      </c>
      <c r="P98" s="498">
        <v>500</v>
      </c>
      <c r="Q98" s="498">
        <v>2700</v>
      </c>
      <c r="R98" s="498">
        <v>0</v>
      </c>
      <c r="S98" s="498">
        <v>0</v>
      </c>
      <c r="T98" s="501">
        <f t="shared" si="2"/>
        <v>1</v>
      </c>
      <c r="U98" s="517"/>
    </row>
    <row r="99" spans="1:21">
      <c r="A99" s="508">
        <v>91</v>
      </c>
      <c r="B99" s="456" t="s">
        <v>1010</v>
      </c>
      <c r="C99" s="498">
        <v>11730.384</v>
      </c>
      <c r="D99" s="498">
        <v>11662.124</v>
      </c>
      <c r="E99" s="498">
        <v>0</v>
      </c>
      <c r="F99" s="498">
        <v>0</v>
      </c>
      <c r="G99" s="498">
        <v>0</v>
      </c>
      <c r="H99" s="498">
        <v>0</v>
      </c>
      <c r="I99" s="498">
        <v>0</v>
      </c>
      <c r="J99" s="498">
        <v>0</v>
      </c>
      <c r="K99" s="498">
        <v>0</v>
      </c>
      <c r="L99" s="498">
        <v>0</v>
      </c>
      <c r="M99" s="498">
        <v>0</v>
      </c>
      <c r="N99" s="498">
        <v>1574.95</v>
      </c>
      <c r="O99" s="498">
        <v>0</v>
      </c>
      <c r="P99" s="498">
        <v>1574.95</v>
      </c>
      <c r="Q99" s="498">
        <v>10087.174000000001</v>
      </c>
      <c r="R99" s="498">
        <v>0</v>
      </c>
      <c r="S99" s="498">
        <v>0</v>
      </c>
      <c r="T99" s="501">
        <f t="shared" si="2"/>
        <v>0.9941809236594471</v>
      </c>
      <c r="U99" s="517"/>
    </row>
    <row r="100" spans="1:21" ht="28">
      <c r="A100" s="508">
        <v>92</v>
      </c>
      <c r="B100" s="456" t="s">
        <v>1011</v>
      </c>
      <c r="C100" s="498">
        <v>623</v>
      </c>
      <c r="D100" s="498">
        <v>621.96510000000001</v>
      </c>
      <c r="E100" s="498">
        <v>0</v>
      </c>
      <c r="F100" s="498">
        <v>0</v>
      </c>
      <c r="G100" s="498">
        <v>0</v>
      </c>
      <c r="H100" s="498">
        <v>0</v>
      </c>
      <c r="I100" s="498">
        <v>0</v>
      </c>
      <c r="J100" s="498">
        <v>0</v>
      </c>
      <c r="K100" s="498">
        <v>0</v>
      </c>
      <c r="L100" s="498">
        <v>0</v>
      </c>
      <c r="M100" s="498">
        <v>0</v>
      </c>
      <c r="N100" s="498">
        <v>84</v>
      </c>
      <c r="O100" s="498">
        <v>0</v>
      </c>
      <c r="P100" s="498">
        <v>84</v>
      </c>
      <c r="Q100" s="498">
        <v>537.96510000000001</v>
      </c>
      <c r="R100" s="498">
        <v>0</v>
      </c>
      <c r="S100" s="498">
        <v>0</v>
      </c>
      <c r="T100" s="501">
        <f t="shared" si="2"/>
        <v>0.99833884430176567</v>
      </c>
      <c r="U100" s="517"/>
    </row>
    <row r="101" spans="1:21" ht="28">
      <c r="A101" s="508">
        <v>93</v>
      </c>
      <c r="B101" s="456" t="s">
        <v>1012</v>
      </c>
      <c r="C101" s="498">
        <v>690.26212999999996</v>
      </c>
      <c r="D101" s="498">
        <v>690.26212999999996</v>
      </c>
      <c r="E101" s="498">
        <v>0</v>
      </c>
      <c r="F101" s="498">
        <v>0</v>
      </c>
      <c r="G101" s="498">
        <v>0</v>
      </c>
      <c r="H101" s="498">
        <v>0</v>
      </c>
      <c r="I101" s="498">
        <v>0</v>
      </c>
      <c r="J101" s="498">
        <v>0</v>
      </c>
      <c r="K101" s="498">
        <v>0</v>
      </c>
      <c r="L101" s="498">
        <v>0</v>
      </c>
      <c r="M101" s="498">
        <v>0</v>
      </c>
      <c r="N101" s="498">
        <v>690.26212999999996</v>
      </c>
      <c r="O101" s="498">
        <v>0</v>
      </c>
      <c r="P101" s="498">
        <v>690.26212999999996</v>
      </c>
      <c r="Q101" s="498">
        <v>0</v>
      </c>
      <c r="R101" s="498">
        <v>0</v>
      </c>
      <c r="S101" s="498">
        <v>0</v>
      </c>
      <c r="T101" s="501">
        <f t="shared" si="2"/>
        <v>1</v>
      </c>
      <c r="U101" s="517"/>
    </row>
    <row r="102" spans="1:21">
      <c r="A102" s="508">
        <v>94</v>
      </c>
      <c r="B102" s="456" t="s">
        <v>1013</v>
      </c>
      <c r="C102" s="498">
        <v>18457</v>
      </c>
      <c r="D102" s="498">
        <v>16417.032916</v>
      </c>
      <c r="E102" s="498">
        <v>0</v>
      </c>
      <c r="F102" s="498">
        <v>0</v>
      </c>
      <c r="G102" s="498">
        <v>0</v>
      </c>
      <c r="H102" s="498">
        <v>0</v>
      </c>
      <c r="I102" s="498">
        <v>0</v>
      </c>
      <c r="J102" s="498">
        <v>0</v>
      </c>
      <c r="K102" s="498">
        <v>0</v>
      </c>
      <c r="L102" s="498">
        <v>0</v>
      </c>
      <c r="M102" s="498">
        <v>0</v>
      </c>
      <c r="N102" s="498">
        <v>16417.032916</v>
      </c>
      <c r="O102" s="498">
        <v>0</v>
      </c>
      <c r="P102" s="498">
        <v>16417.032916</v>
      </c>
      <c r="Q102" s="498">
        <v>0</v>
      </c>
      <c r="R102" s="498">
        <v>0</v>
      </c>
      <c r="S102" s="498">
        <v>0</v>
      </c>
      <c r="T102" s="501">
        <f t="shared" si="2"/>
        <v>0.88947461212548085</v>
      </c>
      <c r="U102" s="517"/>
    </row>
    <row r="103" spans="1:21" ht="28">
      <c r="A103" s="508">
        <v>95</v>
      </c>
      <c r="B103" s="456" t="s">
        <v>1014</v>
      </c>
      <c r="C103" s="498">
        <v>21917.541657000002</v>
      </c>
      <c r="D103" s="498">
        <v>16967.315476</v>
      </c>
      <c r="E103" s="498">
        <v>0</v>
      </c>
      <c r="F103" s="498">
        <v>0</v>
      </c>
      <c r="G103" s="498">
        <v>0</v>
      </c>
      <c r="H103" s="498">
        <v>0</v>
      </c>
      <c r="I103" s="498">
        <v>0</v>
      </c>
      <c r="J103" s="498">
        <v>0</v>
      </c>
      <c r="K103" s="498">
        <v>0</v>
      </c>
      <c r="L103" s="498">
        <v>0</v>
      </c>
      <c r="M103" s="498">
        <v>0</v>
      </c>
      <c r="N103" s="498">
        <v>4636.1309000000001</v>
      </c>
      <c r="O103" s="498">
        <v>0</v>
      </c>
      <c r="P103" s="498">
        <v>4636.1309000000001</v>
      </c>
      <c r="Q103" s="498">
        <v>12286.295776000001</v>
      </c>
      <c r="R103" s="498">
        <v>44.888800000000003</v>
      </c>
      <c r="S103" s="498">
        <v>0</v>
      </c>
      <c r="T103" s="501">
        <f t="shared" si="2"/>
        <v>0.77414318364400125</v>
      </c>
      <c r="U103" s="517"/>
    </row>
    <row r="104" spans="1:21" ht="28">
      <c r="A104" s="508">
        <v>96</v>
      </c>
      <c r="B104" s="456" t="s">
        <v>1015</v>
      </c>
      <c r="C104" s="498">
        <v>111206.609201</v>
      </c>
      <c r="D104" s="498">
        <v>54276.427715999998</v>
      </c>
      <c r="E104" s="498">
        <v>100.85</v>
      </c>
      <c r="F104" s="498">
        <v>0</v>
      </c>
      <c r="G104" s="498">
        <v>0</v>
      </c>
      <c r="H104" s="498">
        <v>0</v>
      </c>
      <c r="I104" s="498">
        <v>0</v>
      </c>
      <c r="J104" s="498">
        <v>0</v>
      </c>
      <c r="K104" s="498">
        <v>0</v>
      </c>
      <c r="L104" s="498">
        <v>0</v>
      </c>
      <c r="M104" s="498">
        <v>1134.235529</v>
      </c>
      <c r="N104" s="498">
        <v>14985.229531000001</v>
      </c>
      <c r="O104" s="498">
        <v>0</v>
      </c>
      <c r="P104" s="498">
        <v>1616.0543479999999</v>
      </c>
      <c r="Q104" s="498">
        <v>38056.112655999998</v>
      </c>
      <c r="R104" s="498">
        <v>0</v>
      </c>
      <c r="S104" s="498">
        <v>0</v>
      </c>
      <c r="T104" s="501">
        <f t="shared" si="2"/>
        <v>0.48806836307631912</v>
      </c>
      <c r="U104" s="517"/>
    </row>
    <row r="105" spans="1:21">
      <c r="A105" s="508">
        <v>97</v>
      </c>
      <c r="B105" s="456" t="s">
        <v>1016</v>
      </c>
      <c r="C105" s="498">
        <v>77139.554329999999</v>
      </c>
      <c r="D105" s="498">
        <v>75814.341329999996</v>
      </c>
      <c r="E105" s="498">
        <v>0</v>
      </c>
      <c r="F105" s="498">
        <v>0</v>
      </c>
      <c r="G105" s="498">
        <v>0</v>
      </c>
      <c r="H105" s="498">
        <v>0</v>
      </c>
      <c r="I105" s="498">
        <v>0</v>
      </c>
      <c r="J105" s="498">
        <v>0</v>
      </c>
      <c r="K105" s="498">
        <v>0</v>
      </c>
      <c r="L105" s="498">
        <v>0</v>
      </c>
      <c r="M105" s="498">
        <v>0</v>
      </c>
      <c r="N105" s="498">
        <v>38628.212470999999</v>
      </c>
      <c r="O105" s="498">
        <v>0</v>
      </c>
      <c r="P105" s="498">
        <v>38628.212470999999</v>
      </c>
      <c r="Q105" s="498">
        <v>37186.128858999997</v>
      </c>
      <c r="R105" s="498">
        <v>0</v>
      </c>
      <c r="S105" s="498">
        <v>0</v>
      </c>
      <c r="T105" s="501">
        <f t="shared" si="2"/>
        <v>0.98282057743902962</v>
      </c>
      <c r="U105" s="517"/>
    </row>
    <row r="106" spans="1:21" ht="28">
      <c r="A106" s="508">
        <v>98</v>
      </c>
      <c r="B106" s="456" t="s">
        <v>1017</v>
      </c>
      <c r="C106" s="498">
        <v>15398.1584</v>
      </c>
      <c r="D106" s="498">
        <v>14403.8984</v>
      </c>
      <c r="E106" s="498">
        <v>0</v>
      </c>
      <c r="F106" s="498">
        <v>0</v>
      </c>
      <c r="G106" s="498">
        <v>0</v>
      </c>
      <c r="H106" s="498">
        <v>0</v>
      </c>
      <c r="I106" s="498">
        <v>0</v>
      </c>
      <c r="J106" s="498">
        <v>0</v>
      </c>
      <c r="K106" s="498">
        <v>0</v>
      </c>
      <c r="L106" s="498">
        <v>0</v>
      </c>
      <c r="M106" s="498">
        <v>0</v>
      </c>
      <c r="N106" s="498">
        <v>14403.8984</v>
      </c>
      <c r="O106" s="498">
        <v>0</v>
      </c>
      <c r="P106" s="498">
        <v>0</v>
      </c>
      <c r="Q106" s="498">
        <v>0</v>
      </c>
      <c r="R106" s="498">
        <v>0</v>
      </c>
      <c r="S106" s="498">
        <v>0</v>
      </c>
      <c r="T106" s="501">
        <f t="shared" si="2"/>
        <v>0.93542994076486441</v>
      </c>
      <c r="U106" s="517"/>
    </row>
    <row r="107" spans="1:21" ht="42">
      <c r="A107" s="508">
        <v>99</v>
      </c>
      <c r="B107" s="456" t="s">
        <v>1018</v>
      </c>
      <c r="C107" s="498">
        <v>1125.5260900000001</v>
      </c>
      <c r="D107" s="498">
        <v>1125.5260900000001</v>
      </c>
      <c r="E107" s="498">
        <v>0</v>
      </c>
      <c r="F107" s="498">
        <v>0</v>
      </c>
      <c r="G107" s="498">
        <v>0</v>
      </c>
      <c r="H107" s="498">
        <v>0</v>
      </c>
      <c r="I107" s="498">
        <v>0</v>
      </c>
      <c r="J107" s="498">
        <v>0</v>
      </c>
      <c r="K107" s="498">
        <v>0</v>
      </c>
      <c r="L107" s="498">
        <v>0</v>
      </c>
      <c r="M107" s="498">
        <v>507.12099999999998</v>
      </c>
      <c r="N107" s="498">
        <v>618.40508999999997</v>
      </c>
      <c r="O107" s="498">
        <v>0</v>
      </c>
      <c r="P107" s="498">
        <v>618.40508999999997</v>
      </c>
      <c r="Q107" s="498">
        <v>0</v>
      </c>
      <c r="R107" s="498">
        <v>0</v>
      </c>
      <c r="S107" s="498">
        <v>0</v>
      </c>
      <c r="T107" s="501">
        <f t="shared" si="2"/>
        <v>1</v>
      </c>
      <c r="U107" s="517"/>
    </row>
    <row r="108" spans="1:21">
      <c r="A108" s="508">
        <v>100</v>
      </c>
      <c r="B108" s="456" t="s">
        <v>1019</v>
      </c>
      <c r="C108" s="498">
        <v>2125</v>
      </c>
      <c r="D108" s="498">
        <v>2124.3856569999998</v>
      </c>
      <c r="E108" s="498">
        <v>0</v>
      </c>
      <c r="F108" s="498">
        <v>0</v>
      </c>
      <c r="G108" s="498">
        <v>0</v>
      </c>
      <c r="H108" s="498">
        <v>0</v>
      </c>
      <c r="I108" s="498">
        <v>0</v>
      </c>
      <c r="J108" s="498">
        <v>0</v>
      </c>
      <c r="K108" s="498">
        <v>0</v>
      </c>
      <c r="L108" s="498">
        <v>0</v>
      </c>
      <c r="M108" s="498">
        <v>0</v>
      </c>
      <c r="N108" s="498">
        <v>0</v>
      </c>
      <c r="O108" s="498">
        <v>0</v>
      </c>
      <c r="P108" s="498">
        <v>0</v>
      </c>
      <c r="Q108" s="498">
        <v>2124.3856569999998</v>
      </c>
      <c r="R108" s="498">
        <v>0</v>
      </c>
      <c r="S108" s="498">
        <v>0</v>
      </c>
      <c r="T108" s="501">
        <f t="shared" si="2"/>
        <v>0.99971089741176467</v>
      </c>
      <c r="U108" s="517"/>
    </row>
    <row r="109" spans="1:21" ht="28">
      <c r="A109" s="508">
        <v>101</v>
      </c>
      <c r="B109" s="456" t="s">
        <v>1020</v>
      </c>
      <c r="C109" s="498">
        <v>317</v>
      </c>
      <c r="D109" s="498">
        <v>295.86175400000002</v>
      </c>
      <c r="E109" s="498">
        <v>0</v>
      </c>
      <c r="F109" s="498">
        <v>0</v>
      </c>
      <c r="G109" s="498">
        <v>0</v>
      </c>
      <c r="H109" s="498">
        <v>0</v>
      </c>
      <c r="I109" s="498">
        <v>0</v>
      </c>
      <c r="J109" s="498">
        <v>0</v>
      </c>
      <c r="K109" s="498">
        <v>0</v>
      </c>
      <c r="L109" s="498">
        <v>0</v>
      </c>
      <c r="M109" s="498">
        <v>0</v>
      </c>
      <c r="N109" s="498">
        <v>295.86175400000002</v>
      </c>
      <c r="O109" s="498">
        <v>0</v>
      </c>
      <c r="P109" s="498">
        <v>0</v>
      </c>
      <c r="Q109" s="498">
        <v>0</v>
      </c>
      <c r="R109" s="498">
        <v>0</v>
      </c>
      <c r="S109" s="498">
        <v>0</v>
      </c>
      <c r="T109" s="501">
        <f t="shared" si="2"/>
        <v>0.93331783596214513</v>
      </c>
      <c r="U109" s="517"/>
    </row>
    <row r="110" spans="1:21">
      <c r="A110" s="508">
        <v>102</v>
      </c>
      <c r="B110" s="456" t="s">
        <v>1203</v>
      </c>
      <c r="C110" s="498">
        <v>3255.9602479999999</v>
      </c>
      <c r="D110" s="498">
        <v>3255.9602479999999</v>
      </c>
      <c r="E110" s="498">
        <v>0</v>
      </c>
      <c r="F110" s="498">
        <v>0</v>
      </c>
      <c r="G110" s="498">
        <v>0</v>
      </c>
      <c r="H110" s="498">
        <v>0</v>
      </c>
      <c r="I110" s="498">
        <v>0</v>
      </c>
      <c r="J110" s="498">
        <v>0</v>
      </c>
      <c r="K110" s="498">
        <v>0</v>
      </c>
      <c r="L110" s="498">
        <v>0</v>
      </c>
      <c r="M110" s="498">
        <v>0</v>
      </c>
      <c r="N110" s="498">
        <v>0</v>
      </c>
      <c r="O110" s="498">
        <v>0</v>
      </c>
      <c r="P110" s="498">
        <v>0</v>
      </c>
      <c r="Q110" s="498">
        <v>3255.9602479999999</v>
      </c>
      <c r="R110" s="498">
        <v>0</v>
      </c>
      <c r="S110" s="498">
        <v>0</v>
      </c>
      <c r="T110" s="501">
        <f t="shared" si="2"/>
        <v>1</v>
      </c>
      <c r="U110" s="517"/>
    </row>
    <row r="111" spans="1:21" ht="28">
      <c r="A111" s="508">
        <v>103</v>
      </c>
      <c r="B111" s="456" t="s">
        <v>1022</v>
      </c>
      <c r="C111" s="498">
        <v>1716</v>
      </c>
      <c r="D111" s="498">
        <v>1659.6829660000001</v>
      </c>
      <c r="E111" s="498">
        <v>0</v>
      </c>
      <c r="F111" s="498">
        <v>0</v>
      </c>
      <c r="G111" s="498">
        <v>0</v>
      </c>
      <c r="H111" s="498">
        <v>0</v>
      </c>
      <c r="I111" s="498">
        <v>0</v>
      </c>
      <c r="J111" s="498">
        <v>0</v>
      </c>
      <c r="K111" s="498">
        <v>0</v>
      </c>
      <c r="L111" s="498">
        <v>0</v>
      </c>
      <c r="M111" s="498">
        <v>0</v>
      </c>
      <c r="N111" s="498">
        <v>0</v>
      </c>
      <c r="O111" s="498">
        <v>0</v>
      </c>
      <c r="P111" s="498">
        <v>0</v>
      </c>
      <c r="Q111" s="498">
        <v>1659.6829660000001</v>
      </c>
      <c r="R111" s="498">
        <v>0</v>
      </c>
      <c r="S111" s="498">
        <v>0</v>
      </c>
      <c r="T111" s="501">
        <f t="shared" si="2"/>
        <v>0.96718121561771564</v>
      </c>
      <c r="U111" s="517"/>
    </row>
    <row r="112" spans="1:21">
      <c r="A112" s="508">
        <v>104</v>
      </c>
      <c r="B112" s="456" t="s">
        <v>1023</v>
      </c>
      <c r="C112" s="498">
        <v>55259.451752000001</v>
      </c>
      <c r="D112" s="498">
        <v>45725.954035000002</v>
      </c>
      <c r="E112" s="498">
        <v>57</v>
      </c>
      <c r="F112" s="498">
        <v>0</v>
      </c>
      <c r="G112" s="498">
        <v>0</v>
      </c>
      <c r="H112" s="498">
        <v>0</v>
      </c>
      <c r="I112" s="498">
        <v>0</v>
      </c>
      <c r="J112" s="498">
        <v>0</v>
      </c>
      <c r="K112" s="498">
        <v>0</v>
      </c>
      <c r="L112" s="498">
        <v>0</v>
      </c>
      <c r="M112" s="498">
        <v>0</v>
      </c>
      <c r="N112" s="498">
        <v>439.88200000000001</v>
      </c>
      <c r="O112" s="498">
        <v>0</v>
      </c>
      <c r="P112" s="498">
        <v>0</v>
      </c>
      <c r="Q112" s="498">
        <v>45229.072034999997</v>
      </c>
      <c r="R112" s="498">
        <v>0</v>
      </c>
      <c r="S112" s="498">
        <v>0</v>
      </c>
      <c r="T112" s="501">
        <f t="shared" si="2"/>
        <v>0.82747751896298982</v>
      </c>
      <c r="U112" s="517"/>
    </row>
    <row r="113" spans="1:21" ht="28">
      <c r="A113" s="508">
        <v>105</v>
      </c>
      <c r="B113" s="456" t="s">
        <v>1024</v>
      </c>
      <c r="C113" s="498">
        <v>7757.9049000000005</v>
      </c>
      <c r="D113" s="498">
        <v>7142.1184219999996</v>
      </c>
      <c r="E113" s="498">
        <v>698.72970799999996</v>
      </c>
      <c r="F113" s="498">
        <v>0</v>
      </c>
      <c r="G113" s="498">
        <v>0</v>
      </c>
      <c r="H113" s="498">
        <v>0</v>
      </c>
      <c r="I113" s="498">
        <v>0</v>
      </c>
      <c r="J113" s="498">
        <v>0</v>
      </c>
      <c r="K113" s="498">
        <v>0</v>
      </c>
      <c r="L113" s="498">
        <v>0</v>
      </c>
      <c r="M113" s="498">
        <v>0</v>
      </c>
      <c r="N113" s="498">
        <v>6443.3887139999997</v>
      </c>
      <c r="O113" s="498">
        <v>0</v>
      </c>
      <c r="P113" s="498">
        <v>0</v>
      </c>
      <c r="Q113" s="498">
        <v>0</v>
      </c>
      <c r="R113" s="498">
        <v>0</v>
      </c>
      <c r="S113" s="498">
        <v>0</v>
      </c>
      <c r="T113" s="501">
        <f t="shared" si="2"/>
        <v>0.92062464209892536</v>
      </c>
      <c r="U113" s="517"/>
    </row>
    <row r="114" spans="1:21">
      <c r="A114" s="508">
        <v>106</v>
      </c>
      <c r="B114" s="456" t="s">
        <v>1025</v>
      </c>
      <c r="C114" s="498">
        <v>73130.868000000002</v>
      </c>
      <c r="D114" s="498">
        <v>58600.255700000002</v>
      </c>
      <c r="E114" s="498">
        <v>58528.255700000002</v>
      </c>
      <c r="F114" s="498">
        <v>72</v>
      </c>
      <c r="G114" s="498">
        <v>0</v>
      </c>
      <c r="H114" s="498">
        <v>0</v>
      </c>
      <c r="I114" s="498">
        <v>0</v>
      </c>
      <c r="J114" s="498">
        <v>0</v>
      </c>
      <c r="K114" s="498">
        <v>0</v>
      </c>
      <c r="L114" s="498">
        <v>0</v>
      </c>
      <c r="M114" s="498">
        <v>0</v>
      </c>
      <c r="N114" s="498">
        <v>0</v>
      </c>
      <c r="O114" s="498">
        <v>0</v>
      </c>
      <c r="P114" s="498">
        <v>0</v>
      </c>
      <c r="Q114" s="498">
        <v>0</v>
      </c>
      <c r="R114" s="498">
        <v>0</v>
      </c>
      <c r="S114" s="498">
        <v>0</v>
      </c>
      <c r="T114" s="501">
        <f t="shared" si="2"/>
        <v>0.80130671633762096</v>
      </c>
      <c r="U114" s="517"/>
    </row>
    <row r="115" spans="1:21" ht="28">
      <c r="A115" s="508">
        <v>107</v>
      </c>
      <c r="B115" s="456" t="s">
        <v>1026</v>
      </c>
      <c r="C115" s="498">
        <v>954.93799999999999</v>
      </c>
      <c r="D115" s="498">
        <v>826.66351999999995</v>
      </c>
      <c r="E115" s="498">
        <v>826.66351999999995</v>
      </c>
      <c r="F115" s="498">
        <v>0</v>
      </c>
      <c r="G115" s="498">
        <v>0</v>
      </c>
      <c r="H115" s="498">
        <v>0</v>
      </c>
      <c r="I115" s="498">
        <v>0</v>
      </c>
      <c r="J115" s="498">
        <v>0</v>
      </c>
      <c r="K115" s="498">
        <v>0</v>
      </c>
      <c r="L115" s="498">
        <v>0</v>
      </c>
      <c r="M115" s="498">
        <v>0</v>
      </c>
      <c r="N115" s="498">
        <v>0</v>
      </c>
      <c r="O115" s="498">
        <v>0</v>
      </c>
      <c r="P115" s="498">
        <v>0</v>
      </c>
      <c r="Q115" s="498">
        <v>0</v>
      </c>
      <c r="R115" s="498">
        <v>0</v>
      </c>
      <c r="S115" s="498">
        <v>0</v>
      </c>
      <c r="T115" s="501">
        <f t="shared" si="2"/>
        <v>0.86567245203353516</v>
      </c>
      <c r="U115" s="517"/>
    </row>
    <row r="116" spans="1:21" ht="28">
      <c r="A116" s="508">
        <v>108</v>
      </c>
      <c r="B116" s="456" t="s">
        <v>1027</v>
      </c>
      <c r="C116" s="498">
        <v>2750.0669640000001</v>
      </c>
      <c r="D116" s="498">
        <v>2738.4385550000002</v>
      </c>
      <c r="E116" s="498">
        <v>0</v>
      </c>
      <c r="F116" s="498">
        <v>0</v>
      </c>
      <c r="G116" s="498">
        <v>0</v>
      </c>
      <c r="H116" s="498">
        <v>0</v>
      </c>
      <c r="I116" s="498">
        <v>0</v>
      </c>
      <c r="J116" s="498">
        <v>0</v>
      </c>
      <c r="K116" s="498">
        <v>0</v>
      </c>
      <c r="L116" s="498">
        <v>0</v>
      </c>
      <c r="M116" s="498">
        <v>70.066963999999999</v>
      </c>
      <c r="N116" s="498">
        <v>0</v>
      </c>
      <c r="O116" s="498">
        <v>0</v>
      </c>
      <c r="P116" s="498">
        <v>0</v>
      </c>
      <c r="Q116" s="498">
        <v>2668.3715910000001</v>
      </c>
      <c r="R116" s="498">
        <v>0</v>
      </c>
      <c r="S116" s="498">
        <v>0</v>
      </c>
      <c r="T116" s="501">
        <f t="shared" si="2"/>
        <v>0.99577159060043896</v>
      </c>
      <c r="U116" s="517"/>
    </row>
    <row r="117" spans="1:21" ht="28">
      <c r="A117" s="508">
        <v>109</v>
      </c>
      <c r="B117" s="456" t="s">
        <v>1028</v>
      </c>
      <c r="C117" s="498">
        <v>7203</v>
      </c>
      <c r="D117" s="498">
        <v>7203</v>
      </c>
      <c r="E117" s="498"/>
      <c r="F117" s="498"/>
      <c r="G117" s="498"/>
      <c r="H117" s="498"/>
      <c r="I117" s="498">
        <v>7203</v>
      </c>
      <c r="J117" s="498"/>
      <c r="K117" s="498"/>
      <c r="L117" s="498"/>
      <c r="M117" s="498"/>
      <c r="N117" s="498"/>
      <c r="O117" s="498"/>
      <c r="P117" s="498"/>
      <c r="Q117" s="498"/>
      <c r="R117" s="498"/>
      <c r="S117" s="498"/>
      <c r="T117" s="501">
        <f t="shared" si="2"/>
        <v>1</v>
      </c>
      <c r="U117" s="517"/>
    </row>
    <row r="118" spans="1:21">
      <c r="A118" s="508">
        <v>110</v>
      </c>
      <c r="B118" s="456" t="s">
        <v>1029</v>
      </c>
      <c r="C118" s="498">
        <v>13266.658246999999</v>
      </c>
      <c r="D118" s="498">
        <v>12517.812591</v>
      </c>
      <c r="E118" s="498"/>
      <c r="F118" s="498"/>
      <c r="G118" s="498"/>
      <c r="H118" s="498"/>
      <c r="I118" s="498"/>
      <c r="J118" s="498"/>
      <c r="K118" s="498"/>
      <c r="L118" s="498"/>
      <c r="M118" s="498"/>
      <c r="N118" s="498"/>
      <c r="O118" s="498"/>
      <c r="P118" s="498"/>
      <c r="Q118" s="498"/>
      <c r="R118" s="498">
        <v>12517.812591</v>
      </c>
      <c r="S118" s="498"/>
      <c r="T118" s="501">
        <f t="shared" si="2"/>
        <v>0.94355431171453163</v>
      </c>
      <c r="U118" s="524">
        <f>SUM(R118:R148)</f>
        <v>42128.686796000002</v>
      </c>
    </row>
    <row r="119" spans="1:21">
      <c r="A119" s="508">
        <v>111</v>
      </c>
      <c r="B119" s="456" t="s">
        <v>1030</v>
      </c>
      <c r="C119" s="498">
        <v>32196</v>
      </c>
      <c r="D119" s="498">
        <v>31039.611999000001</v>
      </c>
      <c r="E119" s="498"/>
      <c r="F119" s="498"/>
      <c r="G119" s="498"/>
      <c r="H119" s="498"/>
      <c r="I119" s="498">
        <v>30875.436600000001</v>
      </c>
      <c r="J119" s="498"/>
      <c r="K119" s="498"/>
      <c r="L119" s="498"/>
      <c r="M119" s="498"/>
      <c r="N119" s="498"/>
      <c r="O119" s="498"/>
      <c r="P119" s="498"/>
      <c r="Q119" s="498"/>
      <c r="R119" s="498">
        <v>164.175399</v>
      </c>
      <c r="S119" s="498"/>
      <c r="T119" s="501">
        <f t="shared" si="2"/>
        <v>0.964082867405889</v>
      </c>
      <c r="U119" s="517"/>
    </row>
    <row r="120" spans="1:21">
      <c r="A120" s="508">
        <v>112</v>
      </c>
      <c r="B120" s="456" t="s">
        <v>1031</v>
      </c>
      <c r="C120" s="498">
        <v>13085.623</v>
      </c>
      <c r="D120" s="498">
        <v>11105.321989</v>
      </c>
      <c r="E120" s="498"/>
      <c r="F120" s="498"/>
      <c r="G120" s="498"/>
      <c r="H120" s="498"/>
      <c r="I120" s="498">
        <v>11105.321989</v>
      </c>
      <c r="J120" s="498"/>
      <c r="K120" s="498"/>
      <c r="L120" s="498"/>
      <c r="M120" s="498"/>
      <c r="N120" s="498"/>
      <c r="O120" s="498"/>
      <c r="P120" s="498"/>
      <c r="Q120" s="498"/>
      <c r="R120" s="498"/>
      <c r="S120" s="498"/>
      <c r="T120" s="501">
        <f t="shared" si="2"/>
        <v>0.8486658976038054</v>
      </c>
      <c r="U120" s="517"/>
    </row>
    <row r="121" spans="1:21">
      <c r="A121" s="508">
        <v>113</v>
      </c>
      <c r="B121" s="456" t="s">
        <v>1032</v>
      </c>
      <c r="C121" s="498">
        <v>12644</v>
      </c>
      <c r="D121" s="498">
        <v>12066.308800000001</v>
      </c>
      <c r="E121" s="498">
        <v>8</v>
      </c>
      <c r="F121" s="498"/>
      <c r="G121" s="498"/>
      <c r="H121" s="498"/>
      <c r="I121" s="498">
        <v>11864.789000000001</v>
      </c>
      <c r="J121" s="498"/>
      <c r="K121" s="498"/>
      <c r="L121" s="498"/>
      <c r="M121" s="498"/>
      <c r="N121" s="498"/>
      <c r="O121" s="498"/>
      <c r="P121" s="498"/>
      <c r="Q121" s="498"/>
      <c r="R121" s="498">
        <v>193.5198</v>
      </c>
      <c r="S121" s="498"/>
      <c r="T121" s="501">
        <f t="shared" si="2"/>
        <v>0.95431104080987039</v>
      </c>
      <c r="U121" s="517"/>
    </row>
    <row r="122" spans="1:21">
      <c r="A122" s="508">
        <v>114</v>
      </c>
      <c r="B122" s="456" t="s">
        <v>1033</v>
      </c>
      <c r="C122" s="498">
        <v>12201</v>
      </c>
      <c r="D122" s="498">
        <v>10299.489600000001</v>
      </c>
      <c r="E122" s="498"/>
      <c r="F122" s="498"/>
      <c r="G122" s="498"/>
      <c r="H122" s="498"/>
      <c r="I122" s="498">
        <v>10299.489600000001</v>
      </c>
      <c r="J122" s="498"/>
      <c r="K122" s="498"/>
      <c r="L122" s="498"/>
      <c r="M122" s="498"/>
      <c r="N122" s="498"/>
      <c r="O122" s="498"/>
      <c r="P122" s="498"/>
      <c r="Q122" s="498"/>
      <c r="R122" s="498"/>
      <c r="S122" s="498"/>
      <c r="T122" s="501">
        <f t="shared" si="2"/>
        <v>0.84415126628964843</v>
      </c>
      <c r="U122" s="517"/>
    </row>
    <row r="123" spans="1:21">
      <c r="A123" s="508">
        <v>115</v>
      </c>
      <c r="B123" s="456" t="s">
        <v>1034</v>
      </c>
      <c r="C123" s="498">
        <v>43916.533527</v>
      </c>
      <c r="D123" s="498">
        <v>30679.374159999999</v>
      </c>
      <c r="E123" s="498"/>
      <c r="F123" s="498"/>
      <c r="G123" s="498"/>
      <c r="H123" s="498"/>
      <c r="I123" s="498">
        <v>19324.252539000001</v>
      </c>
      <c r="J123" s="498"/>
      <c r="K123" s="498"/>
      <c r="L123" s="498"/>
      <c r="M123" s="498"/>
      <c r="N123" s="498"/>
      <c r="O123" s="498"/>
      <c r="P123" s="498"/>
      <c r="Q123" s="498"/>
      <c r="R123" s="498">
        <v>11355.121621</v>
      </c>
      <c r="S123" s="498"/>
      <c r="T123" s="501">
        <f t="shared" si="2"/>
        <v>0.69858369265730502</v>
      </c>
      <c r="U123" s="517"/>
    </row>
    <row r="124" spans="1:21" ht="28">
      <c r="A124" s="508">
        <v>116</v>
      </c>
      <c r="B124" s="456" t="s">
        <v>1035</v>
      </c>
      <c r="C124" s="498">
        <v>15501.913</v>
      </c>
      <c r="D124" s="498">
        <v>10199.536787999999</v>
      </c>
      <c r="E124" s="498"/>
      <c r="F124" s="498"/>
      <c r="G124" s="498"/>
      <c r="H124" s="498"/>
      <c r="I124" s="498">
        <v>10199.536787999999</v>
      </c>
      <c r="J124" s="498"/>
      <c r="K124" s="498"/>
      <c r="L124" s="498"/>
      <c r="M124" s="498"/>
      <c r="N124" s="498"/>
      <c r="O124" s="498"/>
      <c r="P124" s="498"/>
      <c r="Q124" s="498"/>
      <c r="R124" s="498"/>
      <c r="S124" s="498"/>
      <c r="T124" s="501">
        <f t="shared" si="2"/>
        <v>0.65795342729636008</v>
      </c>
      <c r="U124" s="517"/>
    </row>
    <row r="125" spans="1:21">
      <c r="A125" s="508">
        <v>117</v>
      </c>
      <c r="B125" s="456" t="s">
        <v>1036</v>
      </c>
      <c r="C125" s="498">
        <v>30301.03</v>
      </c>
      <c r="D125" s="498">
        <v>23252.313848000002</v>
      </c>
      <c r="E125" s="498"/>
      <c r="F125" s="498"/>
      <c r="G125" s="498"/>
      <c r="H125" s="498"/>
      <c r="I125" s="498">
        <v>23181.903247999999</v>
      </c>
      <c r="J125" s="498"/>
      <c r="K125" s="498"/>
      <c r="L125" s="498"/>
      <c r="M125" s="498"/>
      <c r="N125" s="498"/>
      <c r="O125" s="498"/>
      <c r="P125" s="498"/>
      <c r="Q125" s="498"/>
      <c r="R125" s="498">
        <v>70.410600000000002</v>
      </c>
      <c r="S125" s="498"/>
      <c r="T125" s="501">
        <f t="shared" si="2"/>
        <v>0.76737701154053184</v>
      </c>
      <c r="U125" s="517"/>
    </row>
    <row r="126" spans="1:21">
      <c r="A126" s="508">
        <v>118</v>
      </c>
      <c r="B126" s="456" t="s">
        <v>1037</v>
      </c>
      <c r="C126" s="498">
        <v>27739.226685000001</v>
      </c>
      <c r="D126" s="498">
        <v>19023.223752999998</v>
      </c>
      <c r="E126" s="498">
        <v>36</v>
      </c>
      <c r="F126" s="498"/>
      <c r="G126" s="498"/>
      <c r="H126" s="498"/>
      <c r="I126" s="498">
        <v>3126.2</v>
      </c>
      <c r="J126" s="498"/>
      <c r="K126" s="498"/>
      <c r="L126" s="498"/>
      <c r="M126" s="498"/>
      <c r="N126" s="498"/>
      <c r="O126" s="498"/>
      <c r="P126" s="498"/>
      <c r="Q126" s="498">
        <v>15727.338173</v>
      </c>
      <c r="R126" s="498">
        <v>133.68557999999999</v>
      </c>
      <c r="S126" s="498"/>
      <c r="T126" s="501">
        <f t="shared" si="2"/>
        <v>0.68578781842129777</v>
      </c>
      <c r="U126" s="517"/>
    </row>
    <row r="127" spans="1:21">
      <c r="A127" s="508">
        <v>119</v>
      </c>
      <c r="B127" s="456" t="s">
        <v>1038</v>
      </c>
      <c r="C127" s="498">
        <v>105249.94386</v>
      </c>
      <c r="D127" s="498">
        <v>57744.171991000003</v>
      </c>
      <c r="E127" s="498">
        <v>536</v>
      </c>
      <c r="F127" s="498"/>
      <c r="G127" s="498"/>
      <c r="H127" s="498"/>
      <c r="I127" s="498">
        <v>56885.181791000003</v>
      </c>
      <c r="J127" s="498"/>
      <c r="K127" s="498"/>
      <c r="L127" s="498"/>
      <c r="M127" s="498"/>
      <c r="N127" s="498"/>
      <c r="O127" s="498"/>
      <c r="P127" s="498"/>
      <c r="Q127" s="498"/>
      <c r="R127" s="498">
        <v>322.99020000000002</v>
      </c>
      <c r="S127" s="498"/>
      <c r="T127" s="501">
        <f t="shared" si="2"/>
        <v>0.54863850633316624</v>
      </c>
      <c r="U127" s="517"/>
    </row>
    <row r="128" spans="1:21">
      <c r="A128" s="508">
        <v>120</v>
      </c>
      <c r="B128" s="456" t="s">
        <v>1039</v>
      </c>
      <c r="C128" s="498">
        <v>12353</v>
      </c>
      <c r="D128" s="498">
        <v>5421.1903519999996</v>
      </c>
      <c r="E128" s="498">
        <v>84</v>
      </c>
      <c r="F128" s="498"/>
      <c r="G128" s="498"/>
      <c r="H128" s="498"/>
      <c r="I128" s="498">
        <v>4881.1009519999998</v>
      </c>
      <c r="J128" s="498"/>
      <c r="K128" s="498"/>
      <c r="L128" s="498"/>
      <c r="M128" s="498"/>
      <c r="N128" s="498"/>
      <c r="O128" s="498"/>
      <c r="P128" s="498"/>
      <c r="Q128" s="498"/>
      <c r="R128" s="498">
        <v>456.08940000000001</v>
      </c>
      <c r="S128" s="498"/>
      <c r="T128" s="501">
        <f t="shared" si="2"/>
        <v>0.43885617679915806</v>
      </c>
      <c r="U128" s="517"/>
    </row>
    <row r="129" spans="1:21" ht="28">
      <c r="A129" s="508">
        <v>121</v>
      </c>
      <c r="B129" s="456" t="s">
        <v>1040</v>
      </c>
      <c r="C129" s="498">
        <v>8714.6336279999996</v>
      </c>
      <c r="D129" s="498">
        <v>6129.4046200000003</v>
      </c>
      <c r="E129" s="498"/>
      <c r="F129" s="498"/>
      <c r="G129" s="498"/>
      <c r="H129" s="498"/>
      <c r="I129" s="498">
        <v>475.17700000000002</v>
      </c>
      <c r="J129" s="498"/>
      <c r="K129" s="498"/>
      <c r="L129" s="498"/>
      <c r="M129" s="498"/>
      <c r="N129" s="498"/>
      <c r="O129" s="498"/>
      <c r="P129" s="498"/>
      <c r="Q129" s="498">
        <v>5424.2276199999997</v>
      </c>
      <c r="R129" s="498">
        <v>230</v>
      </c>
      <c r="S129" s="498"/>
      <c r="T129" s="501">
        <f t="shared" si="2"/>
        <v>0.7033462198922863</v>
      </c>
      <c r="U129" s="517"/>
    </row>
    <row r="130" spans="1:21">
      <c r="A130" s="508">
        <v>122</v>
      </c>
      <c r="B130" s="456" t="s">
        <v>1041</v>
      </c>
      <c r="C130" s="498">
        <v>46003.595000000001</v>
      </c>
      <c r="D130" s="498">
        <v>44958.648725999999</v>
      </c>
      <c r="E130" s="498"/>
      <c r="F130" s="498"/>
      <c r="G130" s="498"/>
      <c r="H130" s="498"/>
      <c r="I130" s="498">
        <v>44958.648725999999</v>
      </c>
      <c r="J130" s="498"/>
      <c r="K130" s="498"/>
      <c r="L130" s="498"/>
      <c r="M130" s="498"/>
      <c r="N130" s="498"/>
      <c r="O130" s="498"/>
      <c r="P130" s="498"/>
      <c r="Q130" s="498"/>
      <c r="R130" s="498"/>
      <c r="S130" s="498"/>
      <c r="T130" s="501">
        <f t="shared" si="2"/>
        <v>0.97728555183567711</v>
      </c>
      <c r="U130" s="517"/>
    </row>
    <row r="131" spans="1:21">
      <c r="A131" s="508">
        <v>123</v>
      </c>
      <c r="B131" s="456" t="s">
        <v>1042</v>
      </c>
      <c r="C131" s="498">
        <v>43650.502999999997</v>
      </c>
      <c r="D131" s="498">
        <v>41939.300299000002</v>
      </c>
      <c r="E131" s="498"/>
      <c r="F131" s="498"/>
      <c r="G131" s="498"/>
      <c r="H131" s="498"/>
      <c r="I131" s="498">
        <v>41939.300299000002</v>
      </c>
      <c r="J131" s="498"/>
      <c r="K131" s="498"/>
      <c r="L131" s="498"/>
      <c r="M131" s="498"/>
      <c r="N131" s="498"/>
      <c r="O131" s="498"/>
      <c r="P131" s="498"/>
      <c r="Q131" s="498"/>
      <c r="R131" s="498"/>
      <c r="S131" s="498"/>
      <c r="T131" s="501">
        <f t="shared" si="2"/>
        <v>0.96079764072821805</v>
      </c>
      <c r="U131" s="517"/>
    </row>
    <row r="132" spans="1:21" ht="28">
      <c r="A132" s="508">
        <v>124</v>
      </c>
      <c r="B132" s="456" t="s">
        <v>1043</v>
      </c>
      <c r="C132" s="498">
        <v>5589.0709999999999</v>
      </c>
      <c r="D132" s="498">
        <v>5353.2889709999999</v>
      </c>
      <c r="E132" s="498"/>
      <c r="F132" s="498"/>
      <c r="G132" s="498"/>
      <c r="H132" s="498"/>
      <c r="I132" s="498">
        <v>674</v>
      </c>
      <c r="J132" s="498"/>
      <c r="K132" s="498"/>
      <c r="L132" s="498"/>
      <c r="M132" s="498"/>
      <c r="N132" s="498"/>
      <c r="O132" s="498"/>
      <c r="P132" s="498"/>
      <c r="Q132" s="498">
        <v>4679.2889709999999</v>
      </c>
      <c r="R132" s="498"/>
      <c r="S132" s="498"/>
      <c r="T132" s="501">
        <f t="shared" si="2"/>
        <v>0.95781373523435287</v>
      </c>
      <c r="U132" s="517"/>
    </row>
    <row r="133" spans="1:21">
      <c r="A133" s="508">
        <v>125</v>
      </c>
      <c r="B133" s="456" t="s">
        <v>1044</v>
      </c>
      <c r="C133" s="498">
        <v>20217.805</v>
      </c>
      <c r="D133" s="498">
        <v>19757.805</v>
      </c>
      <c r="E133" s="498"/>
      <c r="F133" s="498"/>
      <c r="G133" s="498"/>
      <c r="H133" s="498"/>
      <c r="I133" s="498">
        <v>19757.805</v>
      </c>
      <c r="J133" s="498"/>
      <c r="K133" s="498"/>
      <c r="L133" s="498"/>
      <c r="M133" s="498"/>
      <c r="N133" s="498"/>
      <c r="O133" s="498"/>
      <c r="P133" s="498"/>
      <c r="Q133" s="498"/>
      <c r="R133" s="498"/>
      <c r="S133" s="498"/>
      <c r="T133" s="501">
        <f t="shared" si="2"/>
        <v>0.97724777739225399</v>
      </c>
      <c r="U133" s="517"/>
    </row>
    <row r="134" spans="1:21">
      <c r="A134" s="508">
        <v>126</v>
      </c>
      <c r="B134" s="456" t="s">
        <v>1045</v>
      </c>
      <c r="C134" s="498">
        <v>48089.615635000002</v>
      </c>
      <c r="D134" s="498">
        <v>45908.515670000001</v>
      </c>
      <c r="E134" s="498"/>
      <c r="F134" s="498"/>
      <c r="G134" s="498"/>
      <c r="H134" s="498"/>
      <c r="I134" s="498">
        <v>45908.515670000001</v>
      </c>
      <c r="J134" s="498"/>
      <c r="K134" s="498"/>
      <c r="L134" s="498"/>
      <c r="M134" s="498"/>
      <c r="N134" s="498"/>
      <c r="O134" s="498"/>
      <c r="P134" s="498"/>
      <c r="Q134" s="498"/>
      <c r="R134" s="498"/>
      <c r="S134" s="498"/>
      <c r="T134" s="501">
        <f t="shared" si="2"/>
        <v>0.95464509465921832</v>
      </c>
      <c r="U134" s="517"/>
    </row>
    <row r="135" spans="1:21" ht="28">
      <c r="A135" s="508">
        <v>127</v>
      </c>
      <c r="B135" s="456" t="s">
        <v>1046</v>
      </c>
      <c r="C135" s="498">
        <v>12415.095181999999</v>
      </c>
      <c r="D135" s="498">
        <v>12320.835679</v>
      </c>
      <c r="E135" s="498">
        <v>679.78082099999995</v>
      </c>
      <c r="F135" s="498"/>
      <c r="G135" s="498"/>
      <c r="H135" s="498"/>
      <c r="I135" s="498">
        <v>0</v>
      </c>
      <c r="J135" s="498"/>
      <c r="K135" s="498"/>
      <c r="L135" s="498"/>
      <c r="M135" s="498"/>
      <c r="N135" s="498"/>
      <c r="O135" s="498"/>
      <c r="P135" s="498"/>
      <c r="Q135" s="498"/>
      <c r="R135" s="498">
        <v>11641.054858</v>
      </c>
      <c r="S135" s="498"/>
      <c r="T135" s="501">
        <f t="shared" si="2"/>
        <v>0.99240766972639394</v>
      </c>
      <c r="U135" s="517"/>
    </row>
    <row r="136" spans="1:21">
      <c r="A136" s="508">
        <v>128</v>
      </c>
      <c r="B136" s="456" t="s">
        <v>1047</v>
      </c>
      <c r="C136" s="498">
        <v>45036</v>
      </c>
      <c r="D136" s="498">
        <v>44352.298118999999</v>
      </c>
      <c r="E136" s="498"/>
      <c r="F136" s="498"/>
      <c r="G136" s="498"/>
      <c r="H136" s="498"/>
      <c r="I136" s="498">
        <v>44352.298118999999</v>
      </c>
      <c r="J136" s="498"/>
      <c r="K136" s="498"/>
      <c r="L136" s="498"/>
      <c r="M136" s="498"/>
      <c r="N136" s="498"/>
      <c r="O136" s="498"/>
      <c r="P136" s="498"/>
      <c r="Q136" s="498"/>
      <c r="R136" s="498"/>
      <c r="S136" s="498"/>
      <c r="T136" s="501">
        <f t="shared" si="2"/>
        <v>0.98481876985078598</v>
      </c>
      <c r="U136" s="517"/>
    </row>
    <row r="137" spans="1:21">
      <c r="A137" s="508">
        <v>129</v>
      </c>
      <c r="B137" s="456" t="s">
        <v>1048</v>
      </c>
      <c r="C137" s="498">
        <v>54079.972999999904</v>
      </c>
      <c r="D137" s="498">
        <v>41290.074099999998</v>
      </c>
      <c r="E137" s="498"/>
      <c r="F137" s="498"/>
      <c r="G137" s="498"/>
      <c r="H137" s="498"/>
      <c r="I137" s="498">
        <v>41290.074099999998</v>
      </c>
      <c r="J137" s="498"/>
      <c r="K137" s="498"/>
      <c r="L137" s="498"/>
      <c r="M137" s="498"/>
      <c r="N137" s="498"/>
      <c r="O137" s="498"/>
      <c r="P137" s="498"/>
      <c r="Q137" s="498"/>
      <c r="R137" s="498"/>
      <c r="S137" s="498"/>
      <c r="T137" s="501">
        <f t="shared" si="2"/>
        <v>0.76350027208778515</v>
      </c>
      <c r="U137" s="517"/>
    </row>
    <row r="138" spans="1:21">
      <c r="A138" s="508">
        <v>130</v>
      </c>
      <c r="B138" s="456" t="s">
        <v>1049</v>
      </c>
      <c r="C138" s="498">
        <v>59227.659399999997</v>
      </c>
      <c r="D138" s="498">
        <v>54606.564491999998</v>
      </c>
      <c r="E138" s="498"/>
      <c r="F138" s="498"/>
      <c r="G138" s="498"/>
      <c r="H138" s="498"/>
      <c r="I138" s="498">
        <v>54606.564491999998</v>
      </c>
      <c r="J138" s="498"/>
      <c r="K138" s="498"/>
      <c r="L138" s="498"/>
      <c r="M138" s="498"/>
      <c r="N138" s="498"/>
      <c r="O138" s="498"/>
      <c r="P138" s="498"/>
      <c r="Q138" s="498"/>
      <c r="R138" s="498"/>
      <c r="S138" s="498"/>
      <c r="T138" s="501">
        <f t="shared" ref="T138:T201" si="3">+D138/C138</f>
        <v>0.92197741807098998</v>
      </c>
      <c r="U138" s="517"/>
    </row>
    <row r="139" spans="1:21">
      <c r="A139" s="508">
        <v>131</v>
      </c>
      <c r="B139" s="456" t="s">
        <v>1050</v>
      </c>
      <c r="C139" s="498">
        <v>47557.292200000004</v>
      </c>
      <c r="D139" s="498">
        <v>46681.610256</v>
      </c>
      <c r="E139" s="498"/>
      <c r="F139" s="498"/>
      <c r="G139" s="498"/>
      <c r="H139" s="498"/>
      <c r="I139" s="498">
        <v>46681.610256</v>
      </c>
      <c r="J139" s="498"/>
      <c r="K139" s="498"/>
      <c r="L139" s="498"/>
      <c r="M139" s="498"/>
      <c r="N139" s="498"/>
      <c r="O139" s="498"/>
      <c r="P139" s="498"/>
      <c r="Q139" s="498"/>
      <c r="R139" s="498"/>
      <c r="S139" s="498"/>
      <c r="T139" s="501">
        <f t="shared" si="3"/>
        <v>0.98158679976317065</v>
      </c>
      <c r="U139" s="517"/>
    </row>
    <row r="140" spans="1:21">
      <c r="A140" s="508">
        <v>132</v>
      </c>
      <c r="B140" s="456" t="s">
        <v>1051</v>
      </c>
      <c r="C140" s="498">
        <v>49829.133547999998</v>
      </c>
      <c r="D140" s="498">
        <v>48165.676501000002</v>
      </c>
      <c r="E140" s="498"/>
      <c r="F140" s="498"/>
      <c r="G140" s="498"/>
      <c r="H140" s="498"/>
      <c r="I140" s="498">
        <v>48165.676501000002</v>
      </c>
      <c r="J140" s="498"/>
      <c r="K140" s="498"/>
      <c r="L140" s="498"/>
      <c r="M140" s="498"/>
      <c r="N140" s="498"/>
      <c r="O140" s="498"/>
      <c r="P140" s="498"/>
      <c r="Q140" s="498"/>
      <c r="R140" s="498"/>
      <c r="S140" s="498"/>
      <c r="T140" s="501">
        <f t="shared" si="3"/>
        <v>0.96661677760465969</v>
      </c>
      <c r="U140" s="517"/>
    </row>
    <row r="141" spans="1:21">
      <c r="A141" s="508">
        <v>133</v>
      </c>
      <c r="B141" s="456" t="s">
        <v>1052</v>
      </c>
      <c r="C141" s="498">
        <v>38904.173703</v>
      </c>
      <c r="D141" s="498">
        <v>38641.087471999999</v>
      </c>
      <c r="E141" s="498"/>
      <c r="F141" s="498"/>
      <c r="G141" s="498"/>
      <c r="H141" s="498"/>
      <c r="I141" s="498">
        <v>38641.087471999999</v>
      </c>
      <c r="J141" s="498"/>
      <c r="K141" s="498"/>
      <c r="L141" s="498"/>
      <c r="M141" s="498"/>
      <c r="N141" s="498"/>
      <c r="O141" s="498"/>
      <c r="P141" s="498"/>
      <c r="Q141" s="498"/>
      <c r="R141" s="498"/>
      <c r="S141" s="498"/>
      <c r="T141" s="501">
        <f t="shared" si="3"/>
        <v>0.99323758337579826</v>
      </c>
      <c r="U141" s="517"/>
    </row>
    <row r="142" spans="1:21">
      <c r="A142" s="508">
        <v>134</v>
      </c>
      <c r="B142" s="456" t="s">
        <v>1053</v>
      </c>
      <c r="C142" s="498">
        <v>41401.664400000001</v>
      </c>
      <c r="D142" s="498">
        <v>40579.814750999998</v>
      </c>
      <c r="E142" s="498"/>
      <c r="F142" s="498"/>
      <c r="G142" s="498"/>
      <c r="H142" s="498"/>
      <c r="I142" s="498">
        <v>40579.814750999998</v>
      </c>
      <c r="J142" s="498"/>
      <c r="K142" s="498"/>
      <c r="L142" s="498"/>
      <c r="M142" s="498"/>
      <c r="N142" s="498"/>
      <c r="O142" s="498"/>
      <c r="P142" s="498"/>
      <c r="Q142" s="498"/>
      <c r="R142" s="498"/>
      <c r="S142" s="498"/>
      <c r="T142" s="501">
        <f t="shared" si="3"/>
        <v>0.98014935725627483</v>
      </c>
      <c r="U142" s="517"/>
    </row>
    <row r="143" spans="1:21">
      <c r="A143" s="508">
        <v>135</v>
      </c>
      <c r="B143" s="456" t="s">
        <v>1054</v>
      </c>
      <c r="C143" s="498">
        <v>62618.739908000003</v>
      </c>
      <c r="D143" s="498">
        <v>62229.591492</v>
      </c>
      <c r="E143" s="498"/>
      <c r="F143" s="498"/>
      <c r="G143" s="498"/>
      <c r="H143" s="498"/>
      <c r="I143" s="498">
        <v>62229.591492</v>
      </c>
      <c r="J143" s="498"/>
      <c r="K143" s="498"/>
      <c r="L143" s="498"/>
      <c r="M143" s="498"/>
      <c r="N143" s="498"/>
      <c r="O143" s="498"/>
      <c r="P143" s="498"/>
      <c r="Q143" s="498"/>
      <c r="R143" s="498"/>
      <c r="S143" s="498"/>
      <c r="T143" s="501">
        <f t="shared" si="3"/>
        <v>0.99378543201968383</v>
      </c>
      <c r="U143" s="517"/>
    </row>
    <row r="144" spans="1:21">
      <c r="A144" s="508">
        <v>136</v>
      </c>
      <c r="B144" s="456" t="s">
        <v>1055</v>
      </c>
      <c r="C144" s="498">
        <v>7501</v>
      </c>
      <c r="D144" s="498">
        <v>6039.3302000000003</v>
      </c>
      <c r="E144" s="498"/>
      <c r="F144" s="498"/>
      <c r="G144" s="498"/>
      <c r="H144" s="498"/>
      <c r="I144" s="498">
        <v>6039.3302000000003</v>
      </c>
      <c r="J144" s="498"/>
      <c r="K144" s="498"/>
      <c r="L144" s="498"/>
      <c r="M144" s="498"/>
      <c r="N144" s="498"/>
      <c r="O144" s="498"/>
      <c r="P144" s="498"/>
      <c r="Q144" s="498"/>
      <c r="R144" s="498"/>
      <c r="S144" s="498"/>
      <c r="T144" s="501">
        <f t="shared" si="3"/>
        <v>0.80513667510998543</v>
      </c>
      <c r="U144" s="517"/>
    </row>
    <row r="145" spans="1:21">
      <c r="A145" s="508">
        <v>137</v>
      </c>
      <c r="B145" s="456" t="s">
        <v>1056</v>
      </c>
      <c r="C145" s="498">
        <v>61473.480640000002</v>
      </c>
      <c r="D145" s="498">
        <v>56964.760601000002</v>
      </c>
      <c r="E145" s="498"/>
      <c r="F145" s="498"/>
      <c r="G145" s="498"/>
      <c r="H145" s="498"/>
      <c r="I145" s="498">
        <v>56964.760601000002</v>
      </c>
      <c r="J145" s="498"/>
      <c r="K145" s="498"/>
      <c r="L145" s="498"/>
      <c r="M145" s="498"/>
      <c r="N145" s="498"/>
      <c r="O145" s="498"/>
      <c r="P145" s="498"/>
      <c r="Q145" s="498"/>
      <c r="R145" s="498"/>
      <c r="S145" s="498"/>
      <c r="T145" s="501">
        <f t="shared" si="3"/>
        <v>0.92665585237634596</v>
      </c>
      <c r="U145" s="517"/>
    </row>
    <row r="146" spans="1:21">
      <c r="A146" s="508">
        <v>138</v>
      </c>
      <c r="B146" s="456" t="s">
        <v>1029</v>
      </c>
      <c r="C146" s="498">
        <v>914.64499699999999</v>
      </c>
      <c r="D146" s="498">
        <v>888.58220500000004</v>
      </c>
      <c r="E146" s="498"/>
      <c r="F146" s="498"/>
      <c r="G146" s="498"/>
      <c r="H146" s="498"/>
      <c r="I146" s="498"/>
      <c r="J146" s="498"/>
      <c r="K146" s="498"/>
      <c r="L146" s="498"/>
      <c r="M146" s="498"/>
      <c r="N146" s="498"/>
      <c r="O146" s="498"/>
      <c r="P146" s="498"/>
      <c r="Q146" s="498"/>
      <c r="R146" s="498">
        <v>888.58220500000004</v>
      </c>
      <c r="S146" s="498"/>
      <c r="T146" s="501">
        <f t="shared" si="3"/>
        <v>0.97150501879364681</v>
      </c>
      <c r="U146" s="517"/>
    </row>
    <row r="147" spans="1:21" ht="28">
      <c r="A147" s="508">
        <v>139</v>
      </c>
      <c r="B147" s="456" t="s">
        <v>1057</v>
      </c>
      <c r="C147" s="498">
        <v>2573.1046289999999</v>
      </c>
      <c r="D147" s="498">
        <v>2573.1046289999999</v>
      </c>
      <c r="E147" s="498"/>
      <c r="F147" s="498"/>
      <c r="G147" s="498"/>
      <c r="H147" s="498"/>
      <c r="I147" s="498"/>
      <c r="J147" s="498"/>
      <c r="K147" s="498"/>
      <c r="L147" s="498"/>
      <c r="M147" s="498"/>
      <c r="N147" s="498"/>
      <c r="O147" s="498"/>
      <c r="P147" s="498"/>
      <c r="Q147" s="498"/>
      <c r="R147" s="498">
        <v>2573.1046289999999</v>
      </c>
      <c r="S147" s="498"/>
      <c r="T147" s="501">
        <f t="shared" si="3"/>
        <v>1</v>
      </c>
      <c r="U147" s="517"/>
    </row>
    <row r="148" spans="1:21" ht="28">
      <c r="A148" s="508">
        <v>140</v>
      </c>
      <c r="B148" s="456" t="s">
        <v>1046</v>
      </c>
      <c r="C148" s="498">
        <v>1622.3590919999999</v>
      </c>
      <c r="D148" s="498">
        <v>1622.3590919999999</v>
      </c>
      <c r="E148" s="498">
        <v>40.219178999999997</v>
      </c>
      <c r="F148" s="498"/>
      <c r="G148" s="498"/>
      <c r="H148" s="498"/>
      <c r="I148" s="498"/>
      <c r="J148" s="498"/>
      <c r="K148" s="498"/>
      <c r="L148" s="498"/>
      <c r="M148" s="498"/>
      <c r="N148" s="498"/>
      <c r="O148" s="498"/>
      <c r="P148" s="498"/>
      <c r="Q148" s="498"/>
      <c r="R148" s="498">
        <v>1582.139913</v>
      </c>
      <c r="S148" s="498"/>
      <c r="T148" s="501">
        <f t="shared" si="3"/>
        <v>1</v>
      </c>
      <c r="U148" s="517"/>
    </row>
    <row r="149" spans="1:21">
      <c r="A149" s="508">
        <v>141</v>
      </c>
      <c r="B149" s="456" t="s">
        <v>1058</v>
      </c>
      <c r="C149" s="498">
        <v>27457.064999999999</v>
      </c>
      <c r="D149" s="498">
        <v>16768.064999999999</v>
      </c>
      <c r="E149" s="498">
        <v>27</v>
      </c>
      <c r="F149" s="498"/>
      <c r="G149" s="498"/>
      <c r="H149" s="498"/>
      <c r="I149" s="498"/>
      <c r="J149" s="498"/>
      <c r="K149" s="498"/>
      <c r="L149" s="498"/>
      <c r="M149" s="498"/>
      <c r="N149" s="498"/>
      <c r="O149" s="498"/>
      <c r="P149" s="498"/>
      <c r="Q149" s="498">
        <v>16741.064999999999</v>
      </c>
      <c r="R149" s="498"/>
      <c r="S149" s="498"/>
      <c r="T149" s="501">
        <f t="shared" si="3"/>
        <v>0.61070128944954605</v>
      </c>
      <c r="U149" s="517"/>
    </row>
    <row r="150" spans="1:21">
      <c r="A150" s="508">
        <v>142</v>
      </c>
      <c r="B150" s="456" t="s">
        <v>1059</v>
      </c>
      <c r="C150" s="498">
        <v>7088</v>
      </c>
      <c r="D150" s="498">
        <v>7028.8963649999996</v>
      </c>
      <c r="E150" s="498"/>
      <c r="F150" s="498"/>
      <c r="G150" s="498"/>
      <c r="H150" s="498"/>
      <c r="I150" s="498"/>
      <c r="J150" s="498"/>
      <c r="K150" s="498"/>
      <c r="L150" s="498"/>
      <c r="M150" s="498"/>
      <c r="N150" s="498">
        <v>7028.8963649999996</v>
      </c>
      <c r="O150" s="498"/>
      <c r="P150" s="498"/>
      <c r="Q150" s="498"/>
      <c r="R150" s="498"/>
      <c r="S150" s="498"/>
      <c r="T150" s="501">
        <f t="shared" si="3"/>
        <v>0.99166145104401804</v>
      </c>
      <c r="U150" s="517"/>
    </row>
    <row r="151" spans="1:21">
      <c r="A151" s="508">
        <v>143</v>
      </c>
      <c r="B151" s="456" t="s">
        <v>1060</v>
      </c>
      <c r="C151" s="498">
        <v>800</v>
      </c>
      <c r="D151" s="498">
        <v>591.601</v>
      </c>
      <c r="E151" s="498"/>
      <c r="F151" s="498"/>
      <c r="G151" s="498"/>
      <c r="H151" s="498"/>
      <c r="I151" s="498"/>
      <c r="J151" s="498"/>
      <c r="K151" s="498"/>
      <c r="L151" s="498"/>
      <c r="M151" s="498"/>
      <c r="N151" s="498">
        <v>591.601</v>
      </c>
      <c r="O151" s="498"/>
      <c r="P151" s="498"/>
      <c r="Q151" s="498"/>
      <c r="R151" s="498"/>
      <c r="S151" s="498"/>
      <c r="T151" s="501">
        <f t="shared" si="3"/>
        <v>0.73950125</v>
      </c>
      <c r="U151" s="517"/>
    </row>
    <row r="152" spans="1:21">
      <c r="A152" s="508">
        <v>144</v>
      </c>
      <c r="B152" s="456" t="s">
        <v>1061</v>
      </c>
      <c r="C152" s="498">
        <v>432</v>
      </c>
      <c r="D152" s="498">
        <v>0</v>
      </c>
      <c r="E152" s="498"/>
      <c r="F152" s="498"/>
      <c r="G152" s="498"/>
      <c r="H152" s="498"/>
      <c r="I152" s="498"/>
      <c r="J152" s="498"/>
      <c r="K152" s="498"/>
      <c r="L152" s="498"/>
      <c r="M152" s="498"/>
      <c r="N152" s="498">
        <v>0</v>
      </c>
      <c r="O152" s="498"/>
      <c r="P152" s="498"/>
      <c r="Q152" s="498"/>
      <c r="R152" s="498"/>
      <c r="S152" s="498"/>
      <c r="T152" s="501">
        <f t="shared" si="3"/>
        <v>0</v>
      </c>
      <c r="U152" s="517"/>
    </row>
    <row r="153" spans="1:21" ht="28">
      <c r="A153" s="508">
        <v>145</v>
      </c>
      <c r="B153" s="456" t="s">
        <v>1062</v>
      </c>
      <c r="C153" s="498">
        <v>348</v>
      </c>
      <c r="D153" s="498">
        <v>348</v>
      </c>
      <c r="E153" s="498"/>
      <c r="F153" s="498"/>
      <c r="G153" s="498"/>
      <c r="H153" s="498"/>
      <c r="I153" s="498"/>
      <c r="J153" s="498"/>
      <c r="K153" s="498"/>
      <c r="L153" s="498"/>
      <c r="M153" s="498"/>
      <c r="N153" s="498">
        <v>348</v>
      </c>
      <c r="O153" s="498"/>
      <c r="P153" s="498"/>
      <c r="Q153" s="498"/>
      <c r="R153" s="498"/>
      <c r="S153" s="498"/>
      <c r="T153" s="501">
        <f t="shared" si="3"/>
        <v>1</v>
      </c>
      <c r="U153" s="517"/>
    </row>
    <row r="154" spans="1:21">
      <c r="A154" s="508">
        <v>146</v>
      </c>
      <c r="B154" s="456" t="s">
        <v>1063</v>
      </c>
      <c r="C154" s="498">
        <v>15846.698089000001</v>
      </c>
      <c r="D154" s="498">
        <v>11429.188189</v>
      </c>
      <c r="E154" s="498">
        <v>1800</v>
      </c>
      <c r="F154" s="498">
        <v>9629.1881890000004</v>
      </c>
      <c r="G154" s="498"/>
      <c r="H154" s="498"/>
      <c r="I154" s="498"/>
      <c r="J154" s="498"/>
      <c r="K154" s="498"/>
      <c r="L154" s="498"/>
      <c r="M154" s="498"/>
      <c r="N154" s="498"/>
      <c r="O154" s="498"/>
      <c r="P154" s="498"/>
      <c r="Q154" s="498"/>
      <c r="R154" s="498"/>
      <c r="S154" s="498"/>
      <c r="T154" s="501">
        <f t="shared" si="3"/>
        <v>0.7212346777107832</v>
      </c>
      <c r="U154" s="517"/>
    </row>
    <row r="155" spans="1:21" ht="28">
      <c r="A155" s="508">
        <v>147</v>
      </c>
      <c r="B155" s="456" t="s">
        <v>1064</v>
      </c>
      <c r="C155" s="498">
        <v>1100</v>
      </c>
      <c r="D155" s="498">
        <v>1100</v>
      </c>
      <c r="E155" s="498"/>
      <c r="F155" s="498">
        <v>1100</v>
      </c>
      <c r="G155" s="498"/>
      <c r="H155" s="498"/>
      <c r="I155" s="498"/>
      <c r="J155" s="498"/>
      <c r="K155" s="498"/>
      <c r="L155" s="498"/>
      <c r="M155" s="498"/>
      <c r="N155" s="498"/>
      <c r="O155" s="498"/>
      <c r="P155" s="498"/>
      <c r="Q155" s="498"/>
      <c r="R155" s="498"/>
      <c r="S155" s="498"/>
      <c r="T155" s="501">
        <f t="shared" si="3"/>
        <v>1</v>
      </c>
      <c r="U155" s="517"/>
    </row>
    <row r="156" spans="1:21" ht="28">
      <c r="A156" s="508">
        <v>148</v>
      </c>
      <c r="B156" s="456" t="s">
        <v>1065</v>
      </c>
      <c r="C156" s="498">
        <v>587.71308299999998</v>
      </c>
      <c r="D156" s="498">
        <v>587.71308299999998</v>
      </c>
      <c r="E156" s="498"/>
      <c r="F156" s="498"/>
      <c r="G156" s="498"/>
      <c r="H156" s="498"/>
      <c r="I156" s="498"/>
      <c r="J156" s="498"/>
      <c r="K156" s="498"/>
      <c r="L156" s="498"/>
      <c r="M156" s="498"/>
      <c r="N156" s="498"/>
      <c r="O156" s="498"/>
      <c r="P156" s="498"/>
      <c r="Q156" s="498">
        <v>587.71308299999998</v>
      </c>
      <c r="R156" s="498"/>
      <c r="S156" s="498"/>
      <c r="T156" s="501">
        <f t="shared" si="3"/>
        <v>1</v>
      </c>
      <c r="U156" s="517"/>
    </row>
    <row r="157" spans="1:21" ht="28">
      <c r="A157" s="508">
        <v>149</v>
      </c>
      <c r="B157" s="456" t="s">
        <v>1066</v>
      </c>
      <c r="C157" s="498">
        <v>1041.97</v>
      </c>
      <c r="D157" s="498">
        <v>1041.9089719999999</v>
      </c>
      <c r="E157" s="498"/>
      <c r="F157" s="498"/>
      <c r="G157" s="498"/>
      <c r="H157" s="498"/>
      <c r="I157" s="498"/>
      <c r="J157" s="498"/>
      <c r="K157" s="498"/>
      <c r="L157" s="498"/>
      <c r="M157" s="498"/>
      <c r="N157" s="498"/>
      <c r="O157" s="498"/>
      <c r="P157" s="498"/>
      <c r="Q157" s="498">
        <v>1041.9089719999999</v>
      </c>
      <c r="R157" s="498"/>
      <c r="S157" s="498"/>
      <c r="T157" s="501">
        <f t="shared" si="3"/>
        <v>0.99994143017553283</v>
      </c>
      <c r="U157" s="517"/>
    </row>
    <row r="158" spans="1:21" ht="28">
      <c r="A158" s="508">
        <v>150</v>
      </c>
      <c r="B158" s="456" t="s">
        <v>1204</v>
      </c>
      <c r="C158" s="498">
        <v>168821.56814400002</v>
      </c>
      <c r="D158" s="498">
        <v>66959.676823999995</v>
      </c>
      <c r="E158" s="498">
        <v>36</v>
      </c>
      <c r="F158" s="498">
        <v>35947.867322999999</v>
      </c>
      <c r="G158" s="498"/>
      <c r="H158" s="498"/>
      <c r="I158" s="498"/>
      <c r="J158" s="498"/>
      <c r="K158" s="498"/>
      <c r="L158" s="498"/>
      <c r="M158" s="498"/>
      <c r="N158" s="498"/>
      <c r="O158" s="498"/>
      <c r="P158" s="498"/>
      <c r="Q158" s="498">
        <v>30975.809501</v>
      </c>
      <c r="R158" s="498"/>
      <c r="S158" s="498"/>
      <c r="T158" s="501">
        <f t="shared" si="3"/>
        <v>0.39662987117194226</v>
      </c>
      <c r="U158" s="517"/>
    </row>
    <row r="159" spans="1:21">
      <c r="A159" s="508">
        <v>151</v>
      </c>
      <c r="B159" s="456" t="s">
        <v>1068</v>
      </c>
      <c r="C159" s="498">
        <v>37273.196000000004</v>
      </c>
      <c r="D159" s="498">
        <v>35400.085175</v>
      </c>
      <c r="E159" s="498">
        <v>35400.085175</v>
      </c>
      <c r="F159" s="498"/>
      <c r="G159" s="498"/>
      <c r="H159" s="498"/>
      <c r="I159" s="498"/>
      <c r="J159" s="498"/>
      <c r="K159" s="498"/>
      <c r="L159" s="498"/>
      <c r="M159" s="498"/>
      <c r="N159" s="498"/>
      <c r="O159" s="498"/>
      <c r="P159" s="498"/>
      <c r="Q159" s="498"/>
      <c r="R159" s="498"/>
      <c r="S159" s="498"/>
      <c r="T159" s="501">
        <f t="shared" si="3"/>
        <v>0.94974643910331691</v>
      </c>
      <c r="U159" s="517"/>
    </row>
    <row r="160" spans="1:21" ht="28">
      <c r="A160" s="508">
        <v>152</v>
      </c>
      <c r="B160" s="456" t="s">
        <v>1069</v>
      </c>
      <c r="C160" s="498">
        <v>59390.1728</v>
      </c>
      <c r="D160" s="498">
        <v>47618.148289999997</v>
      </c>
      <c r="E160" s="498">
        <v>47618.148289999997</v>
      </c>
      <c r="F160" s="498"/>
      <c r="G160" s="498"/>
      <c r="H160" s="498"/>
      <c r="I160" s="498"/>
      <c r="J160" s="498"/>
      <c r="K160" s="498"/>
      <c r="L160" s="498"/>
      <c r="M160" s="498"/>
      <c r="N160" s="498"/>
      <c r="O160" s="498"/>
      <c r="P160" s="498"/>
      <c r="Q160" s="498"/>
      <c r="R160" s="498"/>
      <c r="S160" s="498"/>
      <c r="T160" s="501">
        <f t="shared" si="3"/>
        <v>0.8017849762848307</v>
      </c>
      <c r="U160" s="517"/>
    </row>
    <row r="161" spans="1:21">
      <c r="A161" s="508">
        <v>153</v>
      </c>
      <c r="B161" s="456" t="s">
        <v>1070</v>
      </c>
      <c r="C161" s="498">
        <v>22716.202400000002</v>
      </c>
      <c r="D161" s="498">
        <v>19639.264275000001</v>
      </c>
      <c r="E161" s="498">
        <v>19639.264275000001</v>
      </c>
      <c r="F161" s="498"/>
      <c r="G161" s="498"/>
      <c r="H161" s="498"/>
      <c r="I161" s="498"/>
      <c r="J161" s="498"/>
      <c r="K161" s="498"/>
      <c r="L161" s="498"/>
      <c r="M161" s="498"/>
      <c r="N161" s="498"/>
      <c r="O161" s="498"/>
      <c r="P161" s="498"/>
      <c r="Q161" s="498"/>
      <c r="R161" s="498"/>
      <c r="S161" s="498"/>
      <c r="T161" s="501">
        <f t="shared" si="3"/>
        <v>0.86454874495219325</v>
      </c>
      <c r="U161" s="517"/>
    </row>
    <row r="162" spans="1:21" ht="28">
      <c r="A162" s="508">
        <v>154</v>
      </c>
      <c r="B162" s="456" t="s">
        <v>1071</v>
      </c>
      <c r="C162" s="498">
        <v>1574</v>
      </c>
      <c r="D162" s="498">
        <v>1543.520315</v>
      </c>
      <c r="E162" s="498"/>
      <c r="F162" s="498"/>
      <c r="G162" s="498"/>
      <c r="H162" s="498"/>
      <c r="I162" s="498"/>
      <c r="J162" s="498">
        <v>320.68638800000002</v>
      </c>
      <c r="K162" s="498"/>
      <c r="L162" s="498"/>
      <c r="M162" s="498"/>
      <c r="N162" s="498"/>
      <c r="O162" s="498"/>
      <c r="P162" s="498"/>
      <c r="Q162" s="498">
        <v>1222.8339269999999</v>
      </c>
      <c r="R162" s="498"/>
      <c r="S162" s="498"/>
      <c r="T162" s="501">
        <f t="shared" si="3"/>
        <v>0.98063552414231259</v>
      </c>
      <c r="U162" s="517"/>
    </row>
    <row r="163" spans="1:21">
      <c r="A163" s="508">
        <v>155</v>
      </c>
      <c r="B163" s="456" t="s">
        <v>1072</v>
      </c>
      <c r="C163" s="498">
        <v>1538</v>
      </c>
      <c r="D163" s="498">
        <v>1334.5</v>
      </c>
      <c r="E163" s="498"/>
      <c r="F163" s="498"/>
      <c r="G163" s="498"/>
      <c r="H163" s="498"/>
      <c r="I163" s="498"/>
      <c r="J163" s="498"/>
      <c r="K163" s="498"/>
      <c r="L163" s="498"/>
      <c r="M163" s="498"/>
      <c r="N163" s="498">
        <v>1334.5</v>
      </c>
      <c r="O163" s="498"/>
      <c r="P163" s="498"/>
      <c r="Q163" s="498"/>
      <c r="R163" s="498"/>
      <c r="S163" s="498"/>
      <c r="T163" s="501">
        <f t="shared" si="3"/>
        <v>0.86768530559167756</v>
      </c>
      <c r="U163" s="517"/>
    </row>
    <row r="164" spans="1:21">
      <c r="A164" s="508">
        <v>156</v>
      </c>
      <c r="B164" s="456" t="s">
        <v>1073</v>
      </c>
      <c r="C164" s="498">
        <v>26703.822160999996</v>
      </c>
      <c r="D164" s="498">
        <v>26040.390158999999</v>
      </c>
      <c r="E164" s="498">
        <v>26040.390158999999</v>
      </c>
      <c r="F164" s="498"/>
      <c r="G164" s="498"/>
      <c r="H164" s="498"/>
      <c r="I164" s="498"/>
      <c r="J164" s="498"/>
      <c r="K164" s="498"/>
      <c r="L164" s="498"/>
      <c r="M164" s="498"/>
      <c r="N164" s="498"/>
      <c r="O164" s="498"/>
      <c r="P164" s="498"/>
      <c r="Q164" s="498"/>
      <c r="R164" s="498"/>
      <c r="S164" s="498"/>
      <c r="T164" s="501">
        <f t="shared" si="3"/>
        <v>0.97515591595839346</v>
      </c>
      <c r="U164" s="517"/>
    </row>
    <row r="165" spans="1:21">
      <c r="A165" s="508">
        <v>157</v>
      </c>
      <c r="B165" s="456" t="s">
        <v>1074</v>
      </c>
      <c r="C165" s="498">
        <v>62727.370857000002</v>
      </c>
      <c r="D165" s="498">
        <v>41659.818024999993</v>
      </c>
      <c r="E165" s="498">
        <v>144.38200000000001</v>
      </c>
      <c r="F165" s="498">
        <v>0</v>
      </c>
      <c r="G165" s="498">
        <v>0</v>
      </c>
      <c r="H165" s="498">
        <v>0</v>
      </c>
      <c r="I165" s="498">
        <v>0</v>
      </c>
      <c r="J165" s="498">
        <v>0</v>
      </c>
      <c r="K165" s="498">
        <v>0</v>
      </c>
      <c r="L165" s="498">
        <v>0</v>
      </c>
      <c r="M165" s="498">
        <v>0</v>
      </c>
      <c r="N165" s="498">
        <v>0</v>
      </c>
      <c r="O165" s="498">
        <v>0</v>
      </c>
      <c r="P165" s="498">
        <v>0</v>
      </c>
      <c r="Q165" s="498">
        <v>39040.516324999997</v>
      </c>
      <c r="R165" s="498">
        <v>2474.9196999999999</v>
      </c>
      <c r="S165" s="498"/>
      <c r="T165" s="501">
        <f t="shared" si="3"/>
        <v>0.66414098751200901</v>
      </c>
      <c r="U165" s="517"/>
    </row>
    <row r="166" spans="1:21">
      <c r="A166" s="508">
        <v>158</v>
      </c>
      <c r="B166" s="456" t="s">
        <v>1075</v>
      </c>
      <c r="C166" s="498">
        <v>1671</v>
      </c>
      <c r="D166" s="498">
        <v>1536.802428</v>
      </c>
      <c r="E166" s="498">
        <v>0</v>
      </c>
      <c r="F166" s="498">
        <v>0</v>
      </c>
      <c r="G166" s="498">
        <v>0</v>
      </c>
      <c r="H166" s="498">
        <v>0</v>
      </c>
      <c r="I166" s="498">
        <v>0</v>
      </c>
      <c r="J166" s="498">
        <v>0</v>
      </c>
      <c r="K166" s="498">
        <v>0</v>
      </c>
      <c r="L166" s="498">
        <v>0</v>
      </c>
      <c r="M166" s="498">
        <v>0</v>
      </c>
      <c r="N166" s="498">
        <v>0</v>
      </c>
      <c r="O166" s="498">
        <v>0</v>
      </c>
      <c r="P166" s="498">
        <v>0</v>
      </c>
      <c r="Q166" s="498">
        <v>1536.802428</v>
      </c>
      <c r="R166" s="498">
        <v>0</v>
      </c>
      <c r="S166" s="498">
        <v>0</v>
      </c>
      <c r="T166" s="501">
        <f t="shared" si="3"/>
        <v>0.91969026211849192</v>
      </c>
      <c r="U166" s="517"/>
    </row>
    <row r="167" spans="1:21">
      <c r="A167" s="508">
        <v>159</v>
      </c>
      <c r="B167" s="456" t="s">
        <v>1076</v>
      </c>
      <c r="C167" s="498">
        <v>5549.7027699999999</v>
      </c>
      <c r="D167" s="498">
        <v>5188.7615990000004</v>
      </c>
      <c r="E167" s="498">
        <v>22.474336000000001</v>
      </c>
      <c r="F167" s="498">
        <v>0</v>
      </c>
      <c r="G167" s="498">
        <v>0</v>
      </c>
      <c r="H167" s="498">
        <v>8.8999999999999996E-2</v>
      </c>
      <c r="I167" s="498">
        <v>0</v>
      </c>
      <c r="J167" s="498">
        <v>0</v>
      </c>
      <c r="K167" s="498">
        <v>0</v>
      </c>
      <c r="L167" s="498">
        <v>0</v>
      </c>
      <c r="M167" s="498">
        <v>0</v>
      </c>
      <c r="N167" s="498">
        <v>0</v>
      </c>
      <c r="O167" s="498">
        <v>0</v>
      </c>
      <c r="P167" s="498">
        <v>0</v>
      </c>
      <c r="Q167" s="498">
        <v>2823.975046</v>
      </c>
      <c r="R167" s="498">
        <v>2342.2232170000002</v>
      </c>
      <c r="S167" s="498">
        <v>0</v>
      </c>
      <c r="T167" s="501">
        <f t="shared" si="3"/>
        <v>0.93496207167145284</v>
      </c>
      <c r="U167" s="517"/>
    </row>
    <row r="168" spans="1:21">
      <c r="A168" s="508">
        <v>160</v>
      </c>
      <c r="B168" s="456" t="s">
        <v>1077</v>
      </c>
      <c r="C168" s="498">
        <v>5338.8</v>
      </c>
      <c r="D168" s="498">
        <v>5324.5</v>
      </c>
      <c r="E168" s="498">
        <v>0</v>
      </c>
      <c r="F168" s="498">
        <v>0</v>
      </c>
      <c r="G168" s="498">
        <v>0</v>
      </c>
      <c r="H168" s="498">
        <v>0</v>
      </c>
      <c r="I168" s="498">
        <v>0</v>
      </c>
      <c r="J168" s="498">
        <v>0</v>
      </c>
      <c r="K168" s="498">
        <v>0</v>
      </c>
      <c r="L168" s="498">
        <v>0</v>
      </c>
      <c r="M168" s="498">
        <v>0</v>
      </c>
      <c r="N168" s="498">
        <v>0</v>
      </c>
      <c r="O168" s="498">
        <v>0</v>
      </c>
      <c r="P168" s="498">
        <v>0</v>
      </c>
      <c r="Q168" s="498">
        <v>5324.5</v>
      </c>
      <c r="R168" s="498">
        <v>0</v>
      </c>
      <c r="S168" s="498">
        <v>0</v>
      </c>
      <c r="T168" s="501">
        <f t="shared" si="3"/>
        <v>0.9973214954671461</v>
      </c>
      <c r="U168" s="517"/>
    </row>
    <row r="169" spans="1:21">
      <c r="A169" s="508">
        <v>161</v>
      </c>
      <c r="B169" s="456" t="s">
        <v>799</v>
      </c>
      <c r="C169" s="498">
        <v>3776.6355000000003</v>
      </c>
      <c r="D169" s="498">
        <v>2086.5</v>
      </c>
      <c r="E169" s="498">
        <v>0</v>
      </c>
      <c r="F169" s="498">
        <v>0</v>
      </c>
      <c r="G169" s="498">
        <v>0</v>
      </c>
      <c r="H169" s="498">
        <v>0</v>
      </c>
      <c r="I169" s="498">
        <v>0</v>
      </c>
      <c r="J169" s="498">
        <v>0</v>
      </c>
      <c r="K169" s="498">
        <v>0</v>
      </c>
      <c r="L169" s="498">
        <v>0</v>
      </c>
      <c r="M169" s="498">
        <v>0</v>
      </c>
      <c r="N169" s="498">
        <v>0</v>
      </c>
      <c r="O169" s="498">
        <v>0</v>
      </c>
      <c r="P169" s="498">
        <v>0</v>
      </c>
      <c r="Q169" s="498">
        <v>0</v>
      </c>
      <c r="R169" s="498">
        <v>2086.5</v>
      </c>
      <c r="S169" s="498">
        <v>0</v>
      </c>
      <c r="T169" s="501">
        <f t="shared" si="3"/>
        <v>0.55247587435959855</v>
      </c>
      <c r="U169" s="517"/>
    </row>
    <row r="170" spans="1:21" ht="28">
      <c r="A170" s="508">
        <v>162</v>
      </c>
      <c r="B170" s="456" t="s">
        <v>1078</v>
      </c>
      <c r="C170" s="498">
        <v>15170.632</v>
      </c>
      <c r="D170" s="498">
        <v>14575.056248999999</v>
      </c>
      <c r="E170" s="498">
        <v>0</v>
      </c>
      <c r="F170" s="498">
        <v>0</v>
      </c>
      <c r="G170" s="498">
        <v>0</v>
      </c>
      <c r="H170" s="498">
        <v>0</v>
      </c>
      <c r="I170" s="498">
        <v>0</v>
      </c>
      <c r="J170" s="498">
        <v>0</v>
      </c>
      <c r="K170" s="498">
        <v>0</v>
      </c>
      <c r="L170" s="498">
        <v>0</v>
      </c>
      <c r="M170" s="498">
        <v>0</v>
      </c>
      <c r="N170" s="498">
        <v>0</v>
      </c>
      <c r="O170" s="498">
        <v>0</v>
      </c>
      <c r="P170" s="498">
        <v>0</v>
      </c>
      <c r="Q170" s="498">
        <v>0</v>
      </c>
      <c r="R170" s="498">
        <v>14575.056248999999</v>
      </c>
      <c r="S170" s="498">
        <v>0</v>
      </c>
      <c r="T170" s="501">
        <f t="shared" si="3"/>
        <v>0.96074153331252121</v>
      </c>
      <c r="U170" s="517"/>
    </row>
    <row r="171" spans="1:21" ht="28">
      <c r="A171" s="508">
        <v>163</v>
      </c>
      <c r="B171" s="456" t="s">
        <v>1078</v>
      </c>
      <c r="C171" s="498">
        <v>1370</v>
      </c>
      <c r="D171" s="498">
        <v>1069.7049</v>
      </c>
      <c r="E171" s="498">
        <v>0</v>
      </c>
      <c r="F171" s="498">
        <v>0</v>
      </c>
      <c r="G171" s="498">
        <v>0</v>
      </c>
      <c r="H171" s="498">
        <v>0</v>
      </c>
      <c r="I171" s="498">
        <v>0</v>
      </c>
      <c r="J171" s="498">
        <v>0</v>
      </c>
      <c r="K171" s="498">
        <v>0</v>
      </c>
      <c r="L171" s="498">
        <v>0</v>
      </c>
      <c r="M171" s="498">
        <v>0</v>
      </c>
      <c r="N171" s="498">
        <v>0</v>
      </c>
      <c r="O171" s="498">
        <v>0</v>
      </c>
      <c r="P171" s="498">
        <v>0</v>
      </c>
      <c r="Q171" s="498">
        <v>0</v>
      </c>
      <c r="R171" s="498">
        <v>1069.7049</v>
      </c>
      <c r="S171" s="498">
        <v>0</v>
      </c>
      <c r="T171" s="501">
        <f t="shared" si="3"/>
        <v>0.78080649635036492</v>
      </c>
      <c r="U171" s="517"/>
    </row>
    <row r="172" spans="1:21">
      <c r="A172" s="508">
        <v>164</v>
      </c>
      <c r="B172" s="456" t="s">
        <v>793</v>
      </c>
      <c r="C172" s="498">
        <v>8689.4</v>
      </c>
      <c r="D172" s="498">
        <v>8654.5532039999998</v>
      </c>
      <c r="E172" s="498">
        <v>0</v>
      </c>
      <c r="F172" s="498">
        <v>0</v>
      </c>
      <c r="G172" s="498">
        <v>0</v>
      </c>
      <c r="H172" s="498">
        <v>0</v>
      </c>
      <c r="I172" s="498">
        <v>0</v>
      </c>
      <c r="J172" s="498">
        <v>0</v>
      </c>
      <c r="K172" s="498">
        <v>0</v>
      </c>
      <c r="L172" s="498">
        <v>0</v>
      </c>
      <c r="M172" s="498">
        <v>0</v>
      </c>
      <c r="N172" s="498">
        <v>8654.5532039999998</v>
      </c>
      <c r="O172" s="498">
        <v>0</v>
      </c>
      <c r="P172" s="498">
        <v>0</v>
      </c>
      <c r="Q172" s="498">
        <v>0</v>
      </c>
      <c r="R172" s="498">
        <v>0</v>
      </c>
      <c r="S172" s="498">
        <v>0</v>
      </c>
      <c r="T172" s="501">
        <f t="shared" si="3"/>
        <v>0.99598973507952215</v>
      </c>
      <c r="U172" s="517"/>
    </row>
    <row r="173" spans="1:21">
      <c r="A173" s="508">
        <v>165</v>
      </c>
      <c r="B173" s="456" t="s">
        <v>1079</v>
      </c>
      <c r="C173" s="498">
        <v>1218</v>
      </c>
      <c r="D173" s="498">
        <v>1217.552132</v>
      </c>
      <c r="E173" s="498">
        <v>0</v>
      </c>
      <c r="F173" s="498">
        <v>0</v>
      </c>
      <c r="G173" s="498">
        <v>0</v>
      </c>
      <c r="H173" s="498">
        <v>0</v>
      </c>
      <c r="I173" s="498">
        <v>0</v>
      </c>
      <c r="J173" s="498">
        <v>0</v>
      </c>
      <c r="K173" s="498">
        <v>0</v>
      </c>
      <c r="L173" s="498">
        <v>0</v>
      </c>
      <c r="M173" s="498">
        <v>0</v>
      </c>
      <c r="N173" s="498">
        <v>0</v>
      </c>
      <c r="O173" s="498">
        <v>0</v>
      </c>
      <c r="P173" s="498">
        <v>0</v>
      </c>
      <c r="Q173" s="498">
        <v>1217.552132</v>
      </c>
      <c r="R173" s="498">
        <v>0</v>
      </c>
      <c r="S173" s="498">
        <v>0</v>
      </c>
      <c r="T173" s="501">
        <f t="shared" si="3"/>
        <v>0.99963229228243022</v>
      </c>
      <c r="U173" s="517"/>
    </row>
    <row r="174" spans="1:21">
      <c r="A174" s="508">
        <v>166</v>
      </c>
      <c r="B174" s="456" t="s">
        <v>1080</v>
      </c>
      <c r="C174" s="498">
        <v>55822.915934999997</v>
      </c>
      <c r="D174" s="498">
        <v>47253.923465</v>
      </c>
      <c r="E174" s="498">
        <v>491</v>
      </c>
      <c r="F174" s="498">
        <v>0</v>
      </c>
      <c r="G174" s="498">
        <v>0</v>
      </c>
      <c r="H174" s="498">
        <v>150</v>
      </c>
      <c r="I174" s="498">
        <v>0</v>
      </c>
      <c r="J174" s="498">
        <v>0</v>
      </c>
      <c r="K174" s="498">
        <v>0</v>
      </c>
      <c r="L174" s="498">
        <v>0</v>
      </c>
      <c r="M174" s="498">
        <v>0</v>
      </c>
      <c r="N174" s="498">
        <v>277.39193</v>
      </c>
      <c r="O174" s="498">
        <v>0</v>
      </c>
      <c r="P174" s="498">
        <v>0</v>
      </c>
      <c r="Q174" s="498">
        <v>46335.531535000002</v>
      </c>
      <c r="R174" s="498">
        <v>0</v>
      </c>
      <c r="S174" s="498">
        <v>0</v>
      </c>
      <c r="T174" s="501">
        <f t="shared" si="3"/>
        <v>0.84649686734426943</v>
      </c>
      <c r="U174" s="517"/>
    </row>
    <row r="175" spans="1:21">
      <c r="A175" s="508">
        <v>167</v>
      </c>
      <c r="B175" s="456" t="s">
        <v>1081</v>
      </c>
      <c r="C175" s="498">
        <v>4419.7</v>
      </c>
      <c r="D175" s="498">
        <v>4418.1289750000005</v>
      </c>
      <c r="E175" s="498">
        <v>0</v>
      </c>
      <c r="F175" s="498">
        <v>0</v>
      </c>
      <c r="G175" s="498">
        <v>0</v>
      </c>
      <c r="H175" s="498">
        <v>0</v>
      </c>
      <c r="I175" s="498">
        <v>0</v>
      </c>
      <c r="J175" s="498">
        <v>0</v>
      </c>
      <c r="K175" s="498">
        <v>0</v>
      </c>
      <c r="L175" s="498">
        <v>0</v>
      </c>
      <c r="M175" s="498">
        <v>0</v>
      </c>
      <c r="N175" s="498">
        <v>240.1035</v>
      </c>
      <c r="O175" s="498">
        <v>0</v>
      </c>
      <c r="P175" s="498">
        <v>0</v>
      </c>
      <c r="Q175" s="498">
        <v>4178.0254750000004</v>
      </c>
      <c r="R175" s="498">
        <v>0</v>
      </c>
      <c r="S175" s="498">
        <v>0</v>
      </c>
      <c r="T175" s="501">
        <f t="shared" si="3"/>
        <v>0.99964454035341777</v>
      </c>
      <c r="U175" s="517"/>
    </row>
    <row r="176" spans="1:21">
      <c r="A176" s="508">
        <v>168</v>
      </c>
      <c r="B176" s="456" t="s">
        <v>1082</v>
      </c>
      <c r="C176" s="498">
        <v>5145.2</v>
      </c>
      <c r="D176" s="498">
        <v>5143.9406660000004</v>
      </c>
      <c r="E176" s="498">
        <v>0</v>
      </c>
      <c r="F176" s="498">
        <v>0</v>
      </c>
      <c r="G176" s="498">
        <v>0</v>
      </c>
      <c r="H176" s="498">
        <v>0</v>
      </c>
      <c r="I176" s="498">
        <v>0</v>
      </c>
      <c r="J176" s="498">
        <v>0</v>
      </c>
      <c r="K176" s="498">
        <v>0</v>
      </c>
      <c r="L176" s="498">
        <v>0</v>
      </c>
      <c r="M176" s="498">
        <v>0</v>
      </c>
      <c r="N176" s="498">
        <v>121.765</v>
      </c>
      <c r="O176" s="498">
        <v>0</v>
      </c>
      <c r="P176" s="498">
        <v>0</v>
      </c>
      <c r="Q176" s="498">
        <v>5022.1756660000001</v>
      </c>
      <c r="R176" s="498">
        <v>0</v>
      </c>
      <c r="S176" s="498">
        <v>0</v>
      </c>
      <c r="T176" s="501">
        <f t="shared" si="3"/>
        <v>0.99975524100132174</v>
      </c>
      <c r="U176" s="517"/>
    </row>
    <row r="177" spans="1:21">
      <c r="A177" s="508">
        <v>169</v>
      </c>
      <c r="B177" s="456" t="s">
        <v>1083</v>
      </c>
      <c r="C177" s="498">
        <v>5525</v>
      </c>
      <c r="D177" s="498">
        <v>5523.843828</v>
      </c>
      <c r="E177" s="498">
        <v>0</v>
      </c>
      <c r="F177" s="498">
        <v>0</v>
      </c>
      <c r="G177" s="498">
        <v>0</v>
      </c>
      <c r="H177" s="498">
        <v>0</v>
      </c>
      <c r="I177" s="498">
        <v>0</v>
      </c>
      <c r="J177" s="498">
        <v>0</v>
      </c>
      <c r="K177" s="498">
        <v>0</v>
      </c>
      <c r="L177" s="498">
        <v>0</v>
      </c>
      <c r="M177" s="498">
        <v>0</v>
      </c>
      <c r="N177" s="498">
        <v>0</v>
      </c>
      <c r="O177" s="498">
        <v>0</v>
      </c>
      <c r="P177" s="498">
        <v>0</v>
      </c>
      <c r="Q177" s="498">
        <v>5523.843828</v>
      </c>
      <c r="R177" s="498">
        <v>0</v>
      </c>
      <c r="S177" s="498">
        <v>0</v>
      </c>
      <c r="T177" s="501">
        <f t="shared" si="3"/>
        <v>0.99979073809954755</v>
      </c>
      <c r="U177" s="517"/>
    </row>
    <row r="178" spans="1:21">
      <c r="A178" s="508">
        <v>170</v>
      </c>
      <c r="B178" s="456" t="s">
        <v>1084</v>
      </c>
      <c r="C178" s="498">
        <v>4130</v>
      </c>
      <c r="D178" s="498">
        <v>4129.4754860000003</v>
      </c>
      <c r="E178" s="498">
        <v>84.602999999999994</v>
      </c>
      <c r="F178" s="498">
        <v>0</v>
      </c>
      <c r="G178" s="498">
        <v>0</v>
      </c>
      <c r="H178" s="498">
        <v>0</v>
      </c>
      <c r="I178" s="498">
        <v>0</v>
      </c>
      <c r="J178" s="498">
        <v>0</v>
      </c>
      <c r="K178" s="498">
        <v>0</v>
      </c>
      <c r="L178" s="498">
        <v>0</v>
      </c>
      <c r="M178" s="498">
        <v>0</v>
      </c>
      <c r="N178" s="498">
        <v>0</v>
      </c>
      <c r="O178" s="498">
        <v>0</v>
      </c>
      <c r="P178" s="498">
        <v>0</v>
      </c>
      <c r="Q178" s="498">
        <v>4044.8724860000002</v>
      </c>
      <c r="R178" s="498">
        <v>0</v>
      </c>
      <c r="S178" s="498">
        <v>0</v>
      </c>
      <c r="T178" s="501">
        <f t="shared" si="3"/>
        <v>0.99987299903147708</v>
      </c>
      <c r="U178" s="517"/>
    </row>
    <row r="179" spans="1:21">
      <c r="A179" s="508">
        <v>171</v>
      </c>
      <c r="B179" s="456" t="s">
        <v>1085</v>
      </c>
      <c r="C179" s="498">
        <v>1810.1</v>
      </c>
      <c r="D179" s="498">
        <v>1809.88364</v>
      </c>
      <c r="E179" s="498">
        <v>90</v>
      </c>
      <c r="F179" s="498">
        <v>0</v>
      </c>
      <c r="G179" s="498">
        <v>0</v>
      </c>
      <c r="H179" s="498">
        <v>0</v>
      </c>
      <c r="I179" s="498">
        <v>0</v>
      </c>
      <c r="J179" s="498">
        <v>0</v>
      </c>
      <c r="K179" s="498">
        <v>0</v>
      </c>
      <c r="L179" s="498">
        <v>0</v>
      </c>
      <c r="M179" s="498">
        <v>0</v>
      </c>
      <c r="N179" s="498">
        <v>0</v>
      </c>
      <c r="O179" s="498">
        <v>0</v>
      </c>
      <c r="P179" s="498">
        <v>0</v>
      </c>
      <c r="Q179" s="498">
        <v>1719.88364</v>
      </c>
      <c r="R179" s="498">
        <v>0</v>
      </c>
      <c r="S179" s="498">
        <v>0</v>
      </c>
      <c r="T179" s="501">
        <f t="shared" si="3"/>
        <v>0.99988047069222696</v>
      </c>
      <c r="U179" s="517"/>
    </row>
    <row r="180" spans="1:21">
      <c r="A180" s="508">
        <v>172</v>
      </c>
      <c r="B180" s="456" t="s">
        <v>794</v>
      </c>
      <c r="C180" s="498">
        <v>4884</v>
      </c>
      <c r="D180" s="498">
        <v>3000.0449199999998</v>
      </c>
      <c r="E180" s="498">
        <v>0</v>
      </c>
      <c r="F180" s="498">
        <v>0</v>
      </c>
      <c r="G180" s="498">
        <v>0</v>
      </c>
      <c r="H180" s="498">
        <v>0</v>
      </c>
      <c r="I180" s="498">
        <v>0</v>
      </c>
      <c r="J180" s="498">
        <v>0</v>
      </c>
      <c r="K180" s="498">
        <v>0</v>
      </c>
      <c r="L180" s="498">
        <v>0</v>
      </c>
      <c r="M180" s="498">
        <v>0</v>
      </c>
      <c r="N180" s="498">
        <v>3000.0449199999998</v>
      </c>
      <c r="O180" s="498">
        <v>0</v>
      </c>
      <c r="P180" s="498">
        <v>0</v>
      </c>
      <c r="Q180" s="498">
        <v>0</v>
      </c>
      <c r="R180" s="498">
        <v>0</v>
      </c>
      <c r="S180" s="498">
        <v>0</v>
      </c>
      <c r="T180" s="501">
        <f t="shared" si="3"/>
        <v>0.61425981162981158</v>
      </c>
      <c r="U180" s="517"/>
    </row>
    <row r="181" spans="1:21">
      <c r="A181" s="508">
        <v>173</v>
      </c>
      <c r="B181" s="456" t="s">
        <v>795</v>
      </c>
      <c r="C181" s="498">
        <v>4129.1499999999996</v>
      </c>
      <c r="D181" s="498">
        <v>2129.15</v>
      </c>
      <c r="E181" s="498">
        <v>126</v>
      </c>
      <c r="F181" s="498">
        <v>0</v>
      </c>
      <c r="G181" s="498">
        <v>0</v>
      </c>
      <c r="H181" s="498">
        <v>0</v>
      </c>
      <c r="I181" s="498">
        <v>0</v>
      </c>
      <c r="J181" s="498">
        <v>2003.15</v>
      </c>
      <c r="K181" s="498">
        <v>0</v>
      </c>
      <c r="L181" s="498">
        <v>0</v>
      </c>
      <c r="M181" s="498">
        <v>0</v>
      </c>
      <c r="N181" s="498">
        <v>0</v>
      </c>
      <c r="O181" s="498">
        <v>0</v>
      </c>
      <c r="P181" s="498">
        <v>0</v>
      </c>
      <c r="Q181" s="498">
        <v>0</v>
      </c>
      <c r="R181" s="498">
        <v>0</v>
      </c>
      <c r="S181" s="498">
        <v>0</v>
      </c>
      <c r="T181" s="501">
        <f t="shared" si="3"/>
        <v>0.51563881186200555</v>
      </c>
      <c r="U181" s="517"/>
    </row>
    <row r="182" spans="1:21" ht="28">
      <c r="A182" s="508">
        <v>174</v>
      </c>
      <c r="B182" s="456" t="s">
        <v>796</v>
      </c>
      <c r="C182" s="498">
        <v>196</v>
      </c>
      <c r="D182" s="498">
        <v>196</v>
      </c>
      <c r="E182" s="498">
        <v>0</v>
      </c>
      <c r="F182" s="498">
        <v>0</v>
      </c>
      <c r="G182" s="498">
        <v>0</v>
      </c>
      <c r="H182" s="498">
        <v>0</v>
      </c>
      <c r="I182" s="498">
        <v>0</v>
      </c>
      <c r="J182" s="498">
        <v>0</v>
      </c>
      <c r="K182" s="498">
        <v>0</v>
      </c>
      <c r="L182" s="498">
        <v>0</v>
      </c>
      <c r="M182" s="498">
        <v>0</v>
      </c>
      <c r="N182" s="498">
        <v>196</v>
      </c>
      <c r="O182" s="498">
        <v>0</v>
      </c>
      <c r="P182" s="498">
        <v>196</v>
      </c>
      <c r="Q182" s="498">
        <v>0</v>
      </c>
      <c r="R182" s="498">
        <v>0</v>
      </c>
      <c r="S182" s="498">
        <v>0</v>
      </c>
      <c r="T182" s="501">
        <f t="shared" si="3"/>
        <v>1</v>
      </c>
      <c r="U182" s="517"/>
    </row>
    <row r="183" spans="1:21">
      <c r="A183" s="508">
        <v>175</v>
      </c>
      <c r="B183" s="456" t="s">
        <v>1086</v>
      </c>
      <c r="C183" s="498">
        <v>607.08347000000003</v>
      </c>
      <c r="D183" s="498">
        <v>607.08347000000003</v>
      </c>
      <c r="E183" s="498">
        <v>0</v>
      </c>
      <c r="F183" s="498">
        <v>0</v>
      </c>
      <c r="G183" s="498">
        <v>0</v>
      </c>
      <c r="H183" s="498">
        <v>0</v>
      </c>
      <c r="I183" s="498">
        <v>0</v>
      </c>
      <c r="J183" s="498">
        <v>0</v>
      </c>
      <c r="K183" s="498">
        <v>0</v>
      </c>
      <c r="L183" s="498">
        <v>0</v>
      </c>
      <c r="M183" s="498">
        <v>0</v>
      </c>
      <c r="N183" s="498">
        <v>607.08347000000003</v>
      </c>
      <c r="O183" s="498">
        <v>0</v>
      </c>
      <c r="P183" s="498">
        <v>0</v>
      </c>
      <c r="Q183" s="498">
        <v>0</v>
      </c>
      <c r="R183" s="498">
        <v>0</v>
      </c>
      <c r="S183" s="498">
        <v>0</v>
      </c>
      <c r="T183" s="501">
        <f t="shared" si="3"/>
        <v>1</v>
      </c>
      <c r="U183" s="517"/>
    </row>
    <row r="184" spans="1:21">
      <c r="A184" s="508">
        <v>176</v>
      </c>
      <c r="B184" s="456" t="s">
        <v>797</v>
      </c>
      <c r="C184" s="498">
        <v>329</v>
      </c>
      <c r="D184" s="498">
        <v>329</v>
      </c>
      <c r="E184" s="498">
        <v>0</v>
      </c>
      <c r="F184" s="498">
        <v>0</v>
      </c>
      <c r="G184" s="498">
        <v>0</v>
      </c>
      <c r="H184" s="498">
        <v>0</v>
      </c>
      <c r="I184" s="498">
        <v>0</v>
      </c>
      <c r="J184" s="498">
        <v>0</v>
      </c>
      <c r="K184" s="498">
        <v>0</v>
      </c>
      <c r="L184" s="498">
        <v>0</v>
      </c>
      <c r="M184" s="498">
        <v>0</v>
      </c>
      <c r="N184" s="498">
        <v>329</v>
      </c>
      <c r="O184" s="498">
        <v>0</v>
      </c>
      <c r="P184" s="498">
        <v>0</v>
      </c>
      <c r="Q184" s="498">
        <v>0</v>
      </c>
      <c r="R184" s="498">
        <v>0</v>
      </c>
      <c r="S184" s="498">
        <v>0</v>
      </c>
      <c r="T184" s="501">
        <f t="shared" si="3"/>
        <v>1</v>
      </c>
      <c r="U184" s="517"/>
    </row>
    <row r="185" spans="1:21">
      <c r="A185" s="508">
        <v>177</v>
      </c>
      <c r="B185" s="456" t="s">
        <v>1087</v>
      </c>
      <c r="C185" s="498">
        <v>2543</v>
      </c>
      <c r="D185" s="498">
        <v>183.85279800000001</v>
      </c>
      <c r="E185" s="498">
        <v>0</v>
      </c>
      <c r="F185" s="498">
        <v>0</v>
      </c>
      <c r="G185" s="498">
        <v>0</v>
      </c>
      <c r="H185" s="498">
        <v>0</v>
      </c>
      <c r="I185" s="498">
        <v>0</v>
      </c>
      <c r="J185" s="498">
        <v>183.85279800000001</v>
      </c>
      <c r="K185" s="498">
        <v>0</v>
      </c>
      <c r="L185" s="498">
        <v>0</v>
      </c>
      <c r="M185" s="498">
        <v>0</v>
      </c>
      <c r="N185" s="498">
        <v>0</v>
      </c>
      <c r="O185" s="498">
        <v>0</v>
      </c>
      <c r="P185" s="498">
        <v>0</v>
      </c>
      <c r="Q185" s="498">
        <v>0</v>
      </c>
      <c r="R185" s="498">
        <v>0</v>
      </c>
      <c r="S185" s="498">
        <v>0</v>
      </c>
      <c r="T185" s="501">
        <f t="shared" si="3"/>
        <v>7.2297600471883605E-2</v>
      </c>
      <c r="U185" s="517"/>
    </row>
    <row r="186" spans="1:21">
      <c r="A186" s="508">
        <v>178</v>
      </c>
      <c r="B186" s="456" t="s">
        <v>1088</v>
      </c>
      <c r="C186" s="498">
        <v>591</v>
      </c>
      <c r="D186" s="498">
        <v>98.389161000000001</v>
      </c>
      <c r="E186" s="498">
        <v>0</v>
      </c>
      <c r="F186" s="498">
        <v>0</v>
      </c>
      <c r="G186" s="498">
        <v>0</v>
      </c>
      <c r="H186" s="498">
        <v>0</v>
      </c>
      <c r="I186" s="498">
        <v>0</v>
      </c>
      <c r="J186" s="498">
        <v>98.389161000000001</v>
      </c>
      <c r="K186" s="498">
        <v>0</v>
      </c>
      <c r="L186" s="498">
        <v>0</v>
      </c>
      <c r="M186" s="498">
        <v>0</v>
      </c>
      <c r="N186" s="498">
        <v>0</v>
      </c>
      <c r="O186" s="498">
        <v>0</v>
      </c>
      <c r="P186" s="498">
        <v>0</v>
      </c>
      <c r="Q186" s="498">
        <v>0</v>
      </c>
      <c r="R186" s="498">
        <v>0</v>
      </c>
      <c r="S186" s="498">
        <v>0</v>
      </c>
      <c r="T186" s="501">
        <f t="shared" si="3"/>
        <v>0.16647912182741118</v>
      </c>
      <c r="U186" s="517"/>
    </row>
    <row r="187" spans="1:21" ht="28">
      <c r="A187" s="508">
        <v>179</v>
      </c>
      <c r="B187" s="456" t="s">
        <v>1089</v>
      </c>
      <c r="C187" s="498">
        <v>68</v>
      </c>
      <c r="D187" s="498">
        <v>68</v>
      </c>
      <c r="E187" s="498">
        <v>0</v>
      </c>
      <c r="F187" s="498">
        <v>0</v>
      </c>
      <c r="G187" s="498">
        <v>0</v>
      </c>
      <c r="H187" s="498">
        <v>0</v>
      </c>
      <c r="I187" s="498">
        <v>0</v>
      </c>
      <c r="J187" s="498">
        <v>68</v>
      </c>
      <c r="K187" s="498">
        <v>0</v>
      </c>
      <c r="L187" s="498">
        <v>0</v>
      </c>
      <c r="M187" s="498">
        <v>0</v>
      </c>
      <c r="N187" s="498">
        <v>0</v>
      </c>
      <c r="O187" s="498">
        <v>0</v>
      </c>
      <c r="P187" s="498">
        <v>0</v>
      </c>
      <c r="Q187" s="498">
        <v>0</v>
      </c>
      <c r="R187" s="498">
        <v>0</v>
      </c>
      <c r="S187" s="498">
        <v>0</v>
      </c>
      <c r="T187" s="501">
        <f t="shared" si="3"/>
        <v>1</v>
      </c>
      <c r="U187" s="517"/>
    </row>
    <row r="188" spans="1:21">
      <c r="A188" s="508">
        <v>180</v>
      </c>
      <c r="B188" s="456" t="s">
        <v>1090</v>
      </c>
      <c r="C188" s="498">
        <v>24131.216</v>
      </c>
      <c r="D188" s="498">
        <v>21591.634485999999</v>
      </c>
      <c r="E188" s="498">
        <v>21591.634485999999</v>
      </c>
      <c r="F188" s="498">
        <v>0</v>
      </c>
      <c r="G188" s="498">
        <v>0</v>
      </c>
      <c r="H188" s="498">
        <v>0</v>
      </c>
      <c r="I188" s="498">
        <v>0</v>
      </c>
      <c r="J188" s="498">
        <v>0</v>
      </c>
      <c r="K188" s="498">
        <v>0</v>
      </c>
      <c r="L188" s="498">
        <v>0</v>
      </c>
      <c r="M188" s="498">
        <v>0</v>
      </c>
      <c r="N188" s="498">
        <v>0</v>
      </c>
      <c r="O188" s="498">
        <v>0</v>
      </c>
      <c r="P188" s="498">
        <v>0</v>
      </c>
      <c r="Q188" s="498">
        <v>0</v>
      </c>
      <c r="R188" s="498">
        <v>0</v>
      </c>
      <c r="S188" s="498">
        <v>0</v>
      </c>
      <c r="T188" s="501">
        <f t="shared" si="3"/>
        <v>0.89475948853965748</v>
      </c>
      <c r="U188" s="517"/>
    </row>
    <row r="189" spans="1:21">
      <c r="A189" s="508">
        <v>181</v>
      </c>
      <c r="B189" s="456" t="s">
        <v>1091</v>
      </c>
      <c r="C189" s="498">
        <v>81</v>
      </c>
      <c r="D189" s="498">
        <v>81</v>
      </c>
      <c r="E189" s="498">
        <v>0</v>
      </c>
      <c r="F189" s="498">
        <v>0</v>
      </c>
      <c r="G189" s="498">
        <v>0</v>
      </c>
      <c r="H189" s="498">
        <v>0</v>
      </c>
      <c r="I189" s="498">
        <v>0</v>
      </c>
      <c r="J189" s="498">
        <v>0</v>
      </c>
      <c r="K189" s="498">
        <v>0</v>
      </c>
      <c r="L189" s="498">
        <v>0</v>
      </c>
      <c r="M189" s="498">
        <v>0</v>
      </c>
      <c r="N189" s="498">
        <v>81</v>
      </c>
      <c r="O189" s="498">
        <v>0</v>
      </c>
      <c r="P189" s="498">
        <v>0</v>
      </c>
      <c r="Q189" s="498">
        <v>0</v>
      </c>
      <c r="R189" s="498">
        <v>0</v>
      </c>
      <c r="S189" s="498">
        <v>0</v>
      </c>
      <c r="T189" s="501">
        <f t="shared" si="3"/>
        <v>1</v>
      </c>
      <c r="U189" s="517"/>
    </row>
    <row r="190" spans="1:21">
      <c r="A190" s="508">
        <v>182</v>
      </c>
      <c r="B190" s="456" t="s">
        <v>883</v>
      </c>
      <c r="C190" s="498">
        <v>33959.590203</v>
      </c>
      <c r="D190" s="498">
        <v>32315.977446000001</v>
      </c>
      <c r="E190" s="498">
        <v>32315.977446000001</v>
      </c>
      <c r="F190" s="498"/>
      <c r="G190" s="498"/>
      <c r="H190" s="498"/>
      <c r="I190" s="498"/>
      <c r="J190" s="498"/>
      <c r="K190" s="498"/>
      <c r="L190" s="498"/>
      <c r="M190" s="498"/>
      <c r="N190" s="498"/>
      <c r="O190" s="498"/>
      <c r="P190" s="498"/>
      <c r="Q190" s="498"/>
      <c r="R190" s="498"/>
      <c r="S190" s="498"/>
      <c r="T190" s="501">
        <f t="shared" si="3"/>
        <v>0.95160092488822789</v>
      </c>
      <c r="U190" s="517"/>
    </row>
    <row r="191" spans="1:21">
      <c r="A191" s="508">
        <v>183</v>
      </c>
      <c r="B191" s="456" t="s">
        <v>1092</v>
      </c>
      <c r="C191" s="498">
        <v>22181.164999999997</v>
      </c>
      <c r="D191" s="498">
        <v>21450.931799999998</v>
      </c>
      <c r="E191" s="498">
        <v>21450.931799999998</v>
      </c>
      <c r="F191" s="498"/>
      <c r="G191" s="498"/>
      <c r="H191" s="498"/>
      <c r="I191" s="498"/>
      <c r="J191" s="498"/>
      <c r="K191" s="498"/>
      <c r="L191" s="498"/>
      <c r="M191" s="498"/>
      <c r="N191" s="498"/>
      <c r="O191" s="498"/>
      <c r="P191" s="498"/>
      <c r="Q191" s="498"/>
      <c r="R191" s="498"/>
      <c r="S191" s="498"/>
      <c r="T191" s="501">
        <f t="shared" si="3"/>
        <v>0.96707868139477804</v>
      </c>
      <c r="U191" s="517"/>
    </row>
    <row r="192" spans="1:21">
      <c r="A192" s="508">
        <v>184</v>
      </c>
      <c r="B192" s="456" t="s">
        <v>1093</v>
      </c>
      <c r="C192" s="498">
        <v>25400.937500000004</v>
      </c>
      <c r="D192" s="498">
        <v>25235.748500000002</v>
      </c>
      <c r="E192" s="498">
        <v>25235.748500000002</v>
      </c>
      <c r="F192" s="498"/>
      <c r="G192" s="498"/>
      <c r="H192" s="498"/>
      <c r="I192" s="498"/>
      <c r="J192" s="498"/>
      <c r="K192" s="498"/>
      <c r="L192" s="498"/>
      <c r="M192" s="498"/>
      <c r="N192" s="498"/>
      <c r="O192" s="498"/>
      <c r="P192" s="498"/>
      <c r="Q192" s="498"/>
      <c r="R192" s="498"/>
      <c r="S192" s="498"/>
      <c r="T192" s="501">
        <f t="shared" si="3"/>
        <v>0.99349673609487832</v>
      </c>
      <c r="U192" s="517"/>
    </row>
    <row r="193" spans="1:21">
      <c r="A193" s="508">
        <v>185</v>
      </c>
      <c r="B193" s="456" t="s">
        <v>1094</v>
      </c>
      <c r="C193" s="498">
        <v>19813.859900000003</v>
      </c>
      <c r="D193" s="498">
        <v>19737.055400000001</v>
      </c>
      <c r="E193" s="498">
        <v>19737.055400000001</v>
      </c>
      <c r="F193" s="498"/>
      <c r="G193" s="498"/>
      <c r="H193" s="498"/>
      <c r="I193" s="498"/>
      <c r="J193" s="498"/>
      <c r="K193" s="498"/>
      <c r="L193" s="498"/>
      <c r="M193" s="498"/>
      <c r="N193" s="498"/>
      <c r="O193" s="498"/>
      <c r="P193" s="498"/>
      <c r="Q193" s="498"/>
      <c r="R193" s="498"/>
      <c r="S193" s="498"/>
      <c r="T193" s="501">
        <f t="shared" si="3"/>
        <v>0.99612369824013935</v>
      </c>
      <c r="U193" s="517"/>
    </row>
    <row r="194" spans="1:21">
      <c r="A194" s="508">
        <v>186</v>
      </c>
      <c r="B194" s="456" t="s">
        <v>1095</v>
      </c>
      <c r="C194" s="498">
        <v>19089.803</v>
      </c>
      <c r="D194" s="498">
        <v>15044.519</v>
      </c>
      <c r="E194" s="498">
        <v>15044.519</v>
      </c>
      <c r="F194" s="498"/>
      <c r="G194" s="498"/>
      <c r="H194" s="498"/>
      <c r="I194" s="498"/>
      <c r="J194" s="498"/>
      <c r="K194" s="498"/>
      <c r="L194" s="498"/>
      <c r="M194" s="498"/>
      <c r="N194" s="498"/>
      <c r="O194" s="498"/>
      <c r="P194" s="498"/>
      <c r="Q194" s="498"/>
      <c r="R194" s="498"/>
      <c r="S194" s="498"/>
      <c r="T194" s="501">
        <f t="shared" si="3"/>
        <v>0.78809189387653711</v>
      </c>
      <c r="U194" s="517"/>
    </row>
    <row r="195" spans="1:21">
      <c r="A195" s="508">
        <v>187</v>
      </c>
      <c r="B195" s="456" t="s">
        <v>1096</v>
      </c>
      <c r="C195" s="498">
        <v>30563.714</v>
      </c>
      <c r="D195" s="498">
        <v>30083.251609999999</v>
      </c>
      <c r="E195" s="498">
        <v>30083.251609999999</v>
      </c>
      <c r="F195" s="498"/>
      <c r="G195" s="498"/>
      <c r="H195" s="498"/>
      <c r="I195" s="498"/>
      <c r="J195" s="498"/>
      <c r="K195" s="498"/>
      <c r="L195" s="498"/>
      <c r="M195" s="498"/>
      <c r="N195" s="498"/>
      <c r="O195" s="498"/>
      <c r="P195" s="498"/>
      <c r="Q195" s="498"/>
      <c r="R195" s="498"/>
      <c r="S195" s="498"/>
      <c r="T195" s="501">
        <f t="shared" si="3"/>
        <v>0.98427997363147679</v>
      </c>
      <c r="U195" s="517"/>
    </row>
    <row r="196" spans="1:21">
      <c r="A196" s="508">
        <v>188</v>
      </c>
      <c r="B196" s="456" t="s">
        <v>1097</v>
      </c>
      <c r="C196" s="498">
        <v>32772.993999999999</v>
      </c>
      <c r="D196" s="498">
        <v>29604.421999999999</v>
      </c>
      <c r="E196" s="498">
        <v>29604.421999999999</v>
      </c>
      <c r="F196" s="498"/>
      <c r="G196" s="498"/>
      <c r="H196" s="498"/>
      <c r="I196" s="498"/>
      <c r="J196" s="498"/>
      <c r="K196" s="498"/>
      <c r="L196" s="498"/>
      <c r="M196" s="498"/>
      <c r="N196" s="498"/>
      <c r="O196" s="498"/>
      <c r="P196" s="498"/>
      <c r="Q196" s="498"/>
      <c r="R196" s="498"/>
      <c r="S196" s="498"/>
      <c r="T196" s="501">
        <f t="shared" si="3"/>
        <v>0.9033175913070377</v>
      </c>
      <c r="U196" s="517"/>
    </row>
    <row r="197" spans="1:21">
      <c r="A197" s="508">
        <v>189</v>
      </c>
      <c r="B197" s="456" t="s">
        <v>1098</v>
      </c>
      <c r="C197" s="498">
        <v>25876.621999999999</v>
      </c>
      <c r="D197" s="498">
        <v>25728.805306999999</v>
      </c>
      <c r="E197" s="498">
        <v>25728.805306999999</v>
      </c>
      <c r="F197" s="498"/>
      <c r="G197" s="498"/>
      <c r="H197" s="498"/>
      <c r="I197" s="498"/>
      <c r="J197" s="498"/>
      <c r="K197" s="498"/>
      <c r="L197" s="498"/>
      <c r="M197" s="498"/>
      <c r="N197" s="498"/>
      <c r="O197" s="498"/>
      <c r="P197" s="498"/>
      <c r="Q197" s="498"/>
      <c r="R197" s="498"/>
      <c r="S197" s="498"/>
      <c r="T197" s="501">
        <f t="shared" si="3"/>
        <v>0.99428763565043377</v>
      </c>
      <c r="U197" s="517"/>
    </row>
    <row r="198" spans="1:21">
      <c r="A198" s="508">
        <v>190</v>
      </c>
      <c r="B198" s="456" t="s">
        <v>1099</v>
      </c>
      <c r="C198" s="498">
        <v>17879.2575</v>
      </c>
      <c r="D198" s="498">
        <v>17572.908533000002</v>
      </c>
      <c r="E198" s="498">
        <v>17572.908533000002</v>
      </c>
      <c r="F198" s="498"/>
      <c r="G198" s="498"/>
      <c r="H198" s="498"/>
      <c r="I198" s="498"/>
      <c r="J198" s="498"/>
      <c r="K198" s="498"/>
      <c r="L198" s="498"/>
      <c r="M198" s="498"/>
      <c r="N198" s="498"/>
      <c r="O198" s="498"/>
      <c r="P198" s="498"/>
      <c r="Q198" s="498"/>
      <c r="R198" s="498"/>
      <c r="S198" s="498"/>
      <c r="T198" s="501">
        <f t="shared" si="3"/>
        <v>0.98286567733587382</v>
      </c>
      <c r="U198" s="517"/>
    </row>
    <row r="199" spans="1:21">
      <c r="A199" s="508">
        <v>191</v>
      </c>
      <c r="B199" s="456" t="s">
        <v>1100</v>
      </c>
      <c r="C199" s="498">
        <v>32354.668999999998</v>
      </c>
      <c r="D199" s="498">
        <v>32315.879000000001</v>
      </c>
      <c r="E199" s="498">
        <v>32315.879000000001</v>
      </c>
      <c r="F199" s="498"/>
      <c r="G199" s="498"/>
      <c r="H199" s="498"/>
      <c r="I199" s="498"/>
      <c r="J199" s="498"/>
      <c r="K199" s="498"/>
      <c r="L199" s="498"/>
      <c r="M199" s="498"/>
      <c r="N199" s="498"/>
      <c r="O199" s="498"/>
      <c r="P199" s="498"/>
      <c r="Q199" s="498"/>
      <c r="R199" s="498"/>
      <c r="S199" s="498"/>
      <c r="T199" s="501">
        <f t="shared" si="3"/>
        <v>0.99880110039141501</v>
      </c>
      <c r="U199" s="517"/>
    </row>
    <row r="200" spans="1:21">
      <c r="A200" s="508">
        <v>192</v>
      </c>
      <c r="B200" s="456" t="s">
        <v>1101</v>
      </c>
      <c r="C200" s="498">
        <v>23816.023499999999</v>
      </c>
      <c r="D200" s="498">
        <v>23691.483248</v>
      </c>
      <c r="E200" s="498">
        <v>23691.483248</v>
      </c>
      <c r="F200" s="498"/>
      <c r="G200" s="498"/>
      <c r="H200" s="498"/>
      <c r="I200" s="498"/>
      <c r="J200" s="498"/>
      <c r="K200" s="498"/>
      <c r="L200" s="498"/>
      <c r="M200" s="498"/>
      <c r="N200" s="498"/>
      <c r="O200" s="498"/>
      <c r="P200" s="498"/>
      <c r="Q200" s="498"/>
      <c r="R200" s="498"/>
      <c r="S200" s="498"/>
      <c r="T200" s="501">
        <f t="shared" si="3"/>
        <v>0.99477073693683582</v>
      </c>
      <c r="U200" s="517"/>
    </row>
    <row r="201" spans="1:21">
      <c r="A201" s="508">
        <v>193</v>
      </c>
      <c r="B201" s="456" t="s">
        <v>1102</v>
      </c>
      <c r="C201" s="498">
        <v>58665.608800000002</v>
      </c>
      <c r="D201" s="498">
        <v>56991.044800000003</v>
      </c>
      <c r="E201" s="498">
        <v>56991.044800000003</v>
      </c>
      <c r="F201" s="498"/>
      <c r="G201" s="498"/>
      <c r="H201" s="498"/>
      <c r="I201" s="498"/>
      <c r="J201" s="498"/>
      <c r="K201" s="498"/>
      <c r="L201" s="498"/>
      <c r="M201" s="498"/>
      <c r="N201" s="498"/>
      <c r="O201" s="498"/>
      <c r="P201" s="498"/>
      <c r="Q201" s="498"/>
      <c r="R201" s="498"/>
      <c r="S201" s="498"/>
      <c r="T201" s="501">
        <f t="shared" si="3"/>
        <v>0.97145578075037387</v>
      </c>
      <c r="U201" s="517"/>
    </row>
    <row r="202" spans="1:21">
      <c r="A202" s="508">
        <v>194</v>
      </c>
      <c r="B202" s="456" t="s">
        <v>1103</v>
      </c>
      <c r="C202" s="498">
        <v>34394.238499999999</v>
      </c>
      <c r="D202" s="498">
        <v>34060.720999999998</v>
      </c>
      <c r="E202" s="498">
        <v>34060.720999999998</v>
      </c>
      <c r="F202" s="498"/>
      <c r="G202" s="498"/>
      <c r="H202" s="498"/>
      <c r="I202" s="498"/>
      <c r="J202" s="498"/>
      <c r="K202" s="498"/>
      <c r="L202" s="498"/>
      <c r="M202" s="498"/>
      <c r="N202" s="498"/>
      <c r="O202" s="498"/>
      <c r="P202" s="498"/>
      <c r="Q202" s="498"/>
      <c r="R202" s="498"/>
      <c r="S202" s="498"/>
      <c r="T202" s="501">
        <f t="shared" ref="T202:T265" si="4">+D202/C202</f>
        <v>0.9903030997473603</v>
      </c>
      <c r="U202" s="517"/>
    </row>
    <row r="203" spans="1:21">
      <c r="A203" s="508">
        <v>195</v>
      </c>
      <c r="B203" s="456" t="s">
        <v>1104</v>
      </c>
      <c r="C203" s="498">
        <v>28615.969499999999</v>
      </c>
      <c r="D203" s="498">
        <v>28520.721569000001</v>
      </c>
      <c r="E203" s="498">
        <v>28520.721569000001</v>
      </c>
      <c r="F203" s="498"/>
      <c r="G203" s="498"/>
      <c r="H203" s="498"/>
      <c r="I203" s="498"/>
      <c r="J203" s="498"/>
      <c r="K203" s="498"/>
      <c r="L203" s="498"/>
      <c r="M203" s="498"/>
      <c r="N203" s="498"/>
      <c r="O203" s="498"/>
      <c r="P203" s="498"/>
      <c r="Q203" s="498"/>
      <c r="R203" s="498"/>
      <c r="S203" s="498"/>
      <c r="T203" s="501">
        <f t="shared" si="4"/>
        <v>0.99667151130420384</v>
      </c>
      <c r="U203" s="517"/>
    </row>
    <row r="204" spans="1:21">
      <c r="A204" s="508">
        <v>196</v>
      </c>
      <c r="B204" s="456" t="s">
        <v>1105</v>
      </c>
      <c r="C204" s="498">
        <v>31697.795999999998</v>
      </c>
      <c r="D204" s="498">
        <v>30495.871758000001</v>
      </c>
      <c r="E204" s="498">
        <v>30495.871758000001</v>
      </c>
      <c r="F204" s="498"/>
      <c r="G204" s="498"/>
      <c r="H204" s="498"/>
      <c r="I204" s="498"/>
      <c r="J204" s="498"/>
      <c r="K204" s="498"/>
      <c r="L204" s="498"/>
      <c r="M204" s="498"/>
      <c r="N204" s="498"/>
      <c r="O204" s="498"/>
      <c r="P204" s="498"/>
      <c r="Q204" s="498"/>
      <c r="R204" s="498"/>
      <c r="S204" s="498"/>
      <c r="T204" s="501">
        <f t="shared" si="4"/>
        <v>0.96208177243616566</v>
      </c>
      <c r="U204" s="517"/>
    </row>
    <row r="205" spans="1:21">
      <c r="A205" s="508">
        <v>197</v>
      </c>
      <c r="B205" s="456" t="s">
        <v>1106</v>
      </c>
      <c r="C205" s="498">
        <v>26557.771000000001</v>
      </c>
      <c r="D205" s="498">
        <v>26134.382140000002</v>
      </c>
      <c r="E205" s="498">
        <v>26134.382140000002</v>
      </c>
      <c r="F205" s="498"/>
      <c r="G205" s="498"/>
      <c r="H205" s="498"/>
      <c r="I205" s="498"/>
      <c r="J205" s="498"/>
      <c r="K205" s="498"/>
      <c r="L205" s="498"/>
      <c r="M205" s="498"/>
      <c r="N205" s="498"/>
      <c r="O205" s="498"/>
      <c r="P205" s="498"/>
      <c r="Q205" s="498"/>
      <c r="R205" s="498"/>
      <c r="S205" s="498"/>
      <c r="T205" s="501">
        <f t="shared" si="4"/>
        <v>0.98405781644852652</v>
      </c>
      <c r="U205" s="517"/>
    </row>
    <row r="206" spans="1:21">
      <c r="A206" s="508">
        <v>198</v>
      </c>
      <c r="B206" s="456" t="s">
        <v>1107</v>
      </c>
      <c r="C206" s="498">
        <v>28450.012039999998</v>
      </c>
      <c r="D206" s="498">
        <v>27552.567190999998</v>
      </c>
      <c r="E206" s="498">
        <v>27552.567190999998</v>
      </c>
      <c r="F206" s="498"/>
      <c r="G206" s="498"/>
      <c r="H206" s="498"/>
      <c r="I206" s="498"/>
      <c r="J206" s="498"/>
      <c r="K206" s="498"/>
      <c r="L206" s="498"/>
      <c r="M206" s="498"/>
      <c r="N206" s="498"/>
      <c r="O206" s="498"/>
      <c r="P206" s="498"/>
      <c r="Q206" s="498"/>
      <c r="R206" s="498"/>
      <c r="S206" s="498"/>
      <c r="T206" s="501">
        <f t="shared" si="4"/>
        <v>0.96845537893839151</v>
      </c>
      <c r="U206" s="517"/>
    </row>
    <row r="207" spans="1:21">
      <c r="A207" s="508">
        <v>199</v>
      </c>
      <c r="B207" s="456" t="s">
        <v>1108</v>
      </c>
      <c r="C207" s="498">
        <v>17769.516999999996</v>
      </c>
      <c r="D207" s="498">
        <v>17384.743880000002</v>
      </c>
      <c r="E207" s="498">
        <v>17384.743880000002</v>
      </c>
      <c r="F207" s="498"/>
      <c r="G207" s="498"/>
      <c r="H207" s="498"/>
      <c r="I207" s="498"/>
      <c r="J207" s="498"/>
      <c r="K207" s="498"/>
      <c r="L207" s="498"/>
      <c r="M207" s="498"/>
      <c r="N207" s="498"/>
      <c r="O207" s="498"/>
      <c r="P207" s="498"/>
      <c r="Q207" s="498"/>
      <c r="R207" s="498"/>
      <c r="S207" s="498"/>
      <c r="T207" s="501">
        <f t="shared" si="4"/>
        <v>0.9783464502721152</v>
      </c>
      <c r="U207" s="517"/>
    </row>
    <row r="208" spans="1:21">
      <c r="A208" s="508">
        <v>200</v>
      </c>
      <c r="B208" s="456" t="s">
        <v>1109</v>
      </c>
      <c r="C208" s="498">
        <v>23750.909965999999</v>
      </c>
      <c r="D208" s="498">
        <v>23352.292000000001</v>
      </c>
      <c r="E208" s="498">
        <v>23352.292000000001</v>
      </c>
      <c r="F208" s="498"/>
      <c r="G208" s="498"/>
      <c r="H208" s="498"/>
      <c r="I208" s="498"/>
      <c r="J208" s="498"/>
      <c r="K208" s="498"/>
      <c r="L208" s="498"/>
      <c r="M208" s="498"/>
      <c r="N208" s="498"/>
      <c r="O208" s="498"/>
      <c r="P208" s="498"/>
      <c r="Q208" s="498"/>
      <c r="R208" s="498"/>
      <c r="S208" s="498"/>
      <c r="T208" s="501">
        <f t="shared" si="4"/>
        <v>0.9832167286823692</v>
      </c>
      <c r="U208" s="517"/>
    </row>
    <row r="209" spans="1:21">
      <c r="A209" s="508">
        <v>201</v>
      </c>
      <c r="B209" s="456" t="s">
        <v>1110</v>
      </c>
      <c r="C209" s="498">
        <v>28846.716685000003</v>
      </c>
      <c r="D209" s="498">
        <v>28715.320185</v>
      </c>
      <c r="E209" s="498">
        <v>28715.320185</v>
      </c>
      <c r="F209" s="498"/>
      <c r="G209" s="498"/>
      <c r="H209" s="498"/>
      <c r="I209" s="498"/>
      <c r="J209" s="498"/>
      <c r="K209" s="498"/>
      <c r="L209" s="498"/>
      <c r="M209" s="498"/>
      <c r="N209" s="498"/>
      <c r="O209" s="498"/>
      <c r="P209" s="498"/>
      <c r="Q209" s="498"/>
      <c r="R209" s="498"/>
      <c r="S209" s="498"/>
      <c r="T209" s="501">
        <f t="shared" si="4"/>
        <v>0.99544501020914011</v>
      </c>
      <c r="U209" s="517"/>
    </row>
    <row r="210" spans="1:21">
      <c r="A210" s="508">
        <v>202</v>
      </c>
      <c r="B210" s="456" t="s">
        <v>1111</v>
      </c>
      <c r="C210" s="498">
        <v>29538.998500000002</v>
      </c>
      <c r="D210" s="498">
        <v>29065.84</v>
      </c>
      <c r="E210" s="498">
        <v>29065.84</v>
      </c>
      <c r="F210" s="498"/>
      <c r="G210" s="498"/>
      <c r="H210" s="498"/>
      <c r="I210" s="498"/>
      <c r="J210" s="498"/>
      <c r="K210" s="498"/>
      <c r="L210" s="498"/>
      <c r="M210" s="498"/>
      <c r="N210" s="498"/>
      <c r="O210" s="498"/>
      <c r="P210" s="498"/>
      <c r="Q210" s="498"/>
      <c r="R210" s="498"/>
      <c r="S210" s="498"/>
      <c r="T210" s="501">
        <f t="shared" si="4"/>
        <v>0.98398190446436429</v>
      </c>
      <c r="U210" s="517"/>
    </row>
    <row r="211" spans="1:21">
      <c r="A211" s="508">
        <v>203</v>
      </c>
      <c r="B211" s="456" t="s">
        <v>1112</v>
      </c>
      <c r="C211" s="498">
        <v>34804.438500000004</v>
      </c>
      <c r="D211" s="498">
        <v>34541.968360999999</v>
      </c>
      <c r="E211" s="498">
        <v>34541.968360999999</v>
      </c>
      <c r="F211" s="498"/>
      <c r="G211" s="498"/>
      <c r="H211" s="498"/>
      <c r="I211" s="498"/>
      <c r="J211" s="498"/>
      <c r="K211" s="498"/>
      <c r="L211" s="498"/>
      <c r="M211" s="498"/>
      <c r="N211" s="498"/>
      <c r="O211" s="498"/>
      <c r="P211" s="498"/>
      <c r="Q211" s="498"/>
      <c r="R211" s="498"/>
      <c r="S211" s="498"/>
      <c r="T211" s="501">
        <f t="shared" si="4"/>
        <v>0.99245871646514272</v>
      </c>
      <c r="U211" s="517"/>
    </row>
    <row r="212" spans="1:21">
      <c r="A212" s="508">
        <v>204</v>
      </c>
      <c r="B212" s="456" t="s">
        <v>1113</v>
      </c>
      <c r="C212" s="498">
        <v>21595.976999999999</v>
      </c>
      <c r="D212" s="498">
        <v>21357.209429999999</v>
      </c>
      <c r="E212" s="498">
        <v>21357.209429999999</v>
      </c>
      <c r="F212" s="498"/>
      <c r="G212" s="498"/>
      <c r="H212" s="498"/>
      <c r="I212" s="498"/>
      <c r="J212" s="498"/>
      <c r="K212" s="498"/>
      <c r="L212" s="498"/>
      <c r="M212" s="498"/>
      <c r="N212" s="498"/>
      <c r="O212" s="498"/>
      <c r="P212" s="498"/>
      <c r="Q212" s="498"/>
      <c r="R212" s="498"/>
      <c r="S212" s="498"/>
      <c r="T212" s="501">
        <f t="shared" si="4"/>
        <v>0.98894388663221855</v>
      </c>
      <c r="U212" s="517"/>
    </row>
    <row r="213" spans="1:21">
      <c r="A213" s="508">
        <v>205</v>
      </c>
      <c r="B213" s="456" t="s">
        <v>1114</v>
      </c>
      <c r="C213" s="498">
        <v>16460.872571</v>
      </c>
      <c r="D213" s="498">
        <v>16055.430093000001</v>
      </c>
      <c r="E213" s="498">
        <v>16055.430093000001</v>
      </c>
      <c r="F213" s="498"/>
      <c r="G213" s="498"/>
      <c r="H213" s="498"/>
      <c r="I213" s="498"/>
      <c r="J213" s="498"/>
      <c r="K213" s="498"/>
      <c r="L213" s="498"/>
      <c r="M213" s="498"/>
      <c r="N213" s="498"/>
      <c r="O213" s="498"/>
      <c r="P213" s="498"/>
      <c r="Q213" s="498"/>
      <c r="R213" s="498"/>
      <c r="S213" s="498"/>
      <c r="T213" s="501">
        <f t="shared" si="4"/>
        <v>0.97536932041413837</v>
      </c>
      <c r="U213" s="517"/>
    </row>
    <row r="214" spans="1:21">
      <c r="A214" s="508">
        <v>206</v>
      </c>
      <c r="B214" s="456" t="s">
        <v>1115</v>
      </c>
      <c r="C214" s="498">
        <v>13966.693815999999</v>
      </c>
      <c r="D214" s="498">
        <v>13912.170816</v>
      </c>
      <c r="E214" s="498">
        <v>13912.170816</v>
      </c>
      <c r="F214" s="525"/>
      <c r="G214" s="498"/>
      <c r="H214" s="498"/>
      <c r="I214" s="498"/>
      <c r="J214" s="498"/>
      <c r="K214" s="498"/>
      <c r="L214" s="498"/>
      <c r="M214" s="498"/>
      <c r="N214" s="498"/>
      <c r="O214" s="498"/>
      <c r="P214" s="498"/>
      <c r="Q214" s="498"/>
      <c r="R214" s="498"/>
      <c r="S214" s="498"/>
      <c r="T214" s="501">
        <f t="shared" si="4"/>
        <v>0.99609621283903715</v>
      </c>
      <c r="U214" s="517"/>
    </row>
    <row r="215" spans="1:21">
      <c r="A215" s="508">
        <v>207</v>
      </c>
      <c r="B215" s="456" t="s">
        <v>1116</v>
      </c>
      <c r="C215" s="498">
        <v>13096.281999999999</v>
      </c>
      <c r="D215" s="498">
        <v>12593.32</v>
      </c>
      <c r="E215" s="498">
        <v>12593.32</v>
      </c>
      <c r="F215" s="498"/>
      <c r="G215" s="498"/>
      <c r="H215" s="498"/>
      <c r="I215" s="498"/>
      <c r="J215" s="498"/>
      <c r="K215" s="498"/>
      <c r="L215" s="498"/>
      <c r="M215" s="498"/>
      <c r="N215" s="498"/>
      <c r="O215" s="498"/>
      <c r="P215" s="498"/>
      <c r="Q215" s="498"/>
      <c r="R215" s="498"/>
      <c r="S215" s="498"/>
      <c r="T215" s="501">
        <f t="shared" si="4"/>
        <v>0.96159505422989522</v>
      </c>
      <c r="U215" s="517"/>
    </row>
    <row r="216" spans="1:21">
      <c r="A216" s="508">
        <v>208</v>
      </c>
      <c r="B216" s="456" t="s">
        <v>1117</v>
      </c>
      <c r="C216" s="498">
        <v>30891.494676000002</v>
      </c>
      <c r="D216" s="498">
        <v>30458.686527000002</v>
      </c>
      <c r="E216" s="498">
        <v>30458.686527000002</v>
      </c>
      <c r="F216" s="498"/>
      <c r="G216" s="498"/>
      <c r="H216" s="498"/>
      <c r="I216" s="498"/>
      <c r="J216" s="498"/>
      <c r="K216" s="498"/>
      <c r="L216" s="498"/>
      <c r="M216" s="498"/>
      <c r="N216" s="498"/>
      <c r="O216" s="498"/>
      <c r="P216" s="498"/>
      <c r="Q216" s="498"/>
      <c r="R216" s="498"/>
      <c r="S216" s="498"/>
      <c r="T216" s="501">
        <f t="shared" si="4"/>
        <v>0.98598940732588591</v>
      </c>
      <c r="U216" s="517"/>
    </row>
    <row r="217" spans="1:21">
      <c r="A217" s="508">
        <v>209</v>
      </c>
      <c r="B217" s="456" t="s">
        <v>1118</v>
      </c>
      <c r="C217" s="498">
        <v>22501.474000000002</v>
      </c>
      <c r="D217" s="526">
        <v>22308.566822000001</v>
      </c>
      <c r="E217" s="526">
        <v>22308.566822000001</v>
      </c>
      <c r="F217" s="498"/>
      <c r="G217" s="498"/>
      <c r="H217" s="498"/>
      <c r="I217" s="498"/>
      <c r="J217" s="498"/>
      <c r="K217" s="498"/>
      <c r="L217" s="498"/>
      <c r="M217" s="498"/>
      <c r="N217" s="498"/>
      <c r="O217" s="498"/>
      <c r="P217" s="498"/>
      <c r="Q217" s="498"/>
      <c r="R217" s="498"/>
      <c r="S217" s="498"/>
      <c r="T217" s="501">
        <f t="shared" si="4"/>
        <v>0.99142690927714328</v>
      </c>
      <c r="U217" s="517"/>
    </row>
    <row r="218" spans="1:21">
      <c r="A218" s="508">
        <v>210</v>
      </c>
      <c r="B218" s="456" t="s">
        <v>1119</v>
      </c>
      <c r="C218" s="498">
        <v>15315.4635</v>
      </c>
      <c r="D218" s="498">
        <v>15312.998426</v>
      </c>
      <c r="E218" s="498">
        <v>15312.998426</v>
      </c>
      <c r="F218" s="498"/>
      <c r="G218" s="498"/>
      <c r="H218" s="498"/>
      <c r="I218" s="498"/>
      <c r="J218" s="498"/>
      <c r="K218" s="498"/>
      <c r="L218" s="498"/>
      <c r="M218" s="498"/>
      <c r="N218" s="498"/>
      <c r="O218" s="498"/>
      <c r="P218" s="498"/>
      <c r="Q218" s="498"/>
      <c r="R218" s="498"/>
      <c r="S218" s="498"/>
      <c r="T218" s="501">
        <f t="shared" si="4"/>
        <v>0.9998390467255529</v>
      </c>
      <c r="U218" s="517"/>
    </row>
    <row r="219" spans="1:21">
      <c r="A219" s="508">
        <v>211</v>
      </c>
      <c r="B219" s="456" t="s">
        <v>1120</v>
      </c>
      <c r="C219" s="498">
        <v>18524.755000000001</v>
      </c>
      <c r="D219" s="498">
        <v>18437.526999999998</v>
      </c>
      <c r="E219" s="498">
        <v>18437.526999999998</v>
      </c>
      <c r="F219" s="498"/>
      <c r="G219" s="498"/>
      <c r="H219" s="498"/>
      <c r="I219" s="498"/>
      <c r="J219" s="498"/>
      <c r="K219" s="498"/>
      <c r="L219" s="498"/>
      <c r="M219" s="498"/>
      <c r="N219" s="498"/>
      <c r="O219" s="498"/>
      <c r="P219" s="498"/>
      <c r="Q219" s="498"/>
      <c r="R219" s="498"/>
      <c r="S219" s="498"/>
      <c r="T219" s="501">
        <f t="shared" si="4"/>
        <v>0.99529127375773641</v>
      </c>
      <c r="U219" s="517"/>
    </row>
    <row r="220" spans="1:21">
      <c r="A220" s="508">
        <v>212</v>
      </c>
      <c r="B220" s="456" t="s">
        <v>1121</v>
      </c>
      <c r="C220" s="498">
        <v>17013.299500000001</v>
      </c>
      <c r="D220" s="498">
        <v>16601.59</v>
      </c>
      <c r="E220" s="498">
        <v>16601.59</v>
      </c>
      <c r="F220" s="498"/>
      <c r="G220" s="498"/>
      <c r="H220" s="498"/>
      <c r="I220" s="498"/>
      <c r="J220" s="498"/>
      <c r="K220" s="498"/>
      <c r="L220" s="498"/>
      <c r="M220" s="498"/>
      <c r="N220" s="498"/>
      <c r="O220" s="498"/>
      <c r="P220" s="498"/>
      <c r="Q220" s="498"/>
      <c r="R220" s="498"/>
      <c r="S220" s="498"/>
      <c r="T220" s="501">
        <f t="shared" si="4"/>
        <v>0.97580072577926458</v>
      </c>
      <c r="U220" s="517"/>
    </row>
    <row r="221" spans="1:21">
      <c r="A221" s="508">
        <v>213</v>
      </c>
      <c r="B221" s="456" t="s">
        <v>1122</v>
      </c>
      <c r="C221" s="498">
        <v>33467.961465</v>
      </c>
      <c r="D221" s="498">
        <v>33266.540241000002</v>
      </c>
      <c r="E221" s="498">
        <v>33266.540241000002</v>
      </c>
      <c r="F221" s="498"/>
      <c r="G221" s="498"/>
      <c r="H221" s="498"/>
      <c r="I221" s="498"/>
      <c r="J221" s="498"/>
      <c r="K221" s="498"/>
      <c r="L221" s="498"/>
      <c r="M221" s="498"/>
      <c r="N221" s="498"/>
      <c r="O221" s="498"/>
      <c r="P221" s="498"/>
      <c r="Q221" s="498"/>
      <c r="R221" s="498"/>
      <c r="S221" s="498"/>
      <c r="T221" s="501">
        <f t="shared" si="4"/>
        <v>0.99398167037419838</v>
      </c>
      <c r="U221" s="517"/>
    </row>
    <row r="222" spans="1:21">
      <c r="A222" s="508">
        <v>214</v>
      </c>
      <c r="B222" s="456" t="s">
        <v>1123</v>
      </c>
      <c r="C222" s="498">
        <v>28806.004000000001</v>
      </c>
      <c r="D222" s="498">
        <v>28515.921999999999</v>
      </c>
      <c r="E222" s="498">
        <v>28515.921999999999</v>
      </c>
      <c r="F222" s="498"/>
      <c r="G222" s="498"/>
      <c r="H222" s="498"/>
      <c r="I222" s="498"/>
      <c r="J222" s="498"/>
      <c r="K222" s="498"/>
      <c r="L222" s="498"/>
      <c r="M222" s="498"/>
      <c r="N222" s="498"/>
      <c r="O222" s="498"/>
      <c r="P222" s="498"/>
      <c r="Q222" s="498"/>
      <c r="R222" s="498"/>
      <c r="S222" s="498"/>
      <c r="T222" s="501">
        <f t="shared" si="4"/>
        <v>0.98992980768870265</v>
      </c>
      <c r="U222" s="517"/>
    </row>
    <row r="223" spans="1:21">
      <c r="A223" s="508">
        <v>215</v>
      </c>
      <c r="B223" s="456" t="s">
        <v>882</v>
      </c>
      <c r="C223" s="498">
        <v>36293.079999999994</v>
      </c>
      <c r="D223" s="498">
        <v>33418.888833999998</v>
      </c>
      <c r="E223" s="498">
        <v>33418.888833999998</v>
      </c>
      <c r="F223" s="498"/>
      <c r="G223" s="498"/>
      <c r="H223" s="498"/>
      <c r="I223" s="498"/>
      <c r="J223" s="498"/>
      <c r="K223" s="498"/>
      <c r="L223" s="498"/>
      <c r="M223" s="498"/>
      <c r="N223" s="498"/>
      <c r="O223" s="498"/>
      <c r="P223" s="498"/>
      <c r="Q223" s="498"/>
      <c r="R223" s="498"/>
      <c r="S223" s="498"/>
      <c r="T223" s="501">
        <f t="shared" si="4"/>
        <v>0.92080608297780187</v>
      </c>
      <c r="U223" s="517"/>
    </row>
    <row r="224" spans="1:21">
      <c r="A224" s="508">
        <v>216</v>
      </c>
      <c r="B224" s="456" t="s">
        <v>1124</v>
      </c>
      <c r="C224" s="498">
        <v>33081.455499999996</v>
      </c>
      <c r="D224" s="498">
        <v>32119.1253</v>
      </c>
      <c r="E224" s="498">
        <v>32119.1253</v>
      </c>
      <c r="F224" s="498"/>
      <c r="G224" s="498"/>
      <c r="H224" s="498"/>
      <c r="I224" s="498"/>
      <c r="J224" s="498"/>
      <c r="K224" s="498"/>
      <c r="L224" s="498"/>
      <c r="M224" s="498"/>
      <c r="N224" s="498"/>
      <c r="O224" s="498"/>
      <c r="P224" s="498"/>
      <c r="Q224" s="498"/>
      <c r="R224" s="498"/>
      <c r="S224" s="498"/>
      <c r="T224" s="501">
        <f t="shared" si="4"/>
        <v>0.97091028234836896</v>
      </c>
      <c r="U224" s="517"/>
    </row>
    <row r="225" spans="1:21">
      <c r="A225" s="508">
        <v>217</v>
      </c>
      <c r="B225" s="456" t="s">
        <v>1125</v>
      </c>
      <c r="C225" s="498">
        <v>23738.165999999997</v>
      </c>
      <c r="D225" s="498">
        <v>23221.256629</v>
      </c>
      <c r="E225" s="498">
        <v>23221.256629</v>
      </c>
      <c r="F225" s="498"/>
      <c r="G225" s="498"/>
      <c r="H225" s="498"/>
      <c r="I225" s="498"/>
      <c r="J225" s="498"/>
      <c r="K225" s="498"/>
      <c r="L225" s="498"/>
      <c r="M225" s="498"/>
      <c r="N225" s="498"/>
      <c r="O225" s="498"/>
      <c r="P225" s="498"/>
      <c r="Q225" s="498"/>
      <c r="R225" s="498"/>
      <c r="S225" s="498"/>
      <c r="T225" s="501">
        <f t="shared" si="4"/>
        <v>0.97822454476895992</v>
      </c>
      <c r="U225" s="517"/>
    </row>
    <row r="226" spans="1:21">
      <c r="A226" s="508">
        <v>218</v>
      </c>
      <c r="B226" s="456" t="s">
        <v>1126</v>
      </c>
      <c r="C226" s="498">
        <v>26265.436254</v>
      </c>
      <c r="D226" s="498">
        <v>26170.093253999999</v>
      </c>
      <c r="E226" s="498">
        <v>26170.093253999999</v>
      </c>
      <c r="F226" s="498"/>
      <c r="G226" s="498"/>
      <c r="H226" s="498"/>
      <c r="I226" s="498"/>
      <c r="J226" s="498"/>
      <c r="K226" s="498"/>
      <c r="L226" s="498"/>
      <c r="M226" s="498"/>
      <c r="N226" s="498"/>
      <c r="O226" s="498"/>
      <c r="P226" s="498"/>
      <c r="Q226" s="498"/>
      <c r="R226" s="498"/>
      <c r="S226" s="498"/>
      <c r="T226" s="501">
        <f t="shared" si="4"/>
        <v>0.99637002031574939</v>
      </c>
      <c r="U226" s="517"/>
    </row>
    <row r="227" spans="1:21">
      <c r="A227" s="508">
        <v>219</v>
      </c>
      <c r="B227" s="456" t="s">
        <v>1127</v>
      </c>
      <c r="C227" s="498">
        <v>18308.271377000001</v>
      </c>
      <c r="D227" s="498">
        <v>14055.633040999999</v>
      </c>
      <c r="E227" s="498">
        <v>14055.633040999999</v>
      </c>
      <c r="F227" s="498"/>
      <c r="G227" s="498"/>
      <c r="H227" s="498"/>
      <c r="I227" s="498"/>
      <c r="J227" s="498"/>
      <c r="K227" s="498"/>
      <c r="L227" s="498"/>
      <c r="M227" s="498"/>
      <c r="N227" s="498"/>
      <c r="O227" s="498"/>
      <c r="P227" s="498"/>
      <c r="Q227" s="498"/>
      <c r="R227" s="498"/>
      <c r="S227" s="498"/>
      <c r="T227" s="501">
        <f t="shared" si="4"/>
        <v>0.76772037903357537</v>
      </c>
      <c r="U227" s="517"/>
    </row>
    <row r="228" spans="1:21">
      <c r="A228" s="508">
        <v>220</v>
      </c>
      <c r="B228" s="456" t="s">
        <v>1128</v>
      </c>
      <c r="C228" s="498">
        <v>8251.8050000000003</v>
      </c>
      <c r="D228" s="498">
        <v>7932.4844089999997</v>
      </c>
      <c r="E228" s="498">
        <v>7932.4844089999997</v>
      </c>
      <c r="F228" s="498"/>
      <c r="G228" s="498"/>
      <c r="H228" s="498"/>
      <c r="I228" s="498"/>
      <c r="J228" s="498"/>
      <c r="K228" s="498"/>
      <c r="L228" s="498"/>
      <c r="M228" s="498"/>
      <c r="N228" s="498"/>
      <c r="O228" s="498"/>
      <c r="P228" s="498"/>
      <c r="Q228" s="498"/>
      <c r="R228" s="498"/>
      <c r="S228" s="498"/>
      <c r="T228" s="501">
        <f t="shared" si="4"/>
        <v>0.96130294026579632</v>
      </c>
      <c r="U228" s="517"/>
    </row>
    <row r="229" spans="1:21">
      <c r="A229" s="508">
        <v>221</v>
      </c>
      <c r="B229" s="456" t="s">
        <v>1129</v>
      </c>
      <c r="C229" s="498">
        <v>5540.9380000000001</v>
      </c>
      <c r="D229" s="526">
        <v>5242.3718070000004</v>
      </c>
      <c r="E229" s="526">
        <v>5242.3718070000004</v>
      </c>
      <c r="F229" s="527"/>
      <c r="G229" s="498"/>
      <c r="H229" s="498"/>
      <c r="I229" s="498"/>
      <c r="J229" s="498"/>
      <c r="K229" s="498"/>
      <c r="L229" s="498"/>
      <c r="M229" s="498"/>
      <c r="N229" s="498"/>
      <c r="O229" s="498"/>
      <c r="P229" s="498"/>
      <c r="Q229" s="498"/>
      <c r="R229" s="498"/>
      <c r="S229" s="498"/>
      <c r="T229" s="501">
        <f t="shared" si="4"/>
        <v>0.94611630864665885</v>
      </c>
      <c r="U229" s="517"/>
    </row>
    <row r="230" spans="1:21">
      <c r="A230" s="508">
        <v>222</v>
      </c>
      <c r="B230" s="456" t="s">
        <v>1130</v>
      </c>
      <c r="C230" s="498">
        <v>4613.1170000000002</v>
      </c>
      <c r="D230" s="498">
        <v>4612.6980000000003</v>
      </c>
      <c r="E230" s="498">
        <v>4612.6980000000003</v>
      </c>
      <c r="F230" s="498"/>
      <c r="G230" s="498"/>
      <c r="H230" s="498"/>
      <c r="I230" s="498"/>
      <c r="J230" s="498"/>
      <c r="K230" s="498"/>
      <c r="L230" s="498"/>
      <c r="M230" s="498"/>
      <c r="N230" s="498"/>
      <c r="O230" s="498"/>
      <c r="P230" s="498"/>
      <c r="Q230" s="498"/>
      <c r="R230" s="498"/>
      <c r="S230" s="498"/>
      <c r="T230" s="501">
        <f t="shared" si="4"/>
        <v>0.99990917204137686</v>
      </c>
      <c r="U230" s="517"/>
    </row>
    <row r="231" spans="1:21">
      <c r="A231" s="508">
        <v>223</v>
      </c>
      <c r="B231" s="456" t="s">
        <v>1131</v>
      </c>
      <c r="C231" s="498">
        <v>7724.1654789999993</v>
      </c>
      <c r="D231" s="498">
        <v>7723.7934939999996</v>
      </c>
      <c r="E231" s="498">
        <v>7723.7934939999996</v>
      </c>
      <c r="F231" s="498"/>
      <c r="G231" s="498"/>
      <c r="H231" s="498"/>
      <c r="I231" s="498"/>
      <c r="J231" s="498"/>
      <c r="K231" s="498"/>
      <c r="L231" s="498"/>
      <c r="M231" s="498"/>
      <c r="N231" s="498"/>
      <c r="O231" s="498"/>
      <c r="P231" s="498"/>
      <c r="Q231" s="498"/>
      <c r="R231" s="498"/>
      <c r="S231" s="498"/>
      <c r="T231" s="501">
        <f t="shared" si="4"/>
        <v>0.99995184139943516</v>
      </c>
      <c r="U231" s="517"/>
    </row>
    <row r="232" spans="1:21">
      <c r="A232" s="508">
        <v>224</v>
      </c>
      <c r="B232" s="456" t="s">
        <v>1132</v>
      </c>
      <c r="C232" s="498">
        <v>7104</v>
      </c>
      <c r="D232" s="528">
        <v>7103.1478360000001</v>
      </c>
      <c r="E232" s="528">
        <v>7103.1478360000001</v>
      </c>
      <c r="F232" s="498"/>
      <c r="G232" s="498"/>
      <c r="H232" s="498"/>
      <c r="I232" s="498"/>
      <c r="J232" s="498"/>
      <c r="K232" s="498"/>
      <c r="L232" s="498"/>
      <c r="M232" s="498"/>
      <c r="N232" s="498"/>
      <c r="O232" s="498"/>
      <c r="P232" s="498"/>
      <c r="Q232" s="498"/>
      <c r="R232" s="498"/>
      <c r="S232" s="498"/>
      <c r="T232" s="501">
        <f t="shared" si="4"/>
        <v>0.99988004448198198</v>
      </c>
      <c r="U232" s="517"/>
    </row>
    <row r="233" spans="1:21">
      <c r="A233" s="508">
        <v>225</v>
      </c>
      <c r="B233" s="456" t="s">
        <v>1133</v>
      </c>
      <c r="C233" s="498">
        <v>3444.4470980000001</v>
      </c>
      <c r="D233" s="498">
        <v>3416.4470980000001</v>
      </c>
      <c r="E233" s="498">
        <v>3416.4470980000001</v>
      </c>
      <c r="F233" s="498"/>
      <c r="G233" s="498"/>
      <c r="H233" s="498"/>
      <c r="I233" s="498"/>
      <c r="J233" s="498"/>
      <c r="K233" s="498"/>
      <c r="L233" s="498"/>
      <c r="M233" s="498"/>
      <c r="N233" s="498"/>
      <c r="O233" s="498"/>
      <c r="P233" s="498"/>
      <c r="Q233" s="498"/>
      <c r="R233" s="498"/>
      <c r="S233" s="498"/>
      <c r="T233" s="501">
        <f t="shared" si="4"/>
        <v>0.99187097400443225</v>
      </c>
      <c r="U233" s="517"/>
    </row>
    <row r="234" spans="1:21">
      <c r="A234" s="508">
        <v>226</v>
      </c>
      <c r="B234" s="456" t="s">
        <v>1134</v>
      </c>
      <c r="C234" s="498">
        <v>6942.2970000000005</v>
      </c>
      <c r="D234" s="526">
        <v>6552.302549</v>
      </c>
      <c r="E234" s="526">
        <v>6552.302549</v>
      </c>
      <c r="F234" s="498"/>
      <c r="G234" s="498"/>
      <c r="H234" s="498"/>
      <c r="I234" s="498"/>
      <c r="J234" s="498"/>
      <c r="K234" s="498"/>
      <c r="L234" s="498"/>
      <c r="M234" s="498"/>
      <c r="N234" s="498"/>
      <c r="O234" s="498"/>
      <c r="P234" s="498"/>
      <c r="Q234" s="498"/>
      <c r="R234" s="498"/>
      <c r="S234" s="498"/>
      <c r="T234" s="501">
        <f t="shared" si="4"/>
        <v>0.94382342746212089</v>
      </c>
      <c r="U234" s="517"/>
    </row>
    <row r="235" spans="1:21">
      <c r="A235" s="508">
        <v>227</v>
      </c>
      <c r="B235" s="456" t="s">
        <v>1135</v>
      </c>
      <c r="C235" s="498">
        <v>7918.7089999999998</v>
      </c>
      <c r="D235" s="498">
        <v>7918.5931570000002</v>
      </c>
      <c r="E235" s="498">
        <v>7918.5931570000002</v>
      </c>
      <c r="F235" s="498"/>
      <c r="G235" s="498"/>
      <c r="H235" s="498"/>
      <c r="I235" s="498"/>
      <c r="J235" s="498"/>
      <c r="K235" s="498"/>
      <c r="L235" s="498"/>
      <c r="M235" s="498"/>
      <c r="N235" s="498"/>
      <c r="O235" s="498"/>
      <c r="P235" s="498"/>
      <c r="Q235" s="498"/>
      <c r="R235" s="498"/>
      <c r="S235" s="498"/>
      <c r="T235" s="501">
        <f t="shared" si="4"/>
        <v>0.99998537097398077</v>
      </c>
      <c r="U235" s="517"/>
    </row>
    <row r="236" spans="1:21">
      <c r="A236" s="508">
        <v>228</v>
      </c>
      <c r="B236" s="456" t="s">
        <v>1136</v>
      </c>
      <c r="C236" s="498">
        <v>7410.0660000000007</v>
      </c>
      <c r="D236" s="498">
        <v>4231.1802820000003</v>
      </c>
      <c r="E236" s="498">
        <v>4231.1802820000003</v>
      </c>
      <c r="F236" s="498"/>
      <c r="G236" s="498"/>
      <c r="H236" s="498"/>
      <c r="I236" s="498"/>
      <c r="J236" s="498"/>
      <c r="K236" s="498"/>
      <c r="L236" s="498"/>
      <c r="M236" s="498"/>
      <c r="N236" s="498"/>
      <c r="O236" s="498"/>
      <c r="P236" s="498"/>
      <c r="Q236" s="498"/>
      <c r="R236" s="498"/>
      <c r="S236" s="498"/>
      <c r="T236" s="501">
        <f t="shared" si="4"/>
        <v>0.57100439888119758</v>
      </c>
      <c r="U236" s="517"/>
    </row>
    <row r="237" spans="1:21">
      <c r="A237" s="508">
        <v>229</v>
      </c>
      <c r="B237" s="456" t="s">
        <v>1137</v>
      </c>
      <c r="C237" s="498">
        <v>2506.0920000000001</v>
      </c>
      <c r="D237" s="498">
        <v>2495.0920000000001</v>
      </c>
      <c r="E237" s="498">
        <v>2495.0920000000001</v>
      </c>
      <c r="F237" s="498"/>
      <c r="G237" s="498"/>
      <c r="H237" s="498"/>
      <c r="I237" s="498"/>
      <c r="J237" s="498"/>
      <c r="K237" s="498"/>
      <c r="L237" s="498"/>
      <c r="M237" s="498"/>
      <c r="N237" s="498"/>
      <c r="O237" s="498"/>
      <c r="P237" s="498"/>
      <c r="Q237" s="498"/>
      <c r="R237" s="498"/>
      <c r="S237" s="498"/>
      <c r="T237" s="501">
        <f t="shared" si="4"/>
        <v>0.99561069585633732</v>
      </c>
      <c r="U237" s="517"/>
    </row>
    <row r="238" spans="1:21">
      <c r="A238" s="508">
        <v>230</v>
      </c>
      <c r="B238" s="456" t="s">
        <v>1138</v>
      </c>
      <c r="C238" s="498">
        <v>29954.576300000001</v>
      </c>
      <c r="D238" s="498">
        <v>29094.942899999998</v>
      </c>
      <c r="E238" s="498">
        <v>29094.942899999998</v>
      </c>
      <c r="F238" s="498"/>
      <c r="G238" s="498"/>
      <c r="H238" s="498"/>
      <c r="I238" s="498"/>
      <c r="J238" s="498"/>
      <c r="K238" s="498"/>
      <c r="L238" s="498"/>
      <c r="M238" s="498"/>
      <c r="N238" s="498"/>
      <c r="O238" s="498"/>
      <c r="P238" s="498"/>
      <c r="Q238" s="498"/>
      <c r="R238" s="498"/>
      <c r="S238" s="498"/>
      <c r="T238" s="501">
        <f t="shared" si="4"/>
        <v>0.97130210117510485</v>
      </c>
      <c r="U238" s="517"/>
    </row>
    <row r="239" spans="1:21">
      <c r="A239" s="508">
        <v>231</v>
      </c>
      <c r="B239" s="456" t="s">
        <v>1139</v>
      </c>
      <c r="C239" s="498">
        <v>35617.555</v>
      </c>
      <c r="D239" s="498">
        <v>27708.418799999999</v>
      </c>
      <c r="E239" s="498">
        <v>27708.418799999999</v>
      </c>
      <c r="F239" s="498"/>
      <c r="G239" s="498"/>
      <c r="H239" s="498"/>
      <c r="I239" s="498"/>
      <c r="J239" s="498"/>
      <c r="K239" s="498"/>
      <c r="L239" s="498"/>
      <c r="M239" s="498"/>
      <c r="N239" s="498"/>
      <c r="O239" s="498"/>
      <c r="P239" s="498"/>
      <c r="Q239" s="498"/>
      <c r="R239" s="498"/>
      <c r="S239" s="498"/>
      <c r="T239" s="501">
        <f t="shared" si="4"/>
        <v>0.77794275322941175</v>
      </c>
      <c r="U239" s="517"/>
    </row>
    <row r="240" spans="1:21">
      <c r="A240" s="508">
        <v>232</v>
      </c>
      <c r="B240" s="456" t="s">
        <v>650</v>
      </c>
      <c r="C240" s="498">
        <v>51345.902671999997</v>
      </c>
      <c r="D240" s="498">
        <v>45187.247954999999</v>
      </c>
      <c r="E240" s="498">
        <v>24332.341552999998</v>
      </c>
      <c r="F240" s="498"/>
      <c r="G240" s="498"/>
      <c r="H240" s="498"/>
      <c r="I240" s="498"/>
      <c r="J240" s="498"/>
      <c r="K240" s="498"/>
      <c r="L240" s="498"/>
      <c r="M240" s="498"/>
      <c r="N240" s="498"/>
      <c r="O240" s="498"/>
      <c r="P240" s="498"/>
      <c r="Q240" s="498">
        <v>20854.906402000001</v>
      </c>
      <c r="R240" s="498"/>
      <c r="S240" s="498"/>
      <c r="T240" s="501">
        <f t="shared" si="4"/>
        <v>0.88005557607309448</v>
      </c>
      <c r="U240" s="517"/>
    </row>
    <row r="241" spans="1:21">
      <c r="A241" s="508">
        <v>233</v>
      </c>
      <c r="B241" s="458" t="s">
        <v>1140</v>
      </c>
      <c r="C241" s="498">
        <v>20403.562665000001</v>
      </c>
      <c r="D241" s="498">
        <v>17952.945392000001</v>
      </c>
      <c r="E241" s="498">
        <v>145</v>
      </c>
      <c r="F241" s="498"/>
      <c r="G241" s="498"/>
      <c r="H241" s="498"/>
      <c r="I241" s="498"/>
      <c r="J241" s="498"/>
      <c r="K241" s="498"/>
      <c r="L241" s="498"/>
      <c r="M241" s="498"/>
      <c r="N241" s="498"/>
      <c r="O241" s="498"/>
      <c r="P241" s="498"/>
      <c r="Q241" s="498">
        <v>17807.945392000001</v>
      </c>
      <c r="R241" s="498"/>
      <c r="S241" s="498"/>
      <c r="T241" s="501">
        <f t="shared" si="4"/>
        <v>0.87989267789964176</v>
      </c>
      <c r="U241" s="517"/>
    </row>
    <row r="242" spans="1:21">
      <c r="A242" s="508">
        <v>234</v>
      </c>
      <c r="B242" s="458" t="s">
        <v>1141</v>
      </c>
      <c r="C242" s="498">
        <v>243</v>
      </c>
      <c r="D242" s="498">
        <v>231.58122599999999</v>
      </c>
      <c r="E242" s="498">
        <v>231.58122599999999</v>
      </c>
      <c r="F242" s="498"/>
      <c r="G242" s="498"/>
      <c r="H242" s="498"/>
      <c r="I242" s="498"/>
      <c r="J242" s="498"/>
      <c r="K242" s="498"/>
      <c r="L242" s="498"/>
      <c r="M242" s="498"/>
      <c r="N242" s="498"/>
      <c r="O242" s="498"/>
      <c r="P242" s="498"/>
      <c r="Q242" s="498"/>
      <c r="R242" s="498"/>
      <c r="S242" s="498"/>
      <c r="T242" s="501">
        <f t="shared" si="4"/>
        <v>0.95300916049382711</v>
      </c>
      <c r="U242" s="517"/>
    </row>
    <row r="243" spans="1:21">
      <c r="A243" s="508">
        <v>235</v>
      </c>
      <c r="B243" s="458" t="s">
        <v>869</v>
      </c>
      <c r="C243" s="498">
        <v>42554.581246000002</v>
      </c>
      <c r="D243" s="498">
        <v>38060.650156000003</v>
      </c>
      <c r="E243" s="498">
        <v>27</v>
      </c>
      <c r="F243" s="498"/>
      <c r="G243" s="498"/>
      <c r="H243" s="498">
        <v>20</v>
      </c>
      <c r="I243" s="498"/>
      <c r="J243" s="498"/>
      <c r="K243" s="498"/>
      <c r="L243" s="498"/>
      <c r="M243" s="498"/>
      <c r="N243" s="498"/>
      <c r="O243" s="498"/>
      <c r="P243" s="498"/>
      <c r="Q243" s="498">
        <v>38013.650156000003</v>
      </c>
      <c r="R243" s="498"/>
      <c r="S243" s="498"/>
      <c r="T243" s="501">
        <f t="shared" si="4"/>
        <v>0.89439606833347907</v>
      </c>
      <c r="U243" s="517"/>
    </row>
    <row r="244" spans="1:21">
      <c r="A244" s="508">
        <v>236</v>
      </c>
      <c r="B244" s="458" t="s">
        <v>798</v>
      </c>
      <c r="C244" s="498">
        <v>3975.694</v>
      </c>
      <c r="D244" s="498">
        <v>1732.68</v>
      </c>
      <c r="E244" s="498"/>
      <c r="F244" s="498"/>
      <c r="G244" s="498"/>
      <c r="H244" s="498"/>
      <c r="I244" s="498"/>
      <c r="J244" s="498"/>
      <c r="K244" s="498"/>
      <c r="L244" s="498"/>
      <c r="M244" s="498"/>
      <c r="N244" s="498">
        <v>1732.68</v>
      </c>
      <c r="O244" s="498"/>
      <c r="P244" s="498"/>
      <c r="Q244" s="498"/>
      <c r="R244" s="498"/>
      <c r="S244" s="498"/>
      <c r="T244" s="501">
        <f t="shared" si="4"/>
        <v>0.43581824959365589</v>
      </c>
      <c r="U244" s="517"/>
    </row>
    <row r="245" spans="1:21">
      <c r="A245" s="508">
        <v>237</v>
      </c>
      <c r="B245" s="458" t="s">
        <v>1142</v>
      </c>
      <c r="C245" s="498">
        <v>43259.141239999997</v>
      </c>
      <c r="D245" s="498">
        <v>29804.306500999999</v>
      </c>
      <c r="E245" s="498">
        <v>27</v>
      </c>
      <c r="F245" s="498"/>
      <c r="G245" s="498"/>
      <c r="H245" s="498"/>
      <c r="I245" s="498"/>
      <c r="J245" s="498"/>
      <c r="K245" s="498"/>
      <c r="L245" s="498"/>
      <c r="M245" s="498"/>
      <c r="N245" s="498">
        <v>11964.729901000001</v>
      </c>
      <c r="O245" s="498"/>
      <c r="P245" s="498"/>
      <c r="Q245" s="498">
        <v>17812.5766</v>
      </c>
      <c r="R245" s="498"/>
      <c r="S245" s="498"/>
      <c r="T245" s="501">
        <f t="shared" si="4"/>
        <v>0.68897129361969744</v>
      </c>
      <c r="U245" s="517"/>
    </row>
    <row r="246" spans="1:21" ht="28">
      <c r="A246" s="508">
        <v>238</v>
      </c>
      <c r="B246" s="458" t="s">
        <v>1143</v>
      </c>
      <c r="C246" s="498">
        <v>5245</v>
      </c>
      <c r="D246" s="498">
        <v>4975.0860000000002</v>
      </c>
      <c r="E246" s="498"/>
      <c r="F246" s="498"/>
      <c r="G246" s="498"/>
      <c r="H246" s="498"/>
      <c r="I246" s="498"/>
      <c r="J246" s="498"/>
      <c r="K246" s="498"/>
      <c r="L246" s="498"/>
      <c r="M246" s="498"/>
      <c r="N246" s="498">
        <v>4975.0860000000002</v>
      </c>
      <c r="O246" s="498">
        <v>1028</v>
      </c>
      <c r="P246" s="498"/>
      <c r="Q246" s="498"/>
      <c r="R246" s="498"/>
      <c r="S246" s="498"/>
      <c r="T246" s="501">
        <f t="shared" si="4"/>
        <v>0.94853879885605341</v>
      </c>
      <c r="U246" s="517"/>
    </row>
    <row r="247" spans="1:21">
      <c r="A247" s="508">
        <v>239</v>
      </c>
      <c r="B247" s="458" t="s">
        <v>1144</v>
      </c>
      <c r="C247" s="498">
        <v>38896.42</v>
      </c>
      <c r="D247" s="498">
        <v>33256.913710000001</v>
      </c>
      <c r="E247" s="498">
        <v>95</v>
      </c>
      <c r="F247" s="498">
        <v>0</v>
      </c>
      <c r="G247" s="498">
        <v>0</v>
      </c>
      <c r="H247" s="498">
        <v>0</v>
      </c>
      <c r="I247" s="498">
        <v>0</v>
      </c>
      <c r="J247" s="498">
        <v>0</v>
      </c>
      <c r="K247" s="498">
        <v>25492.144609999999</v>
      </c>
      <c r="L247" s="498">
        <v>0</v>
      </c>
      <c r="M247" s="498">
        <v>0</v>
      </c>
      <c r="N247" s="498">
        <v>0</v>
      </c>
      <c r="O247" s="498">
        <v>0</v>
      </c>
      <c r="P247" s="498">
        <v>0</v>
      </c>
      <c r="Q247" s="498">
        <v>7669.7691000000004</v>
      </c>
      <c r="R247" s="498">
        <v>0</v>
      </c>
      <c r="S247" s="498">
        <v>0</v>
      </c>
      <c r="T247" s="501">
        <f t="shared" si="4"/>
        <v>0.85501220189415894</v>
      </c>
      <c r="U247" s="517"/>
    </row>
    <row r="248" spans="1:21">
      <c r="A248" s="508">
        <v>240</v>
      </c>
      <c r="B248" s="458" t="s">
        <v>1145</v>
      </c>
      <c r="C248" s="498">
        <v>13058.552501</v>
      </c>
      <c r="D248" s="498">
        <v>13058.552501</v>
      </c>
      <c r="E248" s="498">
        <v>0</v>
      </c>
      <c r="F248" s="498">
        <v>0</v>
      </c>
      <c r="G248" s="498">
        <v>0</v>
      </c>
      <c r="H248" s="498">
        <v>0</v>
      </c>
      <c r="I248" s="498">
        <v>0</v>
      </c>
      <c r="J248" s="498">
        <v>0</v>
      </c>
      <c r="K248" s="498">
        <v>13058.552501</v>
      </c>
      <c r="L248" s="498">
        <v>0</v>
      </c>
      <c r="M248" s="498">
        <v>0</v>
      </c>
      <c r="N248" s="498">
        <v>0</v>
      </c>
      <c r="O248" s="498">
        <v>0</v>
      </c>
      <c r="P248" s="498">
        <v>0</v>
      </c>
      <c r="Q248" s="498">
        <v>0</v>
      </c>
      <c r="R248" s="498">
        <v>0</v>
      </c>
      <c r="S248" s="498">
        <v>0</v>
      </c>
      <c r="T248" s="501">
        <f t="shared" si="4"/>
        <v>1</v>
      </c>
      <c r="U248" s="517"/>
    </row>
    <row r="249" spans="1:21">
      <c r="A249" s="508">
        <v>241</v>
      </c>
      <c r="B249" s="458" t="s">
        <v>1146</v>
      </c>
      <c r="C249" s="498">
        <v>249374.09820199999</v>
      </c>
      <c r="D249" s="498">
        <v>235823.91286499999</v>
      </c>
      <c r="E249" s="498">
        <v>1.4</v>
      </c>
      <c r="F249" s="498">
        <v>0</v>
      </c>
      <c r="G249" s="498">
        <v>0</v>
      </c>
      <c r="H249" s="498">
        <v>0</v>
      </c>
      <c r="I249" s="498">
        <v>0</v>
      </c>
      <c r="J249" s="498">
        <v>0</v>
      </c>
      <c r="K249" s="498">
        <v>22420.873804999999</v>
      </c>
      <c r="L249" s="498">
        <v>0</v>
      </c>
      <c r="M249" s="498">
        <v>0</v>
      </c>
      <c r="N249" s="498">
        <v>0</v>
      </c>
      <c r="O249" s="498">
        <v>0</v>
      </c>
      <c r="P249" s="498">
        <v>0</v>
      </c>
      <c r="Q249" s="498">
        <v>213401.63905999999</v>
      </c>
      <c r="R249" s="498">
        <v>0</v>
      </c>
      <c r="S249" s="498">
        <v>0</v>
      </c>
      <c r="T249" s="501">
        <f t="shared" si="4"/>
        <v>0.94566322070055575</v>
      </c>
      <c r="U249" s="517"/>
    </row>
    <row r="250" spans="1:21" ht="28">
      <c r="A250" s="508">
        <v>242</v>
      </c>
      <c r="B250" s="458" t="s">
        <v>1147</v>
      </c>
      <c r="C250" s="498">
        <v>490</v>
      </c>
      <c r="D250" s="498">
        <v>490</v>
      </c>
      <c r="E250" s="498">
        <v>0</v>
      </c>
      <c r="F250" s="498">
        <v>490</v>
      </c>
      <c r="G250" s="498">
        <v>0</v>
      </c>
      <c r="H250" s="498">
        <v>0</v>
      </c>
      <c r="I250" s="498">
        <v>0</v>
      </c>
      <c r="J250" s="498">
        <v>0</v>
      </c>
      <c r="K250" s="498">
        <v>0</v>
      </c>
      <c r="L250" s="498">
        <v>0</v>
      </c>
      <c r="M250" s="498">
        <v>0</v>
      </c>
      <c r="N250" s="498">
        <v>0</v>
      </c>
      <c r="O250" s="498">
        <v>0</v>
      </c>
      <c r="P250" s="498">
        <v>0</v>
      </c>
      <c r="Q250" s="498">
        <v>0</v>
      </c>
      <c r="R250" s="498">
        <v>0</v>
      </c>
      <c r="S250" s="498">
        <v>0</v>
      </c>
      <c r="T250" s="501">
        <f t="shared" si="4"/>
        <v>1</v>
      </c>
      <c r="U250" s="517"/>
    </row>
    <row r="251" spans="1:21">
      <c r="A251" s="508">
        <v>243</v>
      </c>
      <c r="B251" s="458" t="s">
        <v>1148</v>
      </c>
      <c r="C251" s="498">
        <v>2000</v>
      </c>
      <c r="D251" s="498">
        <v>2000</v>
      </c>
      <c r="E251" s="498">
        <v>0</v>
      </c>
      <c r="F251" s="498">
        <v>2000</v>
      </c>
      <c r="G251" s="498">
        <v>0</v>
      </c>
      <c r="H251" s="498">
        <v>0</v>
      </c>
      <c r="I251" s="498">
        <v>0</v>
      </c>
      <c r="J251" s="498">
        <v>0</v>
      </c>
      <c r="K251" s="498">
        <v>0</v>
      </c>
      <c r="L251" s="498">
        <v>0</v>
      </c>
      <c r="M251" s="498">
        <v>0</v>
      </c>
      <c r="N251" s="498">
        <v>0</v>
      </c>
      <c r="O251" s="498">
        <v>0</v>
      </c>
      <c r="P251" s="498">
        <v>0</v>
      </c>
      <c r="Q251" s="498">
        <v>0</v>
      </c>
      <c r="R251" s="498">
        <v>0</v>
      </c>
      <c r="S251" s="498">
        <v>0</v>
      </c>
      <c r="T251" s="501">
        <f t="shared" si="4"/>
        <v>1</v>
      </c>
      <c r="U251" s="517"/>
    </row>
    <row r="252" spans="1:21" ht="28">
      <c r="A252" s="508">
        <v>244</v>
      </c>
      <c r="B252" s="458" t="s">
        <v>1149</v>
      </c>
      <c r="C252" s="498">
        <v>198.08600000000001</v>
      </c>
      <c r="D252" s="498">
        <v>198.08600000000001</v>
      </c>
      <c r="E252" s="498">
        <v>0</v>
      </c>
      <c r="F252" s="498">
        <v>0</v>
      </c>
      <c r="G252" s="498">
        <v>0</v>
      </c>
      <c r="H252" s="498">
        <v>0</v>
      </c>
      <c r="I252" s="498">
        <v>0</v>
      </c>
      <c r="J252" s="498">
        <v>0</v>
      </c>
      <c r="K252" s="498">
        <v>0</v>
      </c>
      <c r="L252" s="498">
        <v>0</v>
      </c>
      <c r="M252" s="498">
        <v>0</v>
      </c>
      <c r="N252" s="498">
        <v>198.08600000000001</v>
      </c>
      <c r="O252" s="498">
        <v>0</v>
      </c>
      <c r="P252" s="498">
        <v>198.08600000000001</v>
      </c>
      <c r="Q252" s="498">
        <v>0</v>
      </c>
      <c r="R252" s="498">
        <v>0</v>
      </c>
      <c r="S252" s="498">
        <v>0</v>
      </c>
      <c r="T252" s="501">
        <f t="shared" si="4"/>
        <v>1</v>
      </c>
      <c r="U252" s="517"/>
    </row>
    <row r="253" spans="1:21">
      <c r="A253" s="508">
        <v>245</v>
      </c>
      <c r="B253" s="458" t="s">
        <v>1150</v>
      </c>
      <c r="C253" s="498">
        <v>50</v>
      </c>
      <c r="D253" s="498">
        <v>50</v>
      </c>
      <c r="E253" s="498">
        <v>0</v>
      </c>
      <c r="F253" s="498">
        <v>50</v>
      </c>
      <c r="G253" s="498">
        <v>0</v>
      </c>
      <c r="H253" s="498">
        <v>0</v>
      </c>
      <c r="I253" s="498">
        <v>0</v>
      </c>
      <c r="J253" s="498">
        <v>0</v>
      </c>
      <c r="K253" s="498">
        <v>0</v>
      </c>
      <c r="L253" s="498">
        <v>0</v>
      </c>
      <c r="M253" s="498">
        <v>0</v>
      </c>
      <c r="N253" s="498">
        <v>0</v>
      </c>
      <c r="O253" s="498">
        <v>0</v>
      </c>
      <c r="P253" s="498">
        <v>0</v>
      </c>
      <c r="Q253" s="498">
        <v>0</v>
      </c>
      <c r="R253" s="498">
        <v>0</v>
      </c>
      <c r="S253" s="498">
        <v>0</v>
      </c>
      <c r="T253" s="501">
        <f t="shared" si="4"/>
        <v>1</v>
      </c>
      <c r="U253" s="517"/>
    </row>
    <row r="254" spans="1:21" ht="28">
      <c r="A254" s="508">
        <v>246</v>
      </c>
      <c r="B254" s="458" t="s">
        <v>1151</v>
      </c>
      <c r="C254" s="498">
        <v>2000</v>
      </c>
      <c r="D254" s="498">
        <v>2000</v>
      </c>
      <c r="E254" s="498">
        <v>0</v>
      </c>
      <c r="F254" s="498">
        <v>2000</v>
      </c>
      <c r="G254" s="498">
        <v>0</v>
      </c>
      <c r="H254" s="498">
        <v>0</v>
      </c>
      <c r="I254" s="498">
        <v>0</v>
      </c>
      <c r="J254" s="498">
        <v>0</v>
      </c>
      <c r="K254" s="498">
        <v>0</v>
      </c>
      <c r="L254" s="498">
        <v>0</v>
      </c>
      <c r="M254" s="498">
        <v>0</v>
      </c>
      <c r="N254" s="498">
        <v>0</v>
      </c>
      <c r="O254" s="498">
        <v>0</v>
      </c>
      <c r="P254" s="498">
        <v>0</v>
      </c>
      <c r="Q254" s="498">
        <v>0</v>
      </c>
      <c r="R254" s="498">
        <v>0</v>
      </c>
      <c r="S254" s="498">
        <v>0</v>
      </c>
      <c r="T254" s="501">
        <f t="shared" si="4"/>
        <v>1</v>
      </c>
      <c r="U254" s="517"/>
    </row>
    <row r="255" spans="1:21" ht="28">
      <c r="A255" s="508">
        <v>247</v>
      </c>
      <c r="B255" s="458" t="s">
        <v>1152</v>
      </c>
      <c r="C255" s="498">
        <v>2000</v>
      </c>
      <c r="D255" s="498">
        <v>2000</v>
      </c>
      <c r="E255" s="498">
        <v>0</v>
      </c>
      <c r="F255" s="498">
        <v>2000</v>
      </c>
      <c r="G255" s="498">
        <v>0</v>
      </c>
      <c r="H255" s="498">
        <v>0</v>
      </c>
      <c r="I255" s="498">
        <v>0</v>
      </c>
      <c r="J255" s="498">
        <v>0</v>
      </c>
      <c r="K255" s="498">
        <v>0</v>
      </c>
      <c r="L255" s="498">
        <v>0</v>
      </c>
      <c r="M255" s="498">
        <v>0</v>
      </c>
      <c r="N255" s="498">
        <v>0</v>
      </c>
      <c r="O255" s="498">
        <v>0</v>
      </c>
      <c r="P255" s="498">
        <v>0</v>
      </c>
      <c r="Q255" s="498">
        <v>0</v>
      </c>
      <c r="R255" s="498">
        <v>0</v>
      </c>
      <c r="S255" s="498">
        <v>0</v>
      </c>
      <c r="T255" s="501">
        <f t="shared" si="4"/>
        <v>1</v>
      </c>
      <c r="U255" s="517"/>
    </row>
    <row r="256" spans="1:21" ht="28">
      <c r="A256" s="508">
        <v>248</v>
      </c>
      <c r="B256" s="458" t="s">
        <v>1153</v>
      </c>
      <c r="C256" s="498">
        <v>108.36799999999999</v>
      </c>
      <c r="D256" s="498">
        <v>108.36799999999999</v>
      </c>
      <c r="E256" s="498">
        <v>0</v>
      </c>
      <c r="F256" s="498">
        <v>0</v>
      </c>
      <c r="G256" s="498">
        <v>0</v>
      </c>
      <c r="H256" s="498">
        <v>0</v>
      </c>
      <c r="I256" s="498">
        <v>0</v>
      </c>
      <c r="J256" s="498">
        <v>0</v>
      </c>
      <c r="K256" s="498">
        <v>0</v>
      </c>
      <c r="L256" s="498">
        <v>0</v>
      </c>
      <c r="M256" s="498">
        <v>0</v>
      </c>
      <c r="N256" s="498">
        <v>108.36799999999999</v>
      </c>
      <c r="O256" s="498">
        <v>0</v>
      </c>
      <c r="P256" s="498">
        <v>0</v>
      </c>
      <c r="Q256" s="498">
        <v>0</v>
      </c>
      <c r="R256" s="498">
        <v>0</v>
      </c>
      <c r="S256" s="498">
        <v>0</v>
      </c>
      <c r="T256" s="501">
        <f t="shared" si="4"/>
        <v>1</v>
      </c>
      <c r="U256" s="517"/>
    </row>
    <row r="257" spans="1:21" ht="28">
      <c r="A257" s="508">
        <v>249</v>
      </c>
      <c r="B257" s="458" t="s">
        <v>1154</v>
      </c>
      <c r="C257" s="498">
        <v>1580</v>
      </c>
      <c r="D257" s="498">
        <v>1580</v>
      </c>
      <c r="E257" s="498">
        <v>0</v>
      </c>
      <c r="F257" s="498">
        <v>0</v>
      </c>
      <c r="G257" s="498">
        <v>0</v>
      </c>
      <c r="H257" s="498">
        <v>0</v>
      </c>
      <c r="I257" s="498">
        <v>0</v>
      </c>
      <c r="J257" s="498">
        <v>0</v>
      </c>
      <c r="K257" s="498">
        <v>0</v>
      </c>
      <c r="L257" s="498">
        <v>0</v>
      </c>
      <c r="M257" s="498">
        <v>0</v>
      </c>
      <c r="N257" s="498">
        <v>0</v>
      </c>
      <c r="O257" s="498">
        <v>0</v>
      </c>
      <c r="P257" s="498">
        <v>0</v>
      </c>
      <c r="Q257" s="498">
        <v>0</v>
      </c>
      <c r="R257" s="498">
        <v>0</v>
      </c>
      <c r="S257" s="498">
        <v>1580</v>
      </c>
      <c r="T257" s="501">
        <f t="shared" si="4"/>
        <v>1</v>
      </c>
      <c r="U257" s="517"/>
    </row>
    <row r="258" spans="1:21">
      <c r="A258" s="508">
        <v>250</v>
      </c>
      <c r="B258" s="458" t="s">
        <v>1155</v>
      </c>
      <c r="C258" s="498">
        <v>184534</v>
      </c>
      <c r="D258" s="498">
        <v>177798.56169999999</v>
      </c>
      <c r="E258" s="498">
        <v>0</v>
      </c>
      <c r="F258" s="498">
        <v>0</v>
      </c>
      <c r="G258" s="498">
        <v>0</v>
      </c>
      <c r="H258" s="498">
        <v>177798.56169999999</v>
      </c>
      <c r="I258" s="498">
        <v>0</v>
      </c>
      <c r="J258" s="498">
        <v>0</v>
      </c>
      <c r="K258" s="498">
        <v>0</v>
      </c>
      <c r="L258" s="498">
        <v>0</v>
      </c>
      <c r="M258" s="498">
        <v>0</v>
      </c>
      <c r="N258" s="498">
        <v>0</v>
      </c>
      <c r="O258" s="498">
        <v>0</v>
      </c>
      <c r="P258" s="498">
        <v>0</v>
      </c>
      <c r="Q258" s="498">
        <v>0</v>
      </c>
      <c r="R258" s="498">
        <v>0</v>
      </c>
      <c r="S258" s="498">
        <v>0</v>
      </c>
      <c r="T258" s="501">
        <f t="shared" si="4"/>
        <v>0.96350028558422829</v>
      </c>
      <c r="U258" s="517"/>
    </row>
    <row r="259" spans="1:21">
      <c r="A259" s="508">
        <v>251</v>
      </c>
      <c r="B259" s="458" t="s">
        <v>1156</v>
      </c>
      <c r="C259" s="498">
        <v>322669.834845</v>
      </c>
      <c r="D259" s="498">
        <v>289907.07022499997</v>
      </c>
      <c r="E259" s="498">
        <v>0</v>
      </c>
      <c r="F259" s="498">
        <v>0</v>
      </c>
      <c r="G259" s="498">
        <v>289907.07022499997</v>
      </c>
      <c r="H259" s="498">
        <v>0</v>
      </c>
      <c r="I259" s="498">
        <v>0</v>
      </c>
      <c r="J259" s="498">
        <v>0</v>
      </c>
      <c r="K259" s="498">
        <v>0</v>
      </c>
      <c r="L259" s="498">
        <v>0</v>
      </c>
      <c r="M259" s="498">
        <v>0</v>
      </c>
      <c r="N259" s="498">
        <v>0</v>
      </c>
      <c r="O259" s="498">
        <v>0</v>
      </c>
      <c r="P259" s="498">
        <v>0</v>
      </c>
      <c r="Q259" s="498">
        <v>0</v>
      </c>
      <c r="R259" s="498">
        <v>0</v>
      </c>
      <c r="S259" s="498">
        <v>0</v>
      </c>
      <c r="T259" s="501">
        <f t="shared" si="4"/>
        <v>0.89846350330287861</v>
      </c>
      <c r="U259" s="517"/>
    </row>
    <row r="260" spans="1:21" ht="28">
      <c r="A260" s="508">
        <v>252</v>
      </c>
      <c r="B260" s="458" t="s">
        <v>1157</v>
      </c>
      <c r="C260" s="498">
        <v>500</v>
      </c>
      <c r="D260" s="498">
        <v>500</v>
      </c>
      <c r="E260" s="498">
        <v>0</v>
      </c>
      <c r="F260" s="498">
        <v>0</v>
      </c>
      <c r="G260" s="498">
        <v>0</v>
      </c>
      <c r="H260" s="498">
        <v>0</v>
      </c>
      <c r="I260" s="498">
        <v>0</v>
      </c>
      <c r="J260" s="498">
        <v>0</v>
      </c>
      <c r="K260" s="498">
        <v>0</v>
      </c>
      <c r="L260" s="498">
        <v>0</v>
      </c>
      <c r="M260" s="498">
        <v>0</v>
      </c>
      <c r="N260" s="498">
        <v>0</v>
      </c>
      <c r="O260" s="498">
        <v>0</v>
      </c>
      <c r="P260" s="498">
        <v>0</v>
      </c>
      <c r="Q260" s="498">
        <v>0</v>
      </c>
      <c r="R260" s="498">
        <v>0</v>
      </c>
      <c r="S260" s="498">
        <v>500</v>
      </c>
      <c r="T260" s="501">
        <f t="shared" si="4"/>
        <v>1</v>
      </c>
      <c r="U260" s="517"/>
    </row>
    <row r="261" spans="1:21" ht="28">
      <c r="A261" s="508">
        <v>253</v>
      </c>
      <c r="B261" s="458" t="s">
        <v>1158</v>
      </c>
      <c r="C261" s="498">
        <v>800</v>
      </c>
      <c r="D261" s="498">
        <v>800</v>
      </c>
      <c r="E261" s="498">
        <v>0</v>
      </c>
      <c r="F261" s="498">
        <v>0</v>
      </c>
      <c r="G261" s="498">
        <v>0</v>
      </c>
      <c r="H261" s="498">
        <v>0</v>
      </c>
      <c r="I261" s="498">
        <v>0</v>
      </c>
      <c r="J261" s="498">
        <v>0</v>
      </c>
      <c r="K261" s="498">
        <v>0</v>
      </c>
      <c r="L261" s="498">
        <v>0</v>
      </c>
      <c r="M261" s="498">
        <v>0</v>
      </c>
      <c r="N261" s="498">
        <v>0</v>
      </c>
      <c r="O261" s="498">
        <v>0</v>
      </c>
      <c r="P261" s="498">
        <v>0</v>
      </c>
      <c r="Q261" s="498">
        <v>0</v>
      </c>
      <c r="R261" s="498">
        <v>0</v>
      </c>
      <c r="S261" s="498">
        <v>800</v>
      </c>
      <c r="T261" s="501">
        <f t="shared" si="4"/>
        <v>1</v>
      </c>
      <c r="U261" s="517"/>
    </row>
    <row r="262" spans="1:21" ht="28">
      <c r="A262" s="508">
        <v>254</v>
      </c>
      <c r="B262" s="458" t="s">
        <v>1159</v>
      </c>
      <c r="C262" s="498">
        <v>8.6429000000000006E-2</v>
      </c>
      <c r="D262" s="498">
        <v>0</v>
      </c>
      <c r="E262" s="498">
        <v>0</v>
      </c>
      <c r="F262" s="498">
        <v>0</v>
      </c>
      <c r="G262" s="498">
        <v>0</v>
      </c>
      <c r="H262" s="498">
        <v>0</v>
      </c>
      <c r="I262" s="498">
        <v>0</v>
      </c>
      <c r="J262" s="498">
        <v>0</v>
      </c>
      <c r="K262" s="498">
        <v>0</v>
      </c>
      <c r="L262" s="498">
        <v>0</v>
      </c>
      <c r="M262" s="498">
        <v>0</v>
      </c>
      <c r="N262" s="498">
        <v>0</v>
      </c>
      <c r="O262" s="498">
        <v>0</v>
      </c>
      <c r="P262" s="498">
        <v>0</v>
      </c>
      <c r="Q262" s="498">
        <v>0</v>
      </c>
      <c r="R262" s="498">
        <v>0</v>
      </c>
      <c r="S262" s="498">
        <v>0</v>
      </c>
      <c r="T262" s="501">
        <f t="shared" si="4"/>
        <v>0</v>
      </c>
      <c r="U262" s="517"/>
    </row>
    <row r="263" spans="1:21" ht="28">
      <c r="A263" s="508">
        <v>255</v>
      </c>
      <c r="B263" s="458" t="s">
        <v>1160</v>
      </c>
      <c r="C263" s="498">
        <v>3450</v>
      </c>
      <c r="D263" s="498">
        <v>3450</v>
      </c>
      <c r="E263" s="498">
        <v>0</v>
      </c>
      <c r="F263" s="498">
        <v>0</v>
      </c>
      <c r="G263" s="498">
        <v>0</v>
      </c>
      <c r="H263" s="498">
        <v>0</v>
      </c>
      <c r="I263" s="498">
        <v>0</v>
      </c>
      <c r="J263" s="498">
        <v>0</v>
      </c>
      <c r="K263" s="498">
        <v>0</v>
      </c>
      <c r="L263" s="498">
        <v>0</v>
      </c>
      <c r="M263" s="498">
        <v>0</v>
      </c>
      <c r="N263" s="498">
        <v>3450</v>
      </c>
      <c r="O263" s="498">
        <v>0</v>
      </c>
      <c r="P263" s="498">
        <v>0</v>
      </c>
      <c r="Q263" s="498">
        <v>0</v>
      </c>
      <c r="R263" s="498">
        <v>0</v>
      </c>
      <c r="S263" s="498">
        <v>0</v>
      </c>
      <c r="T263" s="501">
        <f t="shared" si="4"/>
        <v>1</v>
      </c>
      <c r="U263" s="517"/>
    </row>
    <row r="264" spans="1:21">
      <c r="A264" s="508">
        <v>256</v>
      </c>
      <c r="B264" s="458" t="s">
        <v>1161</v>
      </c>
      <c r="C264" s="498">
        <v>2000</v>
      </c>
      <c r="D264" s="498">
        <v>2000</v>
      </c>
      <c r="E264" s="498">
        <v>0</v>
      </c>
      <c r="F264" s="498">
        <v>0</v>
      </c>
      <c r="G264" s="498">
        <v>0</v>
      </c>
      <c r="H264" s="498">
        <v>0</v>
      </c>
      <c r="I264" s="498">
        <v>0</v>
      </c>
      <c r="J264" s="498">
        <v>0</v>
      </c>
      <c r="K264" s="498">
        <v>0</v>
      </c>
      <c r="L264" s="498">
        <v>0</v>
      </c>
      <c r="M264" s="498">
        <v>0</v>
      </c>
      <c r="N264" s="498">
        <v>0</v>
      </c>
      <c r="O264" s="498">
        <v>0</v>
      </c>
      <c r="P264" s="498">
        <v>0</v>
      </c>
      <c r="Q264" s="498">
        <v>0</v>
      </c>
      <c r="R264" s="498">
        <v>0</v>
      </c>
      <c r="S264" s="498">
        <v>2000</v>
      </c>
      <c r="T264" s="501">
        <f t="shared" si="4"/>
        <v>1</v>
      </c>
      <c r="U264" s="517"/>
    </row>
    <row r="265" spans="1:21" ht="28">
      <c r="A265" s="508">
        <v>257</v>
      </c>
      <c r="B265" s="458" t="s">
        <v>1162</v>
      </c>
      <c r="C265" s="498">
        <v>612949</v>
      </c>
      <c r="D265" s="498">
        <v>612949</v>
      </c>
      <c r="E265" s="498">
        <v>0</v>
      </c>
      <c r="F265" s="498">
        <v>0</v>
      </c>
      <c r="G265" s="498">
        <v>0</v>
      </c>
      <c r="H265" s="498">
        <v>0</v>
      </c>
      <c r="I265" s="498">
        <v>612949</v>
      </c>
      <c r="J265" s="498">
        <v>0</v>
      </c>
      <c r="K265" s="498">
        <v>0</v>
      </c>
      <c r="L265" s="498">
        <v>0</v>
      </c>
      <c r="M265" s="498">
        <v>0</v>
      </c>
      <c r="N265" s="498">
        <v>0</v>
      </c>
      <c r="O265" s="498">
        <v>0</v>
      </c>
      <c r="P265" s="498">
        <v>0</v>
      </c>
      <c r="Q265" s="498">
        <v>0</v>
      </c>
      <c r="R265" s="498">
        <v>0</v>
      </c>
      <c r="S265" s="498">
        <v>0</v>
      </c>
      <c r="T265" s="501">
        <f t="shared" si="4"/>
        <v>1</v>
      </c>
      <c r="U265" s="517"/>
    </row>
    <row r="266" spans="1:21" ht="28">
      <c r="A266" s="508">
        <v>258</v>
      </c>
      <c r="B266" s="458" t="s">
        <v>1163</v>
      </c>
      <c r="C266" s="498">
        <v>570</v>
      </c>
      <c r="D266" s="498">
        <v>536.22157700000002</v>
      </c>
      <c r="E266" s="498">
        <v>0</v>
      </c>
      <c r="F266" s="498">
        <v>0</v>
      </c>
      <c r="G266" s="498">
        <v>0</v>
      </c>
      <c r="H266" s="498">
        <v>0</v>
      </c>
      <c r="I266" s="498">
        <v>0</v>
      </c>
      <c r="J266" s="498">
        <v>0</v>
      </c>
      <c r="K266" s="498">
        <v>0</v>
      </c>
      <c r="L266" s="498">
        <v>0</v>
      </c>
      <c r="M266" s="498">
        <v>0</v>
      </c>
      <c r="N266" s="498">
        <v>536.22157700000002</v>
      </c>
      <c r="O266" s="498">
        <v>0</v>
      </c>
      <c r="P266" s="498">
        <v>0</v>
      </c>
      <c r="Q266" s="498">
        <v>0</v>
      </c>
      <c r="R266" s="498">
        <v>0</v>
      </c>
      <c r="S266" s="498">
        <v>0</v>
      </c>
      <c r="T266" s="501">
        <f t="shared" ref="T266:T272" si="5">+D266/C266</f>
        <v>0.94073960877192986</v>
      </c>
      <c r="U266" s="517"/>
    </row>
    <row r="267" spans="1:21" ht="28">
      <c r="A267" s="508">
        <v>259</v>
      </c>
      <c r="B267" s="458" t="s">
        <v>1164</v>
      </c>
      <c r="C267" s="498">
        <v>926.39</v>
      </c>
      <c r="D267" s="498">
        <v>926.39</v>
      </c>
      <c r="E267" s="498">
        <v>0</v>
      </c>
      <c r="F267" s="498">
        <v>0</v>
      </c>
      <c r="G267" s="498">
        <v>0</v>
      </c>
      <c r="H267" s="498">
        <v>0</v>
      </c>
      <c r="I267" s="498">
        <v>0</v>
      </c>
      <c r="J267" s="498">
        <v>0</v>
      </c>
      <c r="K267" s="498">
        <v>0</v>
      </c>
      <c r="L267" s="498">
        <v>0</v>
      </c>
      <c r="M267" s="498">
        <v>0</v>
      </c>
      <c r="N267" s="498">
        <v>926.39</v>
      </c>
      <c r="O267" s="498">
        <v>0</v>
      </c>
      <c r="P267" s="498">
        <v>926.39</v>
      </c>
      <c r="Q267" s="498">
        <v>0</v>
      </c>
      <c r="R267" s="498">
        <v>0</v>
      </c>
      <c r="S267" s="498">
        <v>0</v>
      </c>
      <c r="T267" s="501">
        <f t="shared" si="5"/>
        <v>1</v>
      </c>
      <c r="U267" s="517"/>
    </row>
    <row r="268" spans="1:21" ht="28">
      <c r="A268" s="508">
        <v>260</v>
      </c>
      <c r="B268" s="458" t="s">
        <v>1165</v>
      </c>
      <c r="C268" s="498">
        <v>4537.1899999999996</v>
      </c>
      <c r="D268" s="498">
        <v>4537.1899999999996</v>
      </c>
      <c r="E268" s="498">
        <v>0</v>
      </c>
      <c r="F268" s="498">
        <v>0</v>
      </c>
      <c r="G268" s="498">
        <v>0</v>
      </c>
      <c r="H268" s="498">
        <v>0</v>
      </c>
      <c r="I268" s="498">
        <v>0</v>
      </c>
      <c r="J268" s="498">
        <v>0</v>
      </c>
      <c r="K268" s="498">
        <v>0</v>
      </c>
      <c r="L268" s="498">
        <v>0</v>
      </c>
      <c r="M268" s="498">
        <v>0</v>
      </c>
      <c r="N268" s="498">
        <v>4537.1899999999996</v>
      </c>
      <c r="O268" s="498">
        <v>0</v>
      </c>
      <c r="P268" s="498">
        <v>4537.1899999999996</v>
      </c>
      <c r="Q268" s="498">
        <v>0</v>
      </c>
      <c r="R268" s="498">
        <v>0</v>
      </c>
      <c r="S268" s="498">
        <v>0</v>
      </c>
      <c r="T268" s="501">
        <f t="shared" si="5"/>
        <v>1</v>
      </c>
      <c r="U268" s="517"/>
    </row>
    <row r="269" spans="1:21" ht="28">
      <c r="A269" s="508">
        <v>261</v>
      </c>
      <c r="B269" s="458" t="s">
        <v>1166</v>
      </c>
      <c r="C269" s="498">
        <v>6962.99</v>
      </c>
      <c r="D269" s="498">
        <v>6962.99</v>
      </c>
      <c r="E269" s="498">
        <v>0</v>
      </c>
      <c r="F269" s="498">
        <v>0</v>
      </c>
      <c r="G269" s="498">
        <v>0</v>
      </c>
      <c r="H269" s="498">
        <v>0</v>
      </c>
      <c r="I269" s="498">
        <v>0</v>
      </c>
      <c r="J269" s="498">
        <v>0</v>
      </c>
      <c r="K269" s="498">
        <v>0</v>
      </c>
      <c r="L269" s="498">
        <v>0</v>
      </c>
      <c r="M269" s="498">
        <v>0</v>
      </c>
      <c r="N269" s="498">
        <v>6962.99</v>
      </c>
      <c r="O269" s="498">
        <v>0</v>
      </c>
      <c r="P269" s="498">
        <v>6962.99</v>
      </c>
      <c r="Q269" s="498">
        <v>0</v>
      </c>
      <c r="R269" s="498">
        <v>0</v>
      </c>
      <c r="S269" s="498">
        <v>0</v>
      </c>
      <c r="T269" s="501">
        <f t="shared" si="5"/>
        <v>1</v>
      </c>
      <c r="U269" s="517"/>
    </row>
    <row r="270" spans="1:21" ht="28">
      <c r="A270" s="508">
        <v>262</v>
      </c>
      <c r="B270" s="458" t="s">
        <v>1167</v>
      </c>
      <c r="C270" s="498">
        <v>382.21</v>
      </c>
      <c r="D270" s="498">
        <v>382.21</v>
      </c>
      <c r="E270" s="498">
        <v>0</v>
      </c>
      <c r="F270" s="498">
        <v>0</v>
      </c>
      <c r="G270" s="498">
        <v>0</v>
      </c>
      <c r="H270" s="498">
        <v>0</v>
      </c>
      <c r="I270" s="498">
        <v>0</v>
      </c>
      <c r="J270" s="498">
        <v>0</v>
      </c>
      <c r="K270" s="498">
        <v>0</v>
      </c>
      <c r="L270" s="498">
        <v>0</v>
      </c>
      <c r="M270" s="498">
        <v>0</v>
      </c>
      <c r="N270" s="498">
        <v>382.21</v>
      </c>
      <c r="O270" s="498">
        <v>0</v>
      </c>
      <c r="P270" s="498">
        <v>382.21</v>
      </c>
      <c r="Q270" s="498">
        <v>0</v>
      </c>
      <c r="R270" s="498">
        <v>0</v>
      </c>
      <c r="S270" s="498">
        <v>0</v>
      </c>
      <c r="T270" s="501">
        <f t="shared" si="5"/>
        <v>1</v>
      </c>
      <c r="U270" s="517"/>
    </row>
    <row r="271" spans="1:21" ht="28">
      <c r="A271" s="508">
        <v>263</v>
      </c>
      <c r="B271" s="458" t="s">
        <v>1168</v>
      </c>
      <c r="C271" s="498">
        <v>38228.22</v>
      </c>
      <c r="D271" s="498">
        <v>38228.22</v>
      </c>
      <c r="E271" s="498">
        <v>0</v>
      </c>
      <c r="F271" s="498">
        <v>0</v>
      </c>
      <c r="G271" s="498">
        <v>0</v>
      </c>
      <c r="H271" s="498">
        <v>0</v>
      </c>
      <c r="I271" s="498">
        <v>0</v>
      </c>
      <c r="J271" s="498">
        <v>0</v>
      </c>
      <c r="K271" s="498">
        <v>0</v>
      </c>
      <c r="L271" s="498">
        <v>0</v>
      </c>
      <c r="M271" s="498">
        <v>0</v>
      </c>
      <c r="N271" s="498">
        <v>38228.22</v>
      </c>
      <c r="O271" s="498">
        <v>0</v>
      </c>
      <c r="P271" s="498">
        <v>38228.22</v>
      </c>
      <c r="Q271" s="498">
        <v>0</v>
      </c>
      <c r="R271" s="498">
        <v>0</v>
      </c>
      <c r="S271" s="498">
        <v>0</v>
      </c>
      <c r="T271" s="501">
        <f t="shared" si="5"/>
        <v>1</v>
      </c>
      <c r="U271" s="517"/>
    </row>
    <row r="272" spans="1:21" ht="28">
      <c r="A272" s="508">
        <v>264</v>
      </c>
      <c r="B272" s="458" t="s">
        <v>1169</v>
      </c>
      <c r="C272" s="498">
        <v>40473.870000000003</v>
      </c>
      <c r="D272" s="498">
        <v>40473.870000000003</v>
      </c>
      <c r="E272" s="498">
        <v>0</v>
      </c>
      <c r="F272" s="498">
        <v>0</v>
      </c>
      <c r="G272" s="498">
        <v>0</v>
      </c>
      <c r="H272" s="498">
        <v>0</v>
      </c>
      <c r="I272" s="498">
        <v>0</v>
      </c>
      <c r="J272" s="498">
        <v>0</v>
      </c>
      <c r="K272" s="498">
        <v>0</v>
      </c>
      <c r="L272" s="498">
        <v>0</v>
      </c>
      <c r="M272" s="498">
        <v>0</v>
      </c>
      <c r="N272" s="498">
        <v>40473.870000000003</v>
      </c>
      <c r="O272" s="498">
        <v>0</v>
      </c>
      <c r="P272" s="498">
        <v>40473.870000000003</v>
      </c>
      <c r="Q272" s="498">
        <v>0</v>
      </c>
      <c r="R272" s="498">
        <v>0</v>
      </c>
      <c r="S272" s="498">
        <v>0</v>
      </c>
      <c r="T272" s="501">
        <f t="shared" si="5"/>
        <v>1</v>
      </c>
      <c r="U272" s="517"/>
    </row>
    <row r="273" spans="1:20">
      <c r="A273" s="529"/>
      <c r="C273" s="530"/>
      <c r="D273" s="530"/>
      <c r="F273" s="530"/>
      <c r="G273" s="530"/>
      <c r="H273" s="530"/>
      <c r="I273" s="530"/>
      <c r="J273" s="530"/>
      <c r="K273" s="530"/>
      <c r="L273" s="530"/>
      <c r="M273" s="530"/>
      <c r="N273" s="530"/>
      <c r="O273" s="530"/>
      <c r="P273" s="530"/>
      <c r="R273" s="530"/>
      <c r="S273" s="530"/>
      <c r="T273" s="530"/>
    </row>
    <row r="274" spans="1:20">
      <c r="D274" s="530"/>
      <c r="F274" s="530"/>
      <c r="G274" s="530"/>
      <c r="H274" s="530"/>
      <c r="I274" s="530"/>
      <c r="J274" s="530"/>
      <c r="K274" s="530"/>
      <c r="L274" s="530"/>
      <c r="M274" s="530"/>
      <c r="N274" s="530"/>
      <c r="O274" s="530"/>
      <c r="P274" s="530"/>
      <c r="R274" s="530"/>
      <c r="S274" s="530"/>
      <c r="T274" s="530"/>
    </row>
    <row r="276" spans="1:20">
      <c r="D276" s="530"/>
      <c r="F276" s="530"/>
      <c r="G276" s="530"/>
      <c r="H276" s="530"/>
      <c r="I276" s="530"/>
      <c r="J276" s="530"/>
      <c r="K276" s="530"/>
      <c r="L276" s="530"/>
      <c r="M276" s="530"/>
      <c r="N276" s="530"/>
      <c r="O276" s="530"/>
      <c r="P276" s="530"/>
      <c r="R276" s="530"/>
      <c r="S276" s="530"/>
      <c r="T276" s="530"/>
    </row>
    <row r="277" spans="1:20">
      <c r="D277" s="530"/>
      <c r="F277" s="530"/>
      <c r="G277" s="530"/>
      <c r="H277" s="530"/>
      <c r="I277" s="530"/>
      <c r="J277" s="530"/>
      <c r="K277" s="530"/>
      <c r="L277" s="530"/>
      <c r="M277" s="530"/>
      <c r="N277" s="530"/>
      <c r="O277" s="530"/>
      <c r="P277" s="530"/>
      <c r="R277" s="530"/>
      <c r="S277" s="530"/>
      <c r="T277" s="530"/>
    </row>
  </sheetData>
  <autoFilter ref="A6:U272" xr:uid="{00000000-0009-0000-0000-000003000000}"/>
  <mergeCells count="23">
    <mergeCell ref="T5:T6"/>
    <mergeCell ref="M5:M6"/>
    <mergeCell ref="N5:N6"/>
    <mergeCell ref="O5:P5"/>
    <mergeCell ref="Q5:Q6"/>
    <mergeCell ref="R5:R6"/>
    <mergeCell ref="S5:S6"/>
    <mergeCell ref="L5:L6"/>
    <mergeCell ref="A1:T1"/>
    <mergeCell ref="A2:T2"/>
    <mergeCell ref="A3:T3"/>
    <mergeCell ref="A4:T4"/>
    <mergeCell ref="A5:A6"/>
    <mergeCell ref="B5:B6"/>
    <mergeCell ref="C5:C6"/>
    <mergeCell ref="D5:D6"/>
    <mergeCell ref="E5:E6"/>
    <mergeCell ref="F5:F6"/>
    <mergeCell ref="G5:G6"/>
    <mergeCell ref="H5:H6"/>
    <mergeCell ref="I5:I6"/>
    <mergeCell ref="J5:J6"/>
    <mergeCell ref="K5:K6"/>
  </mergeCells>
  <pageMargins left="0.34" right="0.2" top="0.25" bottom="0.38" header="0.2" footer="0.2"/>
  <pageSetup paperSize="9" scale="60" fitToHeight="100" orientation="landscape" verticalDpi="0"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D22C-5A73-498D-93E8-E8FB0F5DF8AA}">
  <sheetPr>
    <pageSetUpPr fitToPage="1"/>
  </sheetPr>
  <dimension ref="A1:K272"/>
  <sheetViews>
    <sheetView workbookViewId="0">
      <selection activeCell="B27" sqref="B27"/>
    </sheetView>
  </sheetViews>
  <sheetFormatPr defaultColWidth="9" defaultRowHeight="14"/>
  <cols>
    <col min="1" max="1" width="4.84375" style="575" customWidth="1"/>
    <col min="2" max="2" width="46.61328125" style="532" customWidth="1"/>
    <col min="3" max="3" width="11.4609375" style="532" customWidth="1"/>
    <col min="4" max="6" width="12.4609375" style="532" bestFit="1" customWidth="1"/>
    <col min="7" max="7" width="9.84375" style="532" bestFit="1" customWidth="1"/>
    <col min="8" max="8" width="14.84375" style="532" bestFit="1" customWidth="1"/>
    <col min="9" max="9" width="12.84375" style="532" customWidth="1"/>
    <col min="10" max="10" width="12.765625" style="532" bestFit="1" customWidth="1"/>
    <col min="11" max="11" width="13.15234375" style="532" bestFit="1" customWidth="1"/>
    <col min="12" max="13" width="10" style="532" bestFit="1" customWidth="1"/>
    <col min="14" max="16384" width="9" style="532"/>
  </cols>
  <sheetData>
    <row r="1" spans="1:11">
      <c r="A1" s="722" t="s">
        <v>2632</v>
      </c>
      <c r="B1" s="722"/>
      <c r="C1" s="722"/>
      <c r="D1" s="722"/>
      <c r="E1" s="722"/>
      <c r="F1" s="722"/>
      <c r="G1" s="722"/>
      <c r="H1" s="722"/>
      <c r="I1" s="722"/>
      <c r="J1" s="722"/>
      <c r="K1" s="722"/>
    </row>
    <row r="2" spans="1:11">
      <c r="A2" s="723" t="s">
        <v>1205</v>
      </c>
      <c r="B2" s="723"/>
      <c r="C2" s="723"/>
      <c r="D2" s="723"/>
      <c r="E2" s="723"/>
      <c r="F2" s="723"/>
      <c r="G2" s="723"/>
      <c r="H2" s="723"/>
      <c r="I2" s="723"/>
      <c r="J2" s="723"/>
      <c r="K2" s="723"/>
    </row>
    <row r="3" spans="1:11">
      <c r="A3" s="721" t="str">
        <f>+'11'!A3:T3</f>
        <v>(Kèm theo Báo cáo số           /BC-UBND ngày          /     /2026 của UBND tỉnh)</v>
      </c>
      <c r="B3" s="721"/>
      <c r="C3" s="721"/>
      <c r="D3" s="721"/>
      <c r="E3" s="721"/>
      <c r="F3" s="721"/>
      <c r="G3" s="721"/>
      <c r="H3" s="721"/>
      <c r="I3" s="721"/>
      <c r="J3" s="721"/>
      <c r="K3" s="721"/>
    </row>
    <row r="4" spans="1:11">
      <c r="A4" s="724" t="s">
        <v>208</v>
      </c>
      <c r="B4" s="724"/>
      <c r="C4" s="724"/>
      <c r="D4" s="724"/>
      <c r="E4" s="724"/>
      <c r="F4" s="724"/>
      <c r="G4" s="724"/>
      <c r="H4" s="724"/>
      <c r="I4" s="724"/>
      <c r="J4" s="724"/>
      <c r="K4" s="724"/>
    </row>
    <row r="5" spans="1:11">
      <c r="A5" s="708" t="s">
        <v>136</v>
      </c>
      <c r="B5" s="709" t="s">
        <v>839</v>
      </c>
      <c r="C5" s="725" t="s">
        <v>1206</v>
      </c>
      <c r="D5" s="709" t="s">
        <v>1207</v>
      </c>
      <c r="E5" s="709" t="s">
        <v>1208</v>
      </c>
      <c r="F5" s="709"/>
      <c r="G5" s="709"/>
      <c r="H5" s="709" t="s">
        <v>1209</v>
      </c>
      <c r="I5" s="709" t="s">
        <v>1210</v>
      </c>
      <c r="J5" s="709" t="s">
        <v>765</v>
      </c>
      <c r="K5" s="709"/>
    </row>
    <row r="6" spans="1:11" ht="42">
      <c r="A6" s="708"/>
      <c r="B6" s="709"/>
      <c r="C6" s="726"/>
      <c r="D6" s="709"/>
      <c r="E6" s="424" t="s">
        <v>1211</v>
      </c>
      <c r="F6" s="424" t="s">
        <v>1212</v>
      </c>
      <c r="G6" s="424" t="s">
        <v>1213</v>
      </c>
      <c r="H6" s="709"/>
      <c r="I6" s="709"/>
      <c r="J6" s="424" t="s">
        <v>1214</v>
      </c>
      <c r="K6" s="424" t="s">
        <v>1215</v>
      </c>
    </row>
    <row r="7" spans="1:11" s="576" customFormat="1">
      <c r="A7" s="495" t="s">
        <v>35</v>
      </c>
      <c r="B7" s="495" t="s">
        <v>36</v>
      </c>
      <c r="C7" s="495">
        <v>0</v>
      </c>
      <c r="D7" s="495" t="s">
        <v>1216</v>
      </c>
      <c r="E7" s="495">
        <v>2</v>
      </c>
      <c r="F7" s="495">
        <v>3</v>
      </c>
      <c r="G7" s="495">
        <v>4</v>
      </c>
      <c r="H7" s="495">
        <v>5</v>
      </c>
      <c r="I7" s="495" t="s">
        <v>1217</v>
      </c>
      <c r="J7" s="495">
        <v>7</v>
      </c>
      <c r="K7" s="495">
        <v>8</v>
      </c>
    </row>
    <row r="8" spans="1:11">
      <c r="A8" s="495"/>
      <c r="B8" s="494" t="s">
        <v>300</v>
      </c>
      <c r="C8" s="494">
        <f t="shared" ref="C8:K8" si="0">SUM(C9:C272)</f>
        <v>606665.97924299992</v>
      </c>
      <c r="D8" s="494">
        <f t="shared" si="0"/>
        <v>5207534.611509</v>
      </c>
      <c r="E8" s="494">
        <f t="shared" si="0"/>
        <v>4061716.245751</v>
      </c>
      <c r="F8" s="494">
        <f t="shared" si="0"/>
        <v>1239969.5293030005</v>
      </c>
      <c r="G8" s="494">
        <f t="shared" si="0"/>
        <v>94115.163545000003</v>
      </c>
      <c r="H8" s="494">
        <f t="shared" si="0"/>
        <v>5104219.2579349987</v>
      </c>
      <c r="I8" s="494">
        <f t="shared" si="0"/>
        <v>709980.83281699964</v>
      </c>
      <c r="J8" s="494">
        <f t="shared" si="0"/>
        <v>309253.56250599999</v>
      </c>
      <c r="K8" s="494">
        <f t="shared" si="0"/>
        <v>400746.69597900001</v>
      </c>
    </row>
    <row r="9" spans="1:11">
      <c r="A9" s="443">
        <v>1</v>
      </c>
      <c r="B9" s="503" t="s">
        <v>922</v>
      </c>
      <c r="C9" s="503"/>
      <c r="D9" s="498">
        <v>1014</v>
      </c>
      <c r="E9" s="498">
        <v>693</v>
      </c>
      <c r="F9" s="498">
        <v>324</v>
      </c>
      <c r="G9" s="498">
        <v>3</v>
      </c>
      <c r="H9" s="498">
        <v>1014</v>
      </c>
      <c r="I9" s="498"/>
      <c r="J9" s="498"/>
      <c r="K9" s="498"/>
    </row>
    <row r="10" spans="1:11">
      <c r="A10" s="443">
        <v>2</v>
      </c>
      <c r="B10" s="503" t="s">
        <v>923</v>
      </c>
      <c r="C10" s="503">
        <v>9</v>
      </c>
      <c r="D10" s="498">
        <f t="shared" ref="D10:D62" si="1">E10+F10-G10</f>
        <v>530</v>
      </c>
      <c r="E10" s="498">
        <v>535</v>
      </c>
      <c r="F10" s="498"/>
      <c r="G10" s="498">
        <v>5</v>
      </c>
      <c r="H10" s="498">
        <v>539</v>
      </c>
      <c r="I10" s="498">
        <v>0</v>
      </c>
      <c r="J10" s="498"/>
      <c r="K10" s="498"/>
    </row>
    <row r="11" spans="1:11">
      <c r="A11" s="443">
        <v>3</v>
      </c>
      <c r="B11" s="503" t="s">
        <v>924</v>
      </c>
      <c r="C11" s="503"/>
      <c r="D11" s="498">
        <f t="shared" si="1"/>
        <v>629</v>
      </c>
      <c r="E11" s="498">
        <v>575</v>
      </c>
      <c r="F11" s="498">
        <v>56</v>
      </c>
      <c r="G11" s="498">
        <v>2</v>
      </c>
      <c r="H11" s="498">
        <v>629</v>
      </c>
      <c r="I11" s="498">
        <v>0</v>
      </c>
      <c r="J11" s="498"/>
      <c r="K11" s="498"/>
    </row>
    <row r="12" spans="1:11">
      <c r="A12" s="443">
        <v>4</v>
      </c>
      <c r="B12" s="503" t="s">
        <v>925</v>
      </c>
      <c r="C12" s="503"/>
      <c r="D12" s="498">
        <f t="shared" si="1"/>
        <v>955</v>
      </c>
      <c r="E12" s="498">
        <v>887</v>
      </c>
      <c r="F12" s="498">
        <v>71</v>
      </c>
      <c r="G12" s="498">
        <v>3</v>
      </c>
      <c r="H12" s="498">
        <v>955</v>
      </c>
      <c r="I12" s="498"/>
      <c r="J12" s="498"/>
      <c r="K12" s="498"/>
    </row>
    <row r="13" spans="1:11">
      <c r="A13" s="443">
        <v>5</v>
      </c>
      <c r="B13" s="503" t="s">
        <v>926</v>
      </c>
      <c r="C13" s="503">
        <v>70</v>
      </c>
      <c r="D13" s="498">
        <f t="shared" si="1"/>
        <v>3655</v>
      </c>
      <c r="E13" s="498">
        <v>3392</v>
      </c>
      <c r="F13" s="498">
        <v>285</v>
      </c>
      <c r="G13" s="498">
        <v>22</v>
      </c>
      <c r="H13" s="498">
        <v>2461.099976</v>
      </c>
      <c r="I13" s="498">
        <v>1263.900024</v>
      </c>
      <c r="J13" s="498"/>
      <c r="K13" s="498">
        <v>1263.900024</v>
      </c>
    </row>
    <row r="14" spans="1:11">
      <c r="A14" s="443">
        <v>6</v>
      </c>
      <c r="B14" s="503" t="s">
        <v>927</v>
      </c>
      <c r="C14" s="503">
        <v>0</v>
      </c>
      <c r="D14" s="498">
        <f t="shared" si="1"/>
        <v>2824</v>
      </c>
      <c r="E14" s="498">
        <v>2227</v>
      </c>
      <c r="F14" s="498">
        <v>638</v>
      </c>
      <c r="G14" s="498">
        <v>41</v>
      </c>
      <c r="H14" s="498">
        <v>2330.9004</v>
      </c>
      <c r="I14" s="498">
        <v>493.09960000000001</v>
      </c>
      <c r="J14" s="498"/>
      <c r="K14" s="498">
        <v>493</v>
      </c>
    </row>
    <row r="15" spans="1:11">
      <c r="A15" s="443">
        <v>7</v>
      </c>
      <c r="B15" s="503" t="s">
        <v>928</v>
      </c>
      <c r="C15" s="503">
        <v>0</v>
      </c>
      <c r="D15" s="498">
        <f t="shared" si="1"/>
        <v>1225</v>
      </c>
      <c r="E15" s="498">
        <v>1204</v>
      </c>
      <c r="F15" s="498">
        <v>29</v>
      </c>
      <c r="G15" s="498">
        <v>8</v>
      </c>
      <c r="H15" s="498">
        <v>1224.999955</v>
      </c>
      <c r="I15" s="498">
        <v>4.500000000007276E-5</v>
      </c>
      <c r="J15" s="498"/>
      <c r="K15" s="498">
        <v>4.500000000007276E-5</v>
      </c>
    </row>
    <row r="16" spans="1:11">
      <c r="A16" s="443">
        <v>8</v>
      </c>
      <c r="B16" s="503" t="s">
        <v>929</v>
      </c>
      <c r="C16" s="503">
        <v>0</v>
      </c>
      <c r="D16" s="498">
        <f t="shared" si="1"/>
        <v>4006.9709940000002</v>
      </c>
      <c r="E16" s="498">
        <v>2090</v>
      </c>
      <c r="F16" s="498">
        <v>1922.970994</v>
      </c>
      <c r="G16" s="498">
        <v>6</v>
      </c>
      <c r="H16" s="498">
        <v>4006.9709940000002</v>
      </c>
      <c r="I16" s="498">
        <v>0</v>
      </c>
      <c r="J16" s="498"/>
      <c r="K16" s="498"/>
    </row>
    <row r="17" spans="1:11">
      <c r="A17" s="443">
        <v>9</v>
      </c>
      <c r="B17" s="503" t="s">
        <v>930</v>
      </c>
      <c r="C17" s="503">
        <v>2413.9050000000002</v>
      </c>
      <c r="D17" s="498">
        <f t="shared" si="1"/>
        <v>5212.3509999999997</v>
      </c>
      <c r="E17" s="498">
        <v>4414</v>
      </c>
      <c r="F17" s="498">
        <v>834.351</v>
      </c>
      <c r="G17" s="498" t="s">
        <v>1218</v>
      </c>
      <c r="H17" s="498">
        <v>6894.0660669999997</v>
      </c>
      <c r="I17" s="498">
        <v>732.18993299999966</v>
      </c>
      <c r="J17" s="498"/>
      <c r="K17" s="498">
        <v>732.18993299999966</v>
      </c>
    </row>
    <row r="18" spans="1:11">
      <c r="A18" s="443">
        <v>10</v>
      </c>
      <c r="B18" s="503" t="s">
        <v>931</v>
      </c>
      <c r="C18" s="503">
        <v>0</v>
      </c>
      <c r="D18" s="498">
        <f t="shared" si="1"/>
        <v>986</v>
      </c>
      <c r="E18" s="498">
        <v>960</v>
      </c>
      <c r="F18" s="498">
        <v>30</v>
      </c>
      <c r="G18" s="498">
        <v>4</v>
      </c>
      <c r="H18" s="498">
        <v>986</v>
      </c>
      <c r="I18" s="498"/>
      <c r="J18" s="498"/>
      <c r="K18" s="498"/>
    </row>
    <row r="19" spans="1:11">
      <c r="A19" s="443">
        <v>11</v>
      </c>
      <c r="B19" s="47" t="s">
        <v>932</v>
      </c>
      <c r="C19" s="503">
        <v>0</v>
      </c>
      <c r="D19" s="498">
        <f t="shared" si="1"/>
        <v>19372.257595999999</v>
      </c>
      <c r="E19" s="498">
        <v>3613</v>
      </c>
      <c r="F19" s="498">
        <v>15817.257595999999</v>
      </c>
      <c r="G19" s="498">
        <v>58</v>
      </c>
      <c r="H19" s="498">
        <v>18374.257595999999</v>
      </c>
      <c r="I19" s="498">
        <v>998</v>
      </c>
      <c r="J19" s="498"/>
      <c r="K19" s="498">
        <v>998</v>
      </c>
    </row>
    <row r="20" spans="1:11">
      <c r="A20" s="443">
        <v>12</v>
      </c>
      <c r="B20" s="503" t="s">
        <v>933</v>
      </c>
      <c r="C20" s="503">
        <v>0</v>
      </c>
      <c r="D20" s="498">
        <f t="shared" si="1"/>
        <v>474</v>
      </c>
      <c r="E20" s="498">
        <v>436</v>
      </c>
      <c r="F20" s="498">
        <v>40</v>
      </c>
      <c r="G20" s="498">
        <v>2</v>
      </c>
      <c r="H20" s="498">
        <v>474</v>
      </c>
      <c r="I20" s="498"/>
      <c r="J20" s="498"/>
      <c r="K20" s="498"/>
    </row>
    <row r="21" spans="1:11">
      <c r="A21" s="443">
        <v>13</v>
      </c>
      <c r="B21" s="503" t="s">
        <v>934</v>
      </c>
      <c r="C21" s="503"/>
      <c r="D21" s="498">
        <f t="shared" si="1"/>
        <v>2363.0313940000001</v>
      </c>
      <c r="E21" s="498">
        <v>651</v>
      </c>
      <c r="F21" s="498">
        <v>1729.0313940000001</v>
      </c>
      <c r="G21" s="498">
        <v>17</v>
      </c>
      <c r="H21" s="498">
        <v>2363.0313940000001</v>
      </c>
      <c r="I21" s="498"/>
      <c r="J21" s="498"/>
      <c r="K21" s="498"/>
    </row>
    <row r="22" spans="1:11">
      <c r="A22" s="443">
        <v>14</v>
      </c>
      <c r="B22" s="503" t="s">
        <v>935</v>
      </c>
      <c r="C22" s="503">
        <v>0</v>
      </c>
      <c r="D22" s="498">
        <f t="shared" si="1"/>
        <v>10948</v>
      </c>
      <c r="E22" s="498">
        <v>9389</v>
      </c>
      <c r="F22" s="498">
        <v>1609</v>
      </c>
      <c r="G22" s="498">
        <v>50</v>
      </c>
      <c r="H22" s="498">
        <v>6227.2780000000002</v>
      </c>
      <c r="I22" s="498">
        <v>4720.7219999999998</v>
      </c>
      <c r="J22" s="498">
        <v>121</v>
      </c>
      <c r="K22" s="498">
        <v>4599.7219999999998</v>
      </c>
    </row>
    <row r="23" spans="1:11">
      <c r="A23" s="443">
        <v>15</v>
      </c>
      <c r="B23" s="502" t="s">
        <v>936</v>
      </c>
      <c r="C23" s="503"/>
      <c r="D23" s="498">
        <f t="shared" si="1"/>
        <v>171</v>
      </c>
      <c r="E23" s="498">
        <v>180</v>
      </c>
      <c r="F23" s="498"/>
      <c r="G23" s="498">
        <v>9</v>
      </c>
      <c r="H23" s="498">
        <v>171</v>
      </c>
      <c r="I23" s="498"/>
      <c r="J23" s="498"/>
      <c r="K23" s="498"/>
    </row>
    <row r="24" spans="1:11">
      <c r="A24" s="443">
        <v>16</v>
      </c>
      <c r="B24" s="502" t="s">
        <v>937</v>
      </c>
      <c r="C24" s="503"/>
      <c r="D24" s="498">
        <f t="shared" si="1"/>
        <v>225</v>
      </c>
      <c r="E24" s="498">
        <v>225</v>
      </c>
      <c r="F24" s="498"/>
      <c r="G24" s="498"/>
      <c r="H24" s="498">
        <v>29.95</v>
      </c>
      <c r="I24" s="498">
        <v>195.05</v>
      </c>
      <c r="J24" s="498"/>
      <c r="K24" s="498">
        <v>195.05</v>
      </c>
    </row>
    <row r="25" spans="1:11">
      <c r="A25" s="443">
        <v>17</v>
      </c>
      <c r="B25" s="502" t="s">
        <v>938</v>
      </c>
      <c r="C25" s="503"/>
      <c r="D25" s="498">
        <f t="shared" si="1"/>
        <v>75</v>
      </c>
      <c r="E25" s="498"/>
      <c r="F25" s="498">
        <v>75</v>
      </c>
      <c r="G25" s="498"/>
      <c r="H25" s="498">
        <v>75</v>
      </c>
      <c r="I25" s="498"/>
      <c r="J25" s="498"/>
      <c r="K25" s="498"/>
    </row>
    <row r="26" spans="1:11">
      <c r="A26" s="443">
        <v>18</v>
      </c>
      <c r="B26" s="502" t="s">
        <v>939</v>
      </c>
      <c r="C26" s="503"/>
      <c r="D26" s="498">
        <f t="shared" si="1"/>
        <v>270</v>
      </c>
      <c r="E26" s="498"/>
      <c r="F26" s="498">
        <v>270</v>
      </c>
      <c r="G26" s="498"/>
      <c r="H26" s="498">
        <v>264.8</v>
      </c>
      <c r="I26" s="498">
        <f>F26-H26</f>
        <v>5.1999999999999886</v>
      </c>
      <c r="J26" s="498"/>
      <c r="K26" s="498">
        <f>I26</f>
        <v>5.1999999999999886</v>
      </c>
    </row>
    <row r="27" spans="1:11">
      <c r="A27" s="443">
        <v>19</v>
      </c>
      <c r="B27" s="502" t="s">
        <v>940</v>
      </c>
      <c r="C27" s="503"/>
      <c r="D27" s="498">
        <f t="shared" si="1"/>
        <v>60</v>
      </c>
      <c r="E27" s="498"/>
      <c r="F27" s="498">
        <v>60</v>
      </c>
      <c r="G27" s="498"/>
      <c r="H27" s="498">
        <v>60</v>
      </c>
      <c r="I27" s="498"/>
      <c r="J27" s="498"/>
      <c r="K27" s="498"/>
    </row>
    <row r="28" spans="1:11">
      <c r="A28" s="443">
        <v>20</v>
      </c>
      <c r="B28" s="502" t="s">
        <v>941</v>
      </c>
      <c r="C28" s="503"/>
      <c r="D28" s="498">
        <f t="shared" si="1"/>
        <v>165</v>
      </c>
      <c r="E28" s="498"/>
      <c r="F28" s="498">
        <v>165</v>
      </c>
      <c r="G28" s="498"/>
      <c r="H28" s="498">
        <v>165</v>
      </c>
      <c r="I28" s="498"/>
      <c r="J28" s="498"/>
      <c r="K28" s="498"/>
    </row>
    <row r="29" spans="1:11">
      <c r="A29" s="443">
        <v>21</v>
      </c>
      <c r="B29" s="502" t="s">
        <v>942</v>
      </c>
      <c r="C29" s="503"/>
      <c r="D29" s="498">
        <f t="shared" si="1"/>
        <v>517</v>
      </c>
      <c r="E29" s="498"/>
      <c r="F29" s="498">
        <v>517</v>
      </c>
      <c r="G29" s="498"/>
      <c r="H29" s="498">
        <v>517</v>
      </c>
      <c r="I29" s="498"/>
      <c r="J29" s="498"/>
      <c r="K29" s="498"/>
    </row>
    <row r="30" spans="1:11">
      <c r="A30" s="443">
        <v>22</v>
      </c>
      <c r="B30" s="502" t="s">
        <v>943</v>
      </c>
      <c r="C30" s="503"/>
      <c r="D30" s="498">
        <f t="shared" si="1"/>
        <v>3000</v>
      </c>
      <c r="E30" s="498"/>
      <c r="F30" s="498">
        <v>3000</v>
      </c>
      <c r="G30" s="498"/>
      <c r="H30" s="498">
        <v>3000</v>
      </c>
      <c r="I30" s="498"/>
      <c r="J30" s="498"/>
      <c r="K30" s="498"/>
    </row>
    <row r="31" spans="1:11">
      <c r="A31" s="443">
        <v>23</v>
      </c>
      <c r="B31" s="503" t="s">
        <v>944</v>
      </c>
      <c r="C31" s="503">
        <v>0</v>
      </c>
      <c r="D31" s="498">
        <f t="shared" si="1"/>
        <v>46576.138999999996</v>
      </c>
      <c r="E31" s="498">
        <v>14104</v>
      </c>
      <c r="F31" s="498">
        <v>32765.138999999999</v>
      </c>
      <c r="G31" s="498">
        <v>293</v>
      </c>
      <c r="H31" s="498">
        <v>32769.726999999999</v>
      </c>
      <c r="I31" s="498">
        <f>D31-H31</f>
        <v>13806.411999999997</v>
      </c>
      <c r="J31" s="498">
        <v>12649.060999999996</v>
      </c>
      <c r="K31" s="498">
        <v>1157.3510000000001</v>
      </c>
    </row>
    <row r="32" spans="1:11">
      <c r="A32" s="443">
        <v>24</v>
      </c>
      <c r="B32" s="47" t="s">
        <v>945</v>
      </c>
      <c r="C32" s="503">
        <v>1117.5</v>
      </c>
      <c r="D32" s="498">
        <f t="shared" si="1"/>
        <v>52951.958639999997</v>
      </c>
      <c r="E32" s="498">
        <v>33254.351999999999</v>
      </c>
      <c r="F32" s="498">
        <v>20725.606640000002</v>
      </c>
      <c r="G32" s="498">
        <v>1028</v>
      </c>
      <c r="H32" s="498">
        <v>38154.943940999998</v>
      </c>
      <c r="I32" s="498">
        <v>15914.514698999999</v>
      </c>
      <c r="J32" s="498">
        <v>868.55579999999998</v>
      </c>
      <c r="K32" s="498">
        <v>15045.958898999999</v>
      </c>
    </row>
    <row r="33" spans="1:11">
      <c r="A33" s="443">
        <v>25</v>
      </c>
      <c r="B33" s="47" t="s">
        <v>946</v>
      </c>
      <c r="C33" s="503">
        <v>299.5</v>
      </c>
      <c r="D33" s="498">
        <f t="shared" si="1"/>
        <v>993.5</v>
      </c>
      <c r="E33" s="498">
        <v>993.5</v>
      </c>
      <c r="F33" s="498"/>
      <c r="G33" s="498"/>
      <c r="H33" s="498">
        <v>1292.1948239999999</v>
      </c>
      <c r="I33" s="498">
        <v>0.80517600000007405</v>
      </c>
      <c r="J33" s="498"/>
      <c r="K33" s="498">
        <v>0.80517600000007405</v>
      </c>
    </row>
    <row r="34" spans="1:11">
      <c r="A34" s="443">
        <v>26</v>
      </c>
      <c r="B34" s="47" t="s">
        <v>947</v>
      </c>
      <c r="C34" s="503">
        <v>1213.686031</v>
      </c>
      <c r="D34" s="498">
        <f t="shared" si="1"/>
        <v>515.56100000000004</v>
      </c>
      <c r="E34" s="498">
        <v>515.56100000000004</v>
      </c>
      <c r="F34" s="498"/>
      <c r="G34" s="498"/>
      <c r="H34" s="498">
        <v>1345.878154</v>
      </c>
      <c r="I34" s="498">
        <v>383.36887699999988</v>
      </c>
      <c r="J34" s="498"/>
      <c r="K34" s="498">
        <v>383.36887699999988</v>
      </c>
    </row>
    <row r="35" spans="1:11">
      <c r="A35" s="443">
        <v>27</v>
      </c>
      <c r="B35" s="47" t="s">
        <v>948</v>
      </c>
      <c r="C35" s="503"/>
      <c r="D35" s="498">
        <f t="shared" si="1"/>
        <v>771.43899999999996</v>
      </c>
      <c r="E35" s="498">
        <v>771.43899999999996</v>
      </c>
      <c r="F35" s="498"/>
      <c r="G35" s="498"/>
      <c r="H35" s="498">
        <v>770.37648000000002</v>
      </c>
      <c r="I35" s="498">
        <v>1.0625199999999495</v>
      </c>
      <c r="J35" s="498"/>
      <c r="K35" s="498">
        <v>1.0625199999999495</v>
      </c>
    </row>
    <row r="36" spans="1:11">
      <c r="A36" s="443">
        <v>28</v>
      </c>
      <c r="B36" s="47" t="s">
        <v>949</v>
      </c>
      <c r="C36" s="503"/>
      <c r="D36" s="498">
        <f t="shared" si="1"/>
        <v>298</v>
      </c>
      <c r="E36" s="498">
        <v>298</v>
      </c>
      <c r="F36" s="498"/>
      <c r="G36" s="498"/>
      <c r="H36" s="498">
        <v>296.99380000000002</v>
      </c>
      <c r="I36" s="498">
        <v>1.0061999999999784</v>
      </c>
      <c r="J36" s="498"/>
      <c r="K36" s="498">
        <v>1.0061999999999784</v>
      </c>
    </row>
    <row r="37" spans="1:11">
      <c r="A37" s="443">
        <v>29</v>
      </c>
      <c r="B37" s="502" t="s">
        <v>950</v>
      </c>
      <c r="C37" s="503">
        <v>4000</v>
      </c>
      <c r="D37" s="498">
        <f t="shared" si="1"/>
        <v>14116</v>
      </c>
      <c r="E37" s="498">
        <v>15009</v>
      </c>
      <c r="F37" s="498">
        <v>5</v>
      </c>
      <c r="G37" s="498">
        <v>898</v>
      </c>
      <c r="H37" s="498">
        <v>13582.432682000001</v>
      </c>
      <c r="I37" s="498">
        <v>4533.5673179999994</v>
      </c>
      <c r="J37" s="498"/>
      <c r="K37" s="498">
        <v>4533.5673179999994</v>
      </c>
    </row>
    <row r="38" spans="1:11">
      <c r="A38" s="443">
        <v>30</v>
      </c>
      <c r="B38" s="502" t="s">
        <v>951</v>
      </c>
      <c r="C38" s="503"/>
      <c r="D38" s="498">
        <f t="shared" si="1"/>
        <v>41572.83</v>
      </c>
      <c r="E38" s="498">
        <v>15907</v>
      </c>
      <c r="F38" s="498">
        <v>28468.83</v>
      </c>
      <c r="G38" s="498">
        <v>2803</v>
      </c>
      <c r="H38" s="498">
        <v>41434.602305</v>
      </c>
      <c r="I38" s="498">
        <v>138.2276950000014</v>
      </c>
      <c r="J38" s="498"/>
      <c r="K38" s="498">
        <v>138.2276950000014</v>
      </c>
    </row>
    <row r="39" spans="1:11">
      <c r="A39" s="443">
        <v>31</v>
      </c>
      <c r="B39" s="502" t="s">
        <v>952</v>
      </c>
      <c r="C39" s="503"/>
      <c r="D39" s="498">
        <f t="shared" si="1"/>
        <v>8807.7710000000006</v>
      </c>
      <c r="E39" s="498">
        <v>5436</v>
      </c>
      <c r="F39" s="498">
        <v>3498.7710000000002</v>
      </c>
      <c r="G39" s="498">
        <v>127</v>
      </c>
      <c r="H39" s="498">
        <v>7599.9178000000002</v>
      </c>
      <c r="I39" s="498">
        <v>1207.8532000000005</v>
      </c>
      <c r="J39" s="498"/>
      <c r="K39" s="498">
        <v>1207.8532000000005</v>
      </c>
    </row>
    <row r="40" spans="1:11">
      <c r="A40" s="443">
        <v>32</v>
      </c>
      <c r="B40" s="532" t="s">
        <v>953</v>
      </c>
      <c r="C40" s="503">
        <v>8500.9953000000005</v>
      </c>
      <c r="D40" s="498">
        <f t="shared" si="1"/>
        <v>47799.662073000007</v>
      </c>
      <c r="E40" s="498">
        <v>29857.213072999999</v>
      </c>
      <c r="F40" s="498">
        <v>18925.079000000002</v>
      </c>
      <c r="G40" s="498">
        <v>982.63000000000011</v>
      </c>
      <c r="H40" s="498">
        <v>42043.231226999997</v>
      </c>
      <c r="I40" s="498">
        <f>C40+D40-H40</f>
        <v>14257.426146000013</v>
      </c>
      <c r="J40" s="498">
        <v>1885.297274</v>
      </c>
      <c r="K40" s="498">
        <v>12372.128872000012</v>
      </c>
    </row>
    <row r="41" spans="1:11">
      <c r="A41" s="443">
        <v>33</v>
      </c>
      <c r="B41" s="533" t="s">
        <v>954</v>
      </c>
      <c r="C41" s="503">
        <v>1747.3258000000001</v>
      </c>
      <c r="D41" s="498">
        <f t="shared" si="1"/>
        <v>11642.91</v>
      </c>
      <c r="E41" s="498">
        <v>9039</v>
      </c>
      <c r="F41" s="498">
        <v>2678.91</v>
      </c>
      <c r="G41" s="498">
        <v>75</v>
      </c>
      <c r="H41" s="498">
        <v>12961.38473</v>
      </c>
      <c r="I41" s="498">
        <v>428.85107000000062</v>
      </c>
      <c r="J41" s="498"/>
      <c r="K41" s="498">
        <v>428.85107000000062</v>
      </c>
    </row>
    <row r="42" spans="1:11">
      <c r="A42" s="443">
        <v>34</v>
      </c>
      <c r="B42" s="533" t="s">
        <v>955</v>
      </c>
      <c r="C42" s="503">
        <v>19750</v>
      </c>
      <c r="D42" s="498">
        <f t="shared" si="1"/>
        <v>22656.154999999999</v>
      </c>
      <c r="E42" s="498">
        <v>8853</v>
      </c>
      <c r="F42" s="498">
        <v>14078.155000000001</v>
      </c>
      <c r="G42" s="498">
        <v>275</v>
      </c>
      <c r="H42" s="498">
        <v>41605.628597000003</v>
      </c>
      <c r="I42" s="498">
        <v>800.52640299999621</v>
      </c>
      <c r="J42" s="498"/>
      <c r="K42" s="498">
        <v>800.52640299999621</v>
      </c>
    </row>
    <row r="43" spans="1:11">
      <c r="A43" s="443">
        <v>35</v>
      </c>
      <c r="B43" s="533" t="s">
        <v>788</v>
      </c>
      <c r="C43" s="503">
        <v>3000</v>
      </c>
      <c r="D43" s="498">
        <f t="shared" si="1"/>
        <v>6355.1989999999996</v>
      </c>
      <c r="E43" s="498">
        <v>6357</v>
      </c>
      <c r="F43" s="498">
        <v>118.199</v>
      </c>
      <c r="G43" s="498">
        <v>120</v>
      </c>
      <c r="H43" s="498">
        <v>9165.4822899999999</v>
      </c>
      <c r="I43" s="498">
        <v>189.7167100000006</v>
      </c>
      <c r="J43" s="498"/>
      <c r="K43" s="498">
        <v>189.7167100000006</v>
      </c>
    </row>
    <row r="44" spans="1:11">
      <c r="A44" s="443">
        <v>36</v>
      </c>
      <c r="B44" s="533" t="s">
        <v>956</v>
      </c>
      <c r="C44" s="503"/>
      <c r="D44" s="498">
        <f t="shared" si="1"/>
        <v>9415</v>
      </c>
      <c r="E44" s="498">
        <v>9180</v>
      </c>
      <c r="F44" s="498">
        <v>296</v>
      </c>
      <c r="G44" s="498">
        <v>61</v>
      </c>
      <c r="H44" s="498">
        <v>4415</v>
      </c>
      <c r="I44" s="498">
        <v>5000</v>
      </c>
      <c r="J44" s="498"/>
      <c r="K44" s="498">
        <v>5000</v>
      </c>
    </row>
    <row r="45" spans="1:11">
      <c r="A45" s="443">
        <v>37</v>
      </c>
      <c r="B45" s="533" t="s">
        <v>957</v>
      </c>
      <c r="C45" s="503"/>
      <c r="D45" s="498">
        <f t="shared" si="1"/>
        <v>7413.5</v>
      </c>
      <c r="E45" s="498">
        <v>7484</v>
      </c>
      <c r="F45" s="498">
        <v>386.5</v>
      </c>
      <c r="G45" s="498">
        <v>457</v>
      </c>
      <c r="H45" s="498">
        <v>4422.6859999999997</v>
      </c>
      <c r="I45" s="498">
        <v>2990.8140000000003</v>
      </c>
      <c r="J45" s="498"/>
      <c r="K45" s="498">
        <v>2990.8140000000003</v>
      </c>
    </row>
    <row r="46" spans="1:11">
      <c r="A46" s="443">
        <v>38</v>
      </c>
      <c r="B46" s="533" t="s">
        <v>958</v>
      </c>
      <c r="C46" s="503"/>
      <c r="D46" s="498">
        <f t="shared" si="1"/>
        <v>2038</v>
      </c>
      <c r="E46" s="498">
        <v>2108</v>
      </c>
      <c r="F46" s="498"/>
      <c r="G46" s="498">
        <v>70</v>
      </c>
      <c r="H46" s="498">
        <v>2038</v>
      </c>
      <c r="I46" s="498"/>
      <c r="J46" s="498"/>
      <c r="K46" s="498"/>
    </row>
    <row r="47" spans="1:11">
      <c r="A47" s="443">
        <v>39</v>
      </c>
      <c r="B47" s="533" t="s">
        <v>959</v>
      </c>
      <c r="C47" s="503"/>
      <c r="D47" s="498">
        <f t="shared" si="1"/>
        <v>3337</v>
      </c>
      <c r="E47" s="498">
        <v>3785</v>
      </c>
      <c r="F47" s="498"/>
      <c r="G47" s="498">
        <v>448</v>
      </c>
      <c r="H47" s="498">
        <v>1799</v>
      </c>
      <c r="I47" s="498">
        <v>1538</v>
      </c>
      <c r="J47" s="498"/>
      <c r="K47" s="498">
        <v>1538</v>
      </c>
    </row>
    <row r="48" spans="1:11">
      <c r="A48" s="443">
        <v>40</v>
      </c>
      <c r="B48" s="533" t="s">
        <v>791</v>
      </c>
      <c r="C48" s="503">
        <v>385</v>
      </c>
      <c r="D48" s="498">
        <f t="shared" si="1"/>
        <v>76616.834999999992</v>
      </c>
      <c r="E48" s="498">
        <v>16246</v>
      </c>
      <c r="F48" s="498">
        <v>60612.834999999999</v>
      </c>
      <c r="G48" s="498">
        <v>242</v>
      </c>
      <c r="H48" s="498">
        <v>74212.186854</v>
      </c>
      <c r="I48" s="498">
        <v>2789.6481459999923</v>
      </c>
      <c r="J48" s="498"/>
      <c r="K48" s="498">
        <v>2789.6481459999923</v>
      </c>
    </row>
    <row r="49" spans="1:11">
      <c r="A49" s="443">
        <v>41</v>
      </c>
      <c r="B49" s="47" t="s">
        <v>960</v>
      </c>
      <c r="C49" s="503"/>
      <c r="D49" s="498">
        <f t="shared" si="1"/>
        <v>4851.9409999999998</v>
      </c>
      <c r="E49" s="498">
        <v>4851.9409999999998</v>
      </c>
      <c r="F49" s="498"/>
      <c r="G49" s="498"/>
      <c r="H49" s="498">
        <v>4194.9796100000003</v>
      </c>
      <c r="I49" s="498">
        <v>656.96138999999948</v>
      </c>
      <c r="J49" s="498"/>
      <c r="K49" s="498">
        <v>656.96138999999948</v>
      </c>
    </row>
    <row r="50" spans="1:11">
      <c r="A50" s="443">
        <v>42</v>
      </c>
      <c r="B50" s="47" t="s">
        <v>961</v>
      </c>
      <c r="C50" s="503"/>
      <c r="D50" s="498">
        <f t="shared" si="1"/>
        <v>4636.4589999999998</v>
      </c>
      <c r="E50" s="498">
        <v>2306.89</v>
      </c>
      <c r="F50" s="498">
        <v>2329.569</v>
      </c>
      <c r="G50" s="498"/>
      <c r="H50" s="498">
        <v>3399.7300150000001</v>
      </c>
      <c r="I50" s="498">
        <v>1236.7289849999997</v>
      </c>
      <c r="J50" s="498"/>
      <c r="K50" s="498">
        <f>I50</f>
        <v>1236.7289849999997</v>
      </c>
    </row>
    <row r="51" spans="1:11">
      <c r="A51" s="443">
        <v>43</v>
      </c>
      <c r="B51" s="47" t="s">
        <v>962</v>
      </c>
      <c r="C51" s="503"/>
      <c r="D51" s="498">
        <f t="shared" si="1"/>
        <v>2614.7689999999998</v>
      </c>
      <c r="E51" s="498">
        <v>2614.7689999999998</v>
      </c>
      <c r="F51" s="498"/>
      <c r="G51" s="498"/>
      <c r="H51" s="498">
        <v>1864.5875450000001</v>
      </c>
      <c r="I51" s="498">
        <v>750.18145499999969</v>
      </c>
      <c r="J51" s="498"/>
      <c r="K51" s="498">
        <f t="shared" ref="K51:K57" si="2">I51</f>
        <v>750.18145499999969</v>
      </c>
    </row>
    <row r="52" spans="1:11">
      <c r="A52" s="443">
        <v>44</v>
      </c>
      <c r="B52" s="47" t="s">
        <v>963</v>
      </c>
      <c r="C52" s="503"/>
      <c r="D52" s="498">
        <f t="shared" si="1"/>
        <v>4209.9603200000001</v>
      </c>
      <c r="E52" s="498">
        <v>4209.9603200000001</v>
      </c>
      <c r="F52" s="498"/>
      <c r="G52" s="498"/>
      <c r="H52" s="498">
        <v>3641.052576</v>
      </c>
      <c r="I52" s="498">
        <v>568.90774400000009</v>
      </c>
      <c r="J52" s="498"/>
      <c r="K52" s="498">
        <f t="shared" si="2"/>
        <v>568.90774400000009</v>
      </c>
    </row>
    <row r="53" spans="1:11">
      <c r="A53" s="443">
        <v>45</v>
      </c>
      <c r="B53" s="47" t="s">
        <v>964</v>
      </c>
      <c r="C53" s="503"/>
      <c r="D53" s="498">
        <f t="shared" si="1"/>
        <v>5427.71173</v>
      </c>
      <c r="E53" s="498">
        <v>1588.102028</v>
      </c>
      <c r="F53" s="498">
        <v>3839.6097020000002</v>
      </c>
      <c r="G53" s="498"/>
      <c r="H53" s="498">
        <v>4784.5834130000003</v>
      </c>
      <c r="I53" s="498">
        <v>643.1283169999997</v>
      </c>
      <c r="J53" s="498"/>
      <c r="K53" s="498">
        <f t="shared" si="2"/>
        <v>643.1283169999997</v>
      </c>
    </row>
    <row r="54" spans="1:11">
      <c r="A54" s="443">
        <v>46</v>
      </c>
      <c r="B54" s="47" t="s">
        <v>965</v>
      </c>
      <c r="C54" s="503"/>
      <c r="D54" s="498">
        <f t="shared" si="1"/>
        <v>9894.8534560000007</v>
      </c>
      <c r="E54" s="498">
        <v>9894.8534560000007</v>
      </c>
      <c r="F54" s="498">
        <v>0</v>
      </c>
      <c r="G54" s="498"/>
      <c r="H54" s="498">
        <v>9308.6441680000007</v>
      </c>
      <c r="I54" s="498">
        <v>586.20928800000002</v>
      </c>
      <c r="J54" s="498"/>
      <c r="K54" s="498">
        <f t="shared" si="2"/>
        <v>586.20928800000002</v>
      </c>
    </row>
    <row r="55" spans="1:11">
      <c r="A55" s="443">
        <v>47</v>
      </c>
      <c r="B55" s="47" t="s">
        <v>966</v>
      </c>
      <c r="C55" s="503"/>
      <c r="D55" s="498">
        <f t="shared" si="1"/>
        <v>9942.222033</v>
      </c>
      <c r="E55" s="498">
        <v>9942.222033</v>
      </c>
      <c r="F55" s="498"/>
      <c r="G55" s="498"/>
      <c r="H55" s="498">
        <v>8851.603255</v>
      </c>
      <c r="I55" s="498">
        <v>1090.618778</v>
      </c>
      <c r="J55" s="498"/>
      <c r="K55" s="498">
        <f t="shared" si="2"/>
        <v>1090.618778</v>
      </c>
    </row>
    <row r="56" spans="1:11">
      <c r="A56" s="443">
        <v>48</v>
      </c>
      <c r="B56" s="47" t="s">
        <v>1219</v>
      </c>
      <c r="C56" s="503"/>
      <c r="D56" s="498">
        <f t="shared" si="1"/>
        <v>5980.1019999999999</v>
      </c>
      <c r="E56" s="498">
        <v>5980.1019999999999</v>
      </c>
      <c r="F56" s="498"/>
      <c r="G56" s="498"/>
      <c r="H56" s="498">
        <v>5260.1015470000002</v>
      </c>
      <c r="I56" s="498">
        <v>720.00045299999965</v>
      </c>
      <c r="J56" s="498"/>
      <c r="K56" s="498">
        <f t="shared" si="2"/>
        <v>720.00045299999965</v>
      </c>
    </row>
    <row r="57" spans="1:11">
      <c r="A57" s="443">
        <v>49</v>
      </c>
      <c r="B57" s="47" t="s">
        <v>968</v>
      </c>
      <c r="C57" s="503"/>
      <c r="D57" s="498">
        <f t="shared" si="1"/>
        <v>4128.6719999999996</v>
      </c>
      <c r="E57" s="498">
        <v>4128.6719999999996</v>
      </c>
      <c r="F57" s="498"/>
      <c r="G57" s="498"/>
      <c r="H57" s="498">
        <v>3637.683164</v>
      </c>
      <c r="I57" s="498">
        <v>490.98883599999954</v>
      </c>
      <c r="J57" s="498"/>
      <c r="K57" s="498">
        <f t="shared" si="2"/>
        <v>490.98883599999954</v>
      </c>
    </row>
    <row r="58" spans="1:11">
      <c r="A58" s="443">
        <v>50</v>
      </c>
      <c r="B58" s="47" t="s">
        <v>969</v>
      </c>
      <c r="C58" s="503">
        <v>60</v>
      </c>
      <c r="D58" s="498">
        <f t="shared" si="1"/>
        <v>3618.9837769999999</v>
      </c>
      <c r="E58" s="498">
        <v>1606.858647</v>
      </c>
      <c r="F58" s="498">
        <v>2012.1251299999999</v>
      </c>
      <c r="G58" s="498"/>
      <c r="H58" s="498">
        <v>2948.771107</v>
      </c>
      <c r="I58" s="498">
        <v>730.21266999999989</v>
      </c>
      <c r="J58" s="498"/>
      <c r="K58" s="498">
        <v>730.21266999999989</v>
      </c>
    </row>
    <row r="59" spans="1:11">
      <c r="A59" s="443">
        <v>51</v>
      </c>
      <c r="B59" s="47" t="s">
        <v>970</v>
      </c>
      <c r="C59" s="503"/>
      <c r="D59" s="498">
        <f t="shared" si="1"/>
        <v>4271.3330000000005</v>
      </c>
      <c r="E59" s="498">
        <v>1083.9549999999999</v>
      </c>
      <c r="F59" s="498">
        <v>3187.3780000000002</v>
      </c>
      <c r="G59" s="498"/>
      <c r="H59" s="498">
        <v>4064.3108980000002</v>
      </c>
      <c r="I59" s="498">
        <v>207.02210200000036</v>
      </c>
      <c r="J59" s="498"/>
      <c r="K59" s="498">
        <v>207.02210200000036</v>
      </c>
    </row>
    <row r="60" spans="1:11">
      <c r="A60" s="443">
        <v>52</v>
      </c>
      <c r="B60" s="47" t="s">
        <v>971</v>
      </c>
      <c r="C60" s="503"/>
      <c r="D60" s="498">
        <f t="shared" si="1"/>
        <v>9517.9069249999993</v>
      </c>
      <c r="E60" s="498">
        <v>9517.9069249999993</v>
      </c>
      <c r="F60" s="498"/>
      <c r="G60" s="498"/>
      <c r="H60" s="498">
        <v>8612.1844799999999</v>
      </c>
      <c r="I60" s="498">
        <v>905.72244499999942</v>
      </c>
      <c r="J60" s="498"/>
      <c r="K60" s="498">
        <v>905.72244499999942</v>
      </c>
    </row>
    <row r="61" spans="1:11" ht="28">
      <c r="A61" s="443">
        <v>53</v>
      </c>
      <c r="B61" s="47" t="s">
        <v>972</v>
      </c>
      <c r="C61" s="503"/>
      <c r="D61" s="498">
        <f t="shared" si="1"/>
        <v>4161.9812270000002</v>
      </c>
      <c r="E61" s="498">
        <v>4161.9812270000002</v>
      </c>
      <c r="F61" s="498"/>
      <c r="G61" s="498"/>
      <c r="H61" s="498">
        <v>4161.9812270000002</v>
      </c>
      <c r="I61" s="498">
        <v>0</v>
      </c>
      <c r="J61" s="498"/>
      <c r="K61" s="498">
        <v>0</v>
      </c>
    </row>
    <row r="62" spans="1:11" ht="28">
      <c r="A62" s="443">
        <v>54</v>
      </c>
      <c r="B62" s="534" t="s">
        <v>1220</v>
      </c>
      <c r="C62" s="503"/>
      <c r="D62" s="498">
        <f t="shared" si="1"/>
        <v>57051.798999999999</v>
      </c>
      <c r="E62" s="498"/>
      <c r="F62" s="498">
        <f>22761+15379+18911.799</f>
        <v>57051.798999999999</v>
      </c>
      <c r="G62" s="498"/>
      <c r="H62" s="498">
        <v>32979.743999999999</v>
      </c>
      <c r="I62" s="498">
        <f>D62-H62</f>
        <v>24072.055</v>
      </c>
      <c r="J62" s="498">
        <v>22761</v>
      </c>
      <c r="K62" s="498">
        <f>I62-J62</f>
        <v>1311.0550000000003</v>
      </c>
    </row>
    <row r="63" spans="1:11" ht="28">
      <c r="A63" s="443">
        <v>55</v>
      </c>
      <c r="B63" s="503" t="s">
        <v>1198</v>
      </c>
      <c r="C63" s="503">
        <v>2713</v>
      </c>
      <c r="D63" s="498">
        <v>45667.31</v>
      </c>
      <c r="E63" s="498">
        <v>43385</v>
      </c>
      <c r="F63" s="498">
        <v>2644.31</v>
      </c>
      <c r="G63" s="498">
        <v>362</v>
      </c>
      <c r="H63" s="498">
        <v>48157.972000000002</v>
      </c>
      <c r="I63" s="498">
        <v>222.33799999999999</v>
      </c>
      <c r="J63" s="498">
        <v>0</v>
      </c>
      <c r="K63" s="498">
        <v>222.33799999999999</v>
      </c>
    </row>
    <row r="64" spans="1:11">
      <c r="A64" s="443">
        <v>56</v>
      </c>
      <c r="B64" s="503" t="s">
        <v>1199</v>
      </c>
      <c r="C64" s="503">
        <v>16256.826300000001</v>
      </c>
      <c r="D64" s="498">
        <v>70540.748999999996</v>
      </c>
      <c r="E64" s="498">
        <v>55817</v>
      </c>
      <c r="F64" s="498">
        <v>17223.749</v>
      </c>
      <c r="G64" s="498">
        <v>2500</v>
      </c>
      <c r="H64" s="498">
        <v>46283.297304</v>
      </c>
      <c r="I64" s="498">
        <v>40514.277995999997</v>
      </c>
      <c r="J64" s="498">
        <v>22184.536306999998</v>
      </c>
      <c r="K64" s="498">
        <v>18329.741688999999</v>
      </c>
    </row>
    <row r="65" spans="1:11" ht="28">
      <c r="A65" s="443">
        <v>57</v>
      </c>
      <c r="B65" s="503" t="s">
        <v>1200</v>
      </c>
      <c r="C65" s="503">
        <v>0</v>
      </c>
      <c r="D65" s="498">
        <v>730</v>
      </c>
      <c r="E65" s="498">
        <v>730</v>
      </c>
      <c r="F65" s="498">
        <v>0</v>
      </c>
      <c r="G65" s="498">
        <v>0</v>
      </c>
      <c r="H65" s="498">
        <v>729.55700000000002</v>
      </c>
      <c r="I65" s="498">
        <v>0.443</v>
      </c>
      <c r="J65" s="498">
        <v>0</v>
      </c>
      <c r="K65" s="498">
        <v>0.443</v>
      </c>
    </row>
    <row r="66" spans="1:11">
      <c r="A66" s="443">
        <v>58</v>
      </c>
      <c r="B66" s="503" t="s">
        <v>1201</v>
      </c>
      <c r="C66" s="503">
        <v>0</v>
      </c>
      <c r="D66" s="498">
        <v>11656</v>
      </c>
      <c r="E66" s="498">
        <v>10980</v>
      </c>
      <c r="F66" s="498">
        <v>900</v>
      </c>
      <c r="G66" s="498">
        <v>224</v>
      </c>
      <c r="H66" s="498">
        <v>4495.116</v>
      </c>
      <c r="I66" s="498">
        <v>7160.884</v>
      </c>
      <c r="J66" s="498">
        <v>0</v>
      </c>
      <c r="K66" s="498">
        <v>7160.884</v>
      </c>
    </row>
    <row r="67" spans="1:11">
      <c r="A67" s="443">
        <v>59</v>
      </c>
      <c r="B67" s="503" t="s">
        <v>978</v>
      </c>
      <c r="C67" s="503">
        <v>50</v>
      </c>
      <c r="D67" s="498">
        <v>10909.486999999999</v>
      </c>
      <c r="E67" s="498">
        <v>8052</v>
      </c>
      <c r="F67" s="498">
        <v>3216.4870000000001</v>
      </c>
      <c r="G67" s="498">
        <v>359</v>
      </c>
      <c r="H67" s="498">
        <v>9887.5524939999996</v>
      </c>
      <c r="I67" s="498">
        <v>1071.9345060000001</v>
      </c>
      <c r="J67" s="498">
        <v>775.52160000000003</v>
      </c>
      <c r="K67" s="498">
        <v>296.41290600000002</v>
      </c>
    </row>
    <row r="68" spans="1:11">
      <c r="A68" s="443">
        <v>60</v>
      </c>
      <c r="B68" s="503" t="s">
        <v>979</v>
      </c>
      <c r="C68" s="503">
        <v>0</v>
      </c>
      <c r="D68" s="498">
        <v>469.12634500000001</v>
      </c>
      <c r="E68" s="498">
        <v>469.12634500000001</v>
      </c>
      <c r="F68" s="498">
        <v>0</v>
      </c>
      <c r="G68" s="498">
        <v>0</v>
      </c>
      <c r="H68" s="498">
        <v>469.12634500000001</v>
      </c>
      <c r="I68" s="498">
        <v>0</v>
      </c>
      <c r="J68" s="498">
        <v>0</v>
      </c>
      <c r="K68" s="498">
        <v>0</v>
      </c>
    </row>
    <row r="69" spans="1:11">
      <c r="A69" s="443">
        <v>61</v>
      </c>
      <c r="B69" s="503" t="s">
        <v>980</v>
      </c>
      <c r="C69" s="503">
        <v>0</v>
      </c>
      <c r="D69" s="498">
        <v>5716</v>
      </c>
      <c r="E69" s="498">
        <v>5629</v>
      </c>
      <c r="F69" s="498">
        <v>220</v>
      </c>
      <c r="G69" s="498">
        <v>133</v>
      </c>
      <c r="H69" s="498">
        <v>5716</v>
      </c>
      <c r="I69" s="498">
        <v>0</v>
      </c>
      <c r="J69" s="498">
        <v>0</v>
      </c>
      <c r="K69" s="498">
        <v>0</v>
      </c>
    </row>
    <row r="70" spans="1:11" ht="28">
      <c r="A70" s="443">
        <v>62</v>
      </c>
      <c r="B70" s="503" t="s">
        <v>981</v>
      </c>
      <c r="C70" s="503">
        <v>0</v>
      </c>
      <c r="D70" s="498">
        <v>515.72360000000003</v>
      </c>
      <c r="E70" s="498">
        <v>515.72360000000003</v>
      </c>
      <c r="F70" s="498">
        <v>0</v>
      </c>
      <c r="G70" s="498">
        <v>0</v>
      </c>
      <c r="H70" s="498">
        <v>515.72360000000003</v>
      </c>
      <c r="I70" s="498">
        <v>0</v>
      </c>
      <c r="J70" s="498">
        <v>0</v>
      </c>
      <c r="K70" s="498">
        <v>0</v>
      </c>
    </row>
    <row r="71" spans="1:11">
      <c r="A71" s="443">
        <v>63</v>
      </c>
      <c r="B71" s="503" t="s">
        <v>982</v>
      </c>
      <c r="C71" s="503">
        <v>0</v>
      </c>
      <c r="D71" s="498">
        <v>16935.21</v>
      </c>
      <c r="E71" s="498">
        <v>13133</v>
      </c>
      <c r="F71" s="498">
        <v>3939.21</v>
      </c>
      <c r="G71" s="498">
        <v>137</v>
      </c>
      <c r="H71" s="498">
        <v>16935.21</v>
      </c>
      <c r="I71" s="498">
        <v>0</v>
      </c>
      <c r="J71" s="498">
        <v>0</v>
      </c>
      <c r="K71" s="498">
        <v>0</v>
      </c>
    </row>
    <row r="72" spans="1:11">
      <c r="A72" s="443">
        <v>64</v>
      </c>
      <c r="B72" s="503" t="s">
        <v>983</v>
      </c>
      <c r="C72" s="503">
        <v>0</v>
      </c>
      <c r="D72" s="498">
        <v>22579.895</v>
      </c>
      <c r="E72" s="498">
        <v>13698</v>
      </c>
      <c r="F72" s="498">
        <v>9350.8950000000004</v>
      </c>
      <c r="G72" s="498">
        <v>469</v>
      </c>
      <c r="H72" s="498">
        <v>22577.452000000001</v>
      </c>
      <c r="I72" s="498">
        <v>2.4430000000000001</v>
      </c>
      <c r="J72" s="498">
        <v>0</v>
      </c>
      <c r="K72" s="498">
        <v>2.4430000000000001</v>
      </c>
    </row>
    <row r="73" spans="1:11" ht="28">
      <c r="A73" s="443">
        <v>65</v>
      </c>
      <c r="B73" s="503" t="s">
        <v>984</v>
      </c>
      <c r="C73" s="503">
        <v>0.14760000000000001</v>
      </c>
      <c r="D73" s="498">
        <v>4527</v>
      </c>
      <c r="E73" s="498">
        <v>5050</v>
      </c>
      <c r="F73" s="498">
        <v>229</v>
      </c>
      <c r="G73" s="498">
        <v>752</v>
      </c>
      <c r="H73" s="498">
        <v>4500.6569600000003</v>
      </c>
      <c r="I73" s="498">
        <v>26.490639999999999</v>
      </c>
      <c r="J73" s="498">
        <v>0</v>
      </c>
      <c r="K73" s="498">
        <v>26.490639999999999</v>
      </c>
    </row>
    <row r="74" spans="1:11">
      <c r="A74" s="443">
        <v>66</v>
      </c>
      <c r="B74" s="503" t="s">
        <v>985</v>
      </c>
      <c r="C74" s="503">
        <v>0</v>
      </c>
      <c r="D74" s="498">
        <v>11420.507941</v>
      </c>
      <c r="E74" s="498">
        <v>9778.1049409999996</v>
      </c>
      <c r="F74" s="498">
        <v>1919.403</v>
      </c>
      <c r="G74" s="498">
        <v>277</v>
      </c>
      <c r="H74" s="498">
        <v>11243.491094999999</v>
      </c>
      <c r="I74" s="498">
        <v>177.01684599999999</v>
      </c>
      <c r="J74" s="498">
        <v>72.572000000000003</v>
      </c>
      <c r="K74" s="498">
        <v>104.444846</v>
      </c>
    </row>
    <row r="75" spans="1:11">
      <c r="A75" s="443">
        <v>67</v>
      </c>
      <c r="B75" s="503" t="s">
        <v>986</v>
      </c>
      <c r="C75" s="503">
        <v>0</v>
      </c>
      <c r="D75" s="498">
        <v>8996.2049999999999</v>
      </c>
      <c r="E75" s="498">
        <v>9082.2049999999999</v>
      </c>
      <c r="F75" s="498">
        <v>0</v>
      </c>
      <c r="G75" s="498">
        <v>86</v>
      </c>
      <c r="H75" s="498">
        <v>8951.7494999999999</v>
      </c>
      <c r="I75" s="498">
        <v>44.455500000000001</v>
      </c>
      <c r="J75" s="498">
        <v>0</v>
      </c>
      <c r="K75" s="498">
        <v>44.455500000000001</v>
      </c>
    </row>
    <row r="76" spans="1:11">
      <c r="A76" s="443">
        <v>68</v>
      </c>
      <c r="B76" s="503" t="s">
        <v>987</v>
      </c>
      <c r="C76" s="503">
        <v>0</v>
      </c>
      <c r="D76" s="498">
        <v>3098</v>
      </c>
      <c r="E76" s="498">
        <v>3112</v>
      </c>
      <c r="F76" s="498">
        <v>55</v>
      </c>
      <c r="G76" s="498">
        <v>69</v>
      </c>
      <c r="H76" s="498">
        <v>3098</v>
      </c>
      <c r="I76" s="498">
        <v>0</v>
      </c>
      <c r="J76" s="498">
        <v>0</v>
      </c>
      <c r="K76" s="498">
        <v>0</v>
      </c>
    </row>
    <row r="77" spans="1:11">
      <c r="A77" s="443">
        <v>69</v>
      </c>
      <c r="B77" s="503" t="s">
        <v>988</v>
      </c>
      <c r="C77" s="503">
        <v>0</v>
      </c>
      <c r="D77" s="498">
        <v>9419</v>
      </c>
      <c r="E77" s="498">
        <v>9288</v>
      </c>
      <c r="F77" s="498">
        <v>335</v>
      </c>
      <c r="G77" s="498">
        <v>204</v>
      </c>
      <c r="H77" s="498">
        <v>9419</v>
      </c>
      <c r="I77" s="498">
        <v>0</v>
      </c>
      <c r="J77" s="498">
        <v>0</v>
      </c>
      <c r="K77" s="498">
        <v>0</v>
      </c>
    </row>
    <row r="78" spans="1:11">
      <c r="A78" s="443">
        <v>70</v>
      </c>
      <c r="B78" s="503" t="s">
        <v>989</v>
      </c>
      <c r="C78" s="503">
        <v>1116.4645</v>
      </c>
      <c r="D78" s="498">
        <v>35400.195919999998</v>
      </c>
      <c r="E78" s="498">
        <v>18093.8</v>
      </c>
      <c r="F78" s="498">
        <v>17818.395919999999</v>
      </c>
      <c r="G78" s="498">
        <v>512</v>
      </c>
      <c r="H78" s="498">
        <v>36107.16042</v>
      </c>
      <c r="I78" s="498">
        <v>409.5</v>
      </c>
      <c r="J78" s="498">
        <v>68.5</v>
      </c>
      <c r="K78" s="498">
        <v>341</v>
      </c>
    </row>
    <row r="79" spans="1:11">
      <c r="A79" s="443">
        <v>71</v>
      </c>
      <c r="B79" s="503" t="s">
        <v>990</v>
      </c>
      <c r="C79" s="503">
        <v>0</v>
      </c>
      <c r="D79" s="498">
        <v>790.67224699999997</v>
      </c>
      <c r="E79" s="498">
        <v>790.67224699999997</v>
      </c>
      <c r="F79" s="498">
        <v>0</v>
      </c>
      <c r="G79" s="498">
        <v>0</v>
      </c>
      <c r="H79" s="498">
        <v>790.67224699999997</v>
      </c>
      <c r="I79" s="498">
        <v>0</v>
      </c>
      <c r="J79" s="498">
        <v>0</v>
      </c>
      <c r="K79" s="498">
        <v>0</v>
      </c>
    </row>
    <row r="80" spans="1:11">
      <c r="A80" s="443">
        <v>72</v>
      </c>
      <c r="B80" s="503" t="s">
        <v>991</v>
      </c>
      <c r="C80" s="503">
        <v>0</v>
      </c>
      <c r="D80" s="498">
        <v>9962.14</v>
      </c>
      <c r="E80" s="498">
        <v>4056</v>
      </c>
      <c r="F80" s="498">
        <v>5945.14</v>
      </c>
      <c r="G80" s="498">
        <v>39</v>
      </c>
      <c r="H80" s="498">
        <v>9958.2438999999995</v>
      </c>
      <c r="I80" s="498">
        <v>3.8961000000000001</v>
      </c>
      <c r="J80" s="498">
        <v>0</v>
      </c>
      <c r="K80" s="498">
        <v>3.8961000000000001</v>
      </c>
    </row>
    <row r="81" spans="1:11">
      <c r="A81" s="443">
        <v>73</v>
      </c>
      <c r="B81" s="503" t="s">
        <v>992</v>
      </c>
      <c r="C81" s="503">
        <v>0</v>
      </c>
      <c r="D81" s="498">
        <v>10014.865</v>
      </c>
      <c r="E81" s="498">
        <v>5610</v>
      </c>
      <c r="F81" s="498">
        <v>4448.8649999999998</v>
      </c>
      <c r="G81" s="498">
        <v>44</v>
      </c>
      <c r="H81" s="498">
        <v>10014.865</v>
      </c>
      <c r="I81" s="498">
        <v>0</v>
      </c>
      <c r="J81" s="498">
        <v>0</v>
      </c>
      <c r="K81" s="498">
        <v>0</v>
      </c>
    </row>
    <row r="82" spans="1:11">
      <c r="A82" s="443">
        <v>74</v>
      </c>
      <c r="B82" s="503" t="s">
        <v>993</v>
      </c>
      <c r="C82" s="503">
        <v>0</v>
      </c>
      <c r="D82" s="498">
        <v>6229.79</v>
      </c>
      <c r="E82" s="498">
        <v>3286</v>
      </c>
      <c r="F82" s="498">
        <v>2967.79</v>
      </c>
      <c r="G82" s="498">
        <v>24</v>
      </c>
      <c r="H82" s="498">
        <v>6229.7829000000002</v>
      </c>
      <c r="I82" s="498">
        <v>7.1000000000000004E-3</v>
      </c>
      <c r="J82" s="498">
        <v>0</v>
      </c>
      <c r="K82" s="498">
        <v>7.1000000000000004E-3</v>
      </c>
    </row>
    <row r="83" spans="1:11">
      <c r="A83" s="443">
        <v>75</v>
      </c>
      <c r="B83" s="503" t="s">
        <v>994</v>
      </c>
      <c r="C83" s="503">
        <v>0</v>
      </c>
      <c r="D83" s="498">
        <v>825.35508100000004</v>
      </c>
      <c r="E83" s="498">
        <v>825.35508100000004</v>
      </c>
      <c r="F83" s="498">
        <v>0</v>
      </c>
      <c r="G83" s="498">
        <v>0</v>
      </c>
      <c r="H83" s="498">
        <v>824.25707199999999</v>
      </c>
      <c r="I83" s="498">
        <v>1.098009</v>
      </c>
      <c r="J83" s="498">
        <v>0</v>
      </c>
      <c r="K83" s="498">
        <v>1.098009</v>
      </c>
    </row>
    <row r="84" spans="1:11" ht="28">
      <c r="A84" s="443">
        <v>76</v>
      </c>
      <c r="B84" s="503" t="s">
        <v>995</v>
      </c>
      <c r="C84" s="503">
        <v>391.52</v>
      </c>
      <c r="D84" s="498">
        <v>1481.270788</v>
      </c>
      <c r="E84" s="498">
        <v>1481.270788</v>
      </c>
      <c r="F84" s="498">
        <v>0</v>
      </c>
      <c r="G84" s="498">
        <v>0</v>
      </c>
      <c r="H84" s="498">
        <v>1871.823408</v>
      </c>
      <c r="I84" s="498">
        <v>0.96738000000000002</v>
      </c>
      <c r="J84" s="498">
        <v>0</v>
      </c>
      <c r="K84" s="498">
        <v>0.96738000000000002</v>
      </c>
    </row>
    <row r="85" spans="1:11">
      <c r="A85" s="443">
        <v>77</v>
      </c>
      <c r="B85" s="503" t="s">
        <v>996</v>
      </c>
      <c r="C85" s="503">
        <v>0</v>
      </c>
      <c r="D85" s="498">
        <v>1359.0633909999999</v>
      </c>
      <c r="E85" s="498">
        <v>1359.0633909999999</v>
      </c>
      <c r="F85" s="498">
        <v>0</v>
      </c>
      <c r="G85" s="498">
        <v>0</v>
      </c>
      <c r="H85" s="498">
        <v>1358.9521970000001</v>
      </c>
      <c r="I85" s="498">
        <v>0.111194</v>
      </c>
      <c r="J85" s="498">
        <v>0</v>
      </c>
      <c r="K85" s="498">
        <v>0.111194</v>
      </c>
    </row>
    <row r="86" spans="1:11">
      <c r="A86" s="443">
        <v>78</v>
      </c>
      <c r="B86" s="503" t="s">
        <v>997</v>
      </c>
      <c r="C86" s="503">
        <v>0</v>
      </c>
      <c r="D86" s="498">
        <v>11214</v>
      </c>
      <c r="E86" s="498">
        <v>11114</v>
      </c>
      <c r="F86" s="498">
        <v>320</v>
      </c>
      <c r="G86" s="498">
        <v>220</v>
      </c>
      <c r="H86" s="498">
        <v>11214</v>
      </c>
      <c r="I86" s="498">
        <v>0</v>
      </c>
      <c r="J86" s="498">
        <v>0</v>
      </c>
      <c r="K86" s="498">
        <v>0</v>
      </c>
    </row>
    <row r="87" spans="1:11">
      <c r="A87" s="443">
        <v>79</v>
      </c>
      <c r="B87" s="503" t="s">
        <v>998</v>
      </c>
      <c r="C87" s="503">
        <v>0</v>
      </c>
      <c r="D87" s="498">
        <v>5012.3277529999996</v>
      </c>
      <c r="E87" s="498">
        <v>5787.3277529999996</v>
      </c>
      <c r="F87" s="498">
        <v>105</v>
      </c>
      <c r="G87" s="498">
        <v>880</v>
      </c>
      <c r="H87" s="498">
        <v>5012.3277529999996</v>
      </c>
      <c r="I87" s="498">
        <v>0</v>
      </c>
      <c r="J87" s="498">
        <v>0</v>
      </c>
      <c r="K87" s="498">
        <v>0</v>
      </c>
    </row>
    <row r="88" spans="1:11">
      <c r="A88" s="443">
        <v>80</v>
      </c>
      <c r="B88" s="503" t="s">
        <v>999</v>
      </c>
      <c r="C88" s="503">
        <v>0</v>
      </c>
      <c r="D88" s="498">
        <v>4565.8736550000003</v>
      </c>
      <c r="E88" s="498">
        <v>4890.8736550000003</v>
      </c>
      <c r="F88" s="498">
        <v>120</v>
      </c>
      <c r="G88" s="498">
        <v>445</v>
      </c>
      <c r="H88" s="498">
        <v>4565.8736550000003</v>
      </c>
      <c r="I88" s="498">
        <v>0</v>
      </c>
      <c r="J88" s="498">
        <v>0</v>
      </c>
      <c r="K88" s="498">
        <v>0</v>
      </c>
    </row>
    <row r="89" spans="1:11">
      <c r="A89" s="443">
        <v>81</v>
      </c>
      <c r="B89" s="503" t="s">
        <v>1000</v>
      </c>
      <c r="C89" s="503">
        <v>0</v>
      </c>
      <c r="D89" s="498">
        <v>4122</v>
      </c>
      <c r="E89" s="498">
        <v>4123</v>
      </c>
      <c r="F89" s="498">
        <v>95</v>
      </c>
      <c r="G89" s="498">
        <v>96</v>
      </c>
      <c r="H89" s="498">
        <v>4122</v>
      </c>
      <c r="I89" s="498">
        <v>0</v>
      </c>
      <c r="J89" s="498">
        <v>0</v>
      </c>
      <c r="K89" s="498">
        <v>0</v>
      </c>
    </row>
    <row r="90" spans="1:11">
      <c r="A90" s="443">
        <v>82</v>
      </c>
      <c r="B90" s="503" t="s">
        <v>1001</v>
      </c>
      <c r="C90" s="503">
        <v>0</v>
      </c>
      <c r="D90" s="498">
        <v>5834</v>
      </c>
      <c r="E90" s="498">
        <v>5713</v>
      </c>
      <c r="F90" s="498">
        <v>250</v>
      </c>
      <c r="G90" s="498">
        <v>129</v>
      </c>
      <c r="H90" s="498">
        <v>5834</v>
      </c>
      <c r="I90" s="498">
        <v>0</v>
      </c>
      <c r="J90" s="498">
        <v>0</v>
      </c>
      <c r="K90" s="498">
        <v>0</v>
      </c>
    </row>
    <row r="91" spans="1:11">
      <c r="A91" s="443">
        <v>83</v>
      </c>
      <c r="B91" s="503" t="s">
        <v>1002</v>
      </c>
      <c r="C91" s="503">
        <v>0</v>
      </c>
      <c r="D91" s="498">
        <v>4404</v>
      </c>
      <c r="E91" s="498">
        <v>4391</v>
      </c>
      <c r="F91" s="498">
        <v>105</v>
      </c>
      <c r="G91" s="498">
        <v>92</v>
      </c>
      <c r="H91" s="498">
        <v>4404</v>
      </c>
      <c r="I91" s="498">
        <v>0</v>
      </c>
      <c r="J91" s="498">
        <v>0</v>
      </c>
      <c r="K91" s="498">
        <v>0</v>
      </c>
    </row>
    <row r="92" spans="1:11">
      <c r="A92" s="443">
        <v>84</v>
      </c>
      <c r="B92" s="503" t="s">
        <v>1003</v>
      </c>
      <c r="C92" s="503">
        <v>4206.5732280000002</v>
      </c>
      <c r="D92" s="498">
        <v>30423.313999999998</v>
      </c>
      <c r="E92" s="498">
        <v>910.31399999999996</v>
      </c>
      <c r="F92" s="498">
        <v>29541</v>
      </c>
      <c r="G92" s="498">
        <v>28</v>
      </c>
      <c r="H92" s="498">
        <v>12409.98703</v>
      </c>
      <c r="I92" s="498">
        <v>22219.900197999999</v>
      </c>
      <c r="J92" s="498">
        <v>22176.536198000002</v>
      </c>
      <c r="K92" s="498">
        <v>43.363999999999997</v>
      </c>
    </row>
    <row r="93" spans="1:11">
      <c r="A93" s="443">
        <v>85</v>
      </c>
      <c r="B93" s="503" t="s">
        <v>1004</v>
      </c>
      <c r="C93" s="503">
        <v>3.8</v>
      </c>
      <c r="D93" s="498">
        <f>E93+F93-G93</f>
        <v>6238</v>
      </c>
      <c r="E93" s="498">
        <v>4985</v>
      </c>
      <c r="F93" s="498">
        <v>1305</v>
      </c>
      <c r="G93" s="498">
        <v>52</v>
      </c>
      <c r="H93" s="498">
        <v>5436.4078159999999</v>
      </c>
      <c r="I93" s="498">
        <f>C93+D93-H93</f>
        <v>805.39218400000027</v>
      </c>
      <c r="J93" s="498">
        <v>794</v>
      </c>
      <c r="K93" s="498">
        <v>11.392184</v>
      </c>
    </row>
    <row r="94" spans="1:11">
      <c r="A94" s="443">
        <v>86</v>
      </c>
      <c r="B94" s="503" t="s">
        <v>1005</v>
      </c>
      <c r="C94" s="503">
        <v>653.46720000000005</v>
      </c>
      <c r="D94" s="498">
        <v>26345.751944</v>
      </c>
      <c r="E94" s="498">
        <v>11091.0038</v>
      </c>
      <c r="F94" s="498">
        <v>15996.748143999999</v>
      </c>
      <c r="G94" s="498">
        <v>742</v>
      </c>
      <c r="H94" s="498">
        <v>25225.447412000001</v>
      </c>
      <c r="I94" s="498">
        <v>1773.7717319999999</v>
      </c>
      <c r="J94" s="498">
        <v>1211.8240000000001</v>
      </c>
      <c r="K94" s="498">
        <v>561.94773199999997</v>
      </c>
    </row>
    <row r="95" spans="1:11">
      <c r="A95" s="443">
        <v>87</v>
      </c>
      <c r="B95" s="503" t="s">
        <v>1006</v>
      </c>
      <c r="C95" s="503">
        <v>0</v>
      </c>
      <c r="D95" s="498">
        <v>657</v>
      </c>
      <c r="E95" s="498">
        <v>657</v>
      </c>
      <c r="F95" s="498">
        <v>0</v>
      </c>
      <c r="G95" s="498">
        <v>0</v>
      </c>
      <c r="H95" s="498">
        <v>656.56026799999995</v>
      </c>
      <c r="I95" s="498">
        <v>0.43973200000000001</v>
      </c>
      <c r="J95" s="498">
        <v>0</v>
      </c>
      <c r="K95" s="498">
        <v>0.43973200000000001</v>
      </c>
    </row>
    <row r="96" spans="1:11" ht="28">
      <c r="A96" s="443">
        <v>88</v>
      </c>
      <c r="B96" s="503" t="s">
        <v>1007</v>
      </c>
      <c r="C96" s="503">
        <v>385.00437099999999</v>
      </c>
      <c r="D96" s="498">
        <v>5535</v>
      </c>
      <c r="E96" s="498">
        <v>5580</v>
      </c>
      <c r="F96" s="498">
        <v>0</v>
      </c>
      <c r="G96" s="498">
        <v>45</v>
      </c>
      <c r="H96" s="498">
        <v>5014.0432090000004</v>
      </c>
      <c r="I96" s="498">
        <v>905.96116199999994</v>
      </c>
      <c r="J96" s="498">
        <v>905.96116199999994</v>
      </c>
      <c r="K96" s="498">
        <v>0</v>
      </c>
    </row>
    <row r="97" spans="1:11">
      <c r="A97" s="443">
        <v>89</v>
      </c>
      <c r="B97" s="503" t="s">
        <v>1008</v>
      </c>
      <c r="C97" s="503">
        <v>0</v>
      </c>
      <c r="D97" s="498">
        <v>6002</v>
      </c>
      <c r="E97" s="498">
        <v>5829</v>
      </c>
      <c r="F97" s="498">
        <v>310</v>
      </c>
      <c r="G97" s="498">
        <v>137</v>
      </c>
      <c r="H97" s="498">
        <v>6002</v>
      </c>
      <c r="I97" s="498">
        <v>0</v>
      </c>
      <c r="J97" s="498">
        <v>0</v>
      </c>
      <c r="K97" s="498">
        <v>0</v>
      </c>
    </row>
    <row r="98" spans="1:11">
      <c r="A98" s="443">
        <v>90</v>
      </c>
      <c r="B98" s="503" t="s">
        <v>1009</v>
      </c>
      <c r="C98" s="503">
        <v>0</v>
      </c>
      <c r="D98" s="498">
        <v>3200</v>
      </c>
      <c r="E98" s="498">
        <v>3153</v>
      </c>
      <c r="F98" s="498">
        <v>105</v>
      </c>
      <c r="G98" s="498">
        <v>58</v>
      </c>
      <c r="H98" s="498">
        <v>3200</v>
      </c>
      <c r="I98" s="498">
        <v>0</v>
      </c>
      <c r="J98" s="498">
        <v>0</v>
      </c>
      <c r="K98" s="498">
        <v>0</v>
      </c>
    </row>
    <row r="99" spans="1:11">
      <c r="A99" s="443">
        <v>91</v>
      </c>
      <c r="B99" s="503" t="s">
        <v>1010</v>
      </c>
      <c r="C99" s="503">
        <v>0</v>
      </c>
      <c r="D99" s="498">
        <v>11730.384</v>
      </c>
      <c r="E99" s="498">
        <v>10032.6</v>
      </c>
      <c r="F99" s="498">
        <v>2010.7840000000001</v>
      </c>
      <c r="G99" s="498">
        <v>313</v>
      </c>
      <c r="H99" s="498">
        <v>11662.124</v>
      </c>
      <c r="I99" s="498">
        <v>68.260000000000005</v>
      </c>
      <c r="J99" s="498">
        <v>0</v>
      </c>
      <c r="K99" s="498">
        <v>68.260000000000005</v>
      </c>
    </row>
    <row r="100" spans="1:11" ht="28">
      <c r="A100" s="443">
        <v>92</v>
      </c>
      <c r="B100" s="503" t="s">
        <v>1011</v>
      </c>
      <c r="C100" s="503">
        <v>0</v>
      </c>
      <c r="D100" s="498">
        <v>623</v>
      </c>
      <c r="E100" s="498">
        <v>623</v>
      </c>
      <c r="F100" s="498">
        <v>0</v>
      </c>
      <c r="G100" s="498">
        <v>0</v>
      </c>
      <c r="H100" s="498">
        <v>621.96510000000001</v>
      </c>
      <c r="I100" s="498">
        <v>1.0348999999999999</v>
      </c>
      <c r="J100" s="498">
        <v>0</v>
      </c>
      <c r="K100" s="498">
        <v>1.0348999999999999</v>
      </c>
    </row>
    <row r="101" spans="1:11" ht="28">
      <c r="A101" s="443">
        <v>93</v>
      </c>
      <c r="B101" s="503" t="s">
        <v>1012</v>
      </c>
      <c r="C101" s="503">
        <v>0</v>
      </c>
      <c r="D101" s="498">
        <v>690.26212999999996</v>
      </c>
      <c r="E101" s="498">
        <v>801.26212999999996</v>
      </c>
      <c r="F101" s="498">
        <v>0</v>
      </c>
      <c r="G101" s="498">
        <v>111</v>
      </c>
      <c r="H101" s="498">
        <v>690.26212999999996</v>
      </c>
      <c r="I101" s="498">
        <v>0</v>
      </c>
      <c r="J101" s="498">
        <v>0</v>
      </c>
      <c r="K101" s="498">
        <v>0</v>
      </c>
    </row>
    <row r="102" spans="1:11">
      <c r="A102" s="443">
        <v>94</v>
      </c>
      <c r="B102" s="503" t="s">
        <v>1013</v>
      </c>
      <c r="C102" s="503">
        <v>0</v>
      </c>
      <c r="D102" s="498">
        <v>18457</v>
      </c>
      <c r="E102" s="498">
        <v>9541.2199999999993</v>
      </c>
      <c r="F102" s="498">
        <v>9296.7800000000007</v>
      </c>
      <c r="G102" s="498">
        <v>381</v>
      </c>
      <c r="H102" s="498">
        <v>16417.032916</v>
      </c>
      <c r="I102" s="498">
        <v>2039.9670840000001</v>
      </c>
      <c r="J102" s="498">
        <v>39.960366999999998</v>
      </c>
      <c r="K102" s="498">
        <v>2000.006717</v>
      </c>
    </row>
    <row r="103" spans="1:11">
      <c r="A103" s="443">
        <v>95</v>
      </c>
      <c r="B103" s="503" t="s">
        <v>1014</v>
      </c>
      <c r="C103" s="503">
        <v>7033.2909810000001</v>
      </c>
      <c r="D103" s="498">
        <v>14884.250676</v>
      </c>
      <c r="E103" s="498">
        <v>11275</v>
      </c>
      <c r="F103" s="498">
        <v>4478.2506759999997</v>
      </c>
      <c r="G103" s="498">
        <v>869</v>
      </c>
      <c r="H103" s="498">
        <v>16967.315476</v>
      </c>
      <c r="I103" s="498">
        <v>4950.226181</v>
      </c>
      <c r="J103" s="498">
        <v>4764.499444</v>
      </c>
      <c r="K103" s="498">
        <v>185.72673700000001</v>
      </c>
    </row>
    <row r="104" spans="1:11">
      <c r="A104" s="443">
        <v>96</v>
      </c>
      <c r="B104" s="503" t="s">
        <v>1015</v>
      </c>
      <c r="C104" s="503">
        <v>10648.877584</v>
      </c>
      <c r="D104" s="498">
        <v>100557.731617</v>
      </c>
      <c r="E104" s="498">
        <v>32429.565247999999</v>
      </c>
      <c r="F104" s="498">
        <v>71390.666368999999</v>
      </c>
      <c r="G104" s="498">
        <v>3262.5</v>
      </c>
      <c r="H104" s="498">
        <v>54276.427715999998</v>
      </c>
      <c r="I104" s="498">
        <v>56930.181485000001</v>
      </c>
      <c r="J104" s="498">
        <v>41087.149555000004</v>
      </c>
      <c r="K104" s="498">
        <v>15843.031929999999</v>
      </c>
    </row>
    <row r="105" spans="1:11">
      <c r="A105" s="443">
        <v>97</v>
      </c>
      <c r="B105" s="503" t="s">
        <v>1016</v>
      </c>
      <c r="C105" s="503">
        <v>0</v>
      </c>
      <c r="D105" s="498">
        <v>77139.554329999999</v>
      </c>
      <c r="E105" s="498">
        <v>21252.291234</v>
      </c>
      <c r="F105" s="498">
        <v>58095.236096000001</v>
      </c>
      <c r="G105" s="498">
        <v>2207.973</v>
      </c>
      <c r="H105" s="498">
        <v>75814.341329999996</v>
      </c>
      <c r="I105" s="498">
        <v>1325.213</v>
      </c>
      <c r="J105" s="498">
        <v>362.40199999999999</v>
      </c>
      <c r="K105" s="498">
        <v>962.81100000000004</v>
      </c>
    </row>
    <row r="106" spans="1:11">
      <c r="A106" s="443">
        <v>98</v>
      </c>
      <c r="B106" s="503" t="s">
        <v>1017</v>
      </c>
      <c r="C106" s="503">
        <v>0</v>
      </c>
      <c r="D106" s="498">
        <v>15398.1584</v>
      </c>
      <c r="E106" s="498">
        <v>3301.81439</v>
      </c>
      <c r="F106" s="498">
        <v>12189.344010000001</v>
      </c>
      <c r="G106" s="498">
        <v>93</v>
      </c>
      <c r="H106" s="498">
        <v>14403.8984</v>
      </c>
      <c r="I106" s="498">
        <v>994.26</v>
      </c>
      <c r="J106" s="498">
        <v>766.21699999999998</v>
      </c>
      <c r="K106" s="498">
        <v>228.04300000000001</v>
      </c>
    </row>
    <row r="107" spans="1:11" ht="28">
      <c r="A107" s="443">
        <v>99</v>
      </c>
      <c r="B107" s="503" t="s">
        <v>1018</v>
      </c>
      <c r="C107" s="503">
        <v>0</v>
      </c>
      <c r="D107" s="498">
        <v>1125.5260900000001</v>
      </c>
      <c r="E107" s="498">
        <v>0</v>
      </c>
      <c r="F107" s="498">
        <v>1125.5260900000001</v>
      </c>
      <c r="G107" s="498">
        <v>0</v>
      </c>
      <c r="H107" s="498">
        <v>1125.5260900000001</v>
      </c>
      <c r="I107" s="498">
        <v>0</v>
      </c>
      <c r="J107" s="498">
        <v>0</v>
      </c>
      <c r="K107" s="498">
        <v>0</v>
      </c>
    </row>
    <row r="108" spans="1:11">
      <c r="A108" s="443">
        <v>100</v>
      </c>
      <c r="B108" s="503" t="s">
        <v>1019</v>
      </c>
      <c r="C108" s="503">
        <v>0</v>
      </c>
      <c r="D108" s="498">
        <v>2125</v>
      </c>
      <c r="E108" s="498">
        <v>2125</v>
      </c>
      <c r="F108" s="498">
        <v>0</v>
      </c>
      <c r="G108" s="498">
        <v>0</v>
      </c>
      <c r="H108" s="498">
        <v>2124.3856569999998</v>
      </c>
      <c r="I108" s="498">
        <v>0.61434299999999997</v>
      </c>
      <c r="J108" s="498">
        <v>0</v>
      </c>
      <c r="K108" s="498">
        <v>0.61434299999999997</v>
      </c>
    </row>
    <row r="109" spans="1:11">
      <c r="A109" s="443">
        <v>101</v>
      </c>
      <c r="B109" s="503" t="s">
        <v>1020</v>
      </c>
      <c r="C109" s="503">
        <v>0</v>
      </c>
      <c r="D109" s="498">
        <v>317</v>
      </c>
      <c r="E109" s="498">
        <v>317</v>
      </c>
      <c r="F109" s="498">
        <v>0</v>
      </c>
      <c r="G109" s="498">
        <v>0</v>
      </c>
      <c r="H109" s="498">
        <v>295.86175400000002</v>
      </c>
      <c r="I109" s="498">
        <v>21.138245999999999</v>
      </c>
      <c r="J109" s="498">
        <v>0</v>
      </c>
      <c r="K109" s="498">
        <v>21.138245999999999</v>
      </c>
    </row>
    <row r="110" spans="1:11">
      <c r="A110" s="443">
        <v>102</v>
      </c>
      <c r="B110" s="503" t="s">
        <v>1021</v>
      </c>
      <c r="C110" s="503">
        <v>0</v>
      </c>
      <c r="D110" s="498">
        <v>3255.9602479999999</v>
      </c>
      <c r="E110" s="498">
        <v>3255.9602479999999</v>
      </c>
      <c r="F110" s="498">
        <v>0</v>
      </c>
      <c r="G110" s="498">
        <v>0</v>
      </c>
      <c r="H110" s="498">
        <v>3255.9602479999999</v>
      </c>
      <c r="I110" s="498">
        <v>0</v>
      </c>
      <c r="J110" s="498">
        <v>0</v>
      </c>
      <c r="K110" s="498">
        <v>0</v>
      </c>
    </row>
    <row r="111" spans="1:11" ht="28">
      <c r="A111" s="443">
        <v>103</v>
      </c>
      <c r="B111" s="503" t="s">
        <v>1022</v>
      </c>
      <c r="C111" s="503">
        <v>0</v>
      </c>
      <c r="D111" s="498">
        <v>1716</v>
      </c>
      <c r="E111" s="498">
        <v>1800</v>
      </c>
      <c r="F111" s="498">
        <v>0</v>
      </c>
      <c r="G111" s="498">
        <v>84</v>
      </c>
      <c r="H111" s="498">
        <v>1659.6829660000001</v>
      </c>
      <c r="I111" s="498">
        <v>56.317034</v>
      </c>
      <c r="J111" s="498">
        <v>0</v>
      </c>
      <c r="K111" s="498">
        <v>56.317034</v>
      </c>
    </row>
    <row r="112" spans="1:11">
      <c r="A112" s="443">
        <v>104</v>
      </c>
      <c r="B112" s="503" t="s">
        <v>1023</v>
      </c>
      <c r="C112" s="503">
        <v>2071.8879999999999</v>
      </c>
      <c r="D112" s="498">
        <v>53187.563752000002</v>
      </c>
      <c r="E112" s="498">
        <v>42012.576999999997</v>
      </c>
      <c r="F112" s="498">
        <v>13221.986752000001</v>
      </c>
      <c r="G112" s="498">
        <v>2047</v>
      </c>
      <c r="H112" s="498">
        <v>45725.954035000002</v>
      </c>
      <c r="I112" s="498">
        <v>9533.4977170000002</v>
      </c>
      <c r="J112" s="498">
        <v>1840.1179999999999</v>
      </c>
      <c r="K112" s="498">
        <v>7693.3797169999998</v>
      </c>
    </row>
    <row r="113" spans="1:11" ht="28">
      <c r="A113" s="443">
        <v>105</v>
      </c>
      <c r="B113" s="503" t="s">
        <v>1024</v>
      </c>
      <c r="C113" s="503">
        <v>0</v>
      </c>
      <c r="D113" s="498">
        <v>7757.9049000000005</v>
      </c>
      <c r="E113" s="498">
        <v>6705</v>
      </c>
      <c r="F113" s="498">
        <v>1207.9049</v>
      </c>
      <c r="G113" s="498">
        <v>155</v>
      </c>
      <c r="H113" s="498">
        <v>7142.1184219999996</v>
      </c>
      <c r="I113" s="498">
        <v>615.78647799999999</v>
      </c>
      <c r="J113" s="498">
        <v>0</v>
      </c>
      <c r="K113" s="498">
        <v>615.78647799999999</v>
      </c>
    </row>
    <row r="114" spans="1:11">
      <c r="A114" s="443">
        <v>106</v>
      </c>
      <c r="B114" s="503" t="s">
        <v>1025</v>
      </c>
      <c r="C114" s="503">
        <v>13764.951999999999</v>
      </c>
      <c r="D114" s="498">
        <v>59365.915999999997</v>
      </c>
      <c r="E114" s="498">
        <v>55861</v>
      </c>
      <c r="F114" s="498">
        <v>8472.9159999999993</v>
      </c>
      <c r="G114" s="498">
        <v>4968</v>
      </c>
      <c r="H114" s="498">
        <v>58600.255700000002</v>
      </c>
      <c r="I114" s="498">
        <v>14530.612300000001</v>
      </c>
      <c r="J114" s="498">
        <v>3523</v>
      </c>
      <c r="K114" s="498">
        <v>11007.612300000001</v>
      </c>
    </row>
    <row r="115" spans="1:11">
      <c r="A115" s="443">
        <v>107</v>
      </c>
      <c r="B115" s="503" t="s">
        <v>1026</v>
      </c>
      <c r="C115" s="503">
        <v>0</v>
      </c>
      <c r="D115" s="498">
        <v>954.93799999999999</v>
      </c>
      <c r="E115" s="498">
        <v>0</v>
      </c>
      <c r="F115" s="498">
        <v>954.93799999999999</v>
      </c>
      <c r="G115" s="498">
        <v>0</v>
      </c>
      <c r="H115" s="498">
        <v>826.66351999999995</v>
      </c>
      <c r="I115" s="498">
        <v>128.27448000000001</v>
      </c>
      <c r="J115" s="498">
        <v>128.27448000000001</v>
      </c>
      <c r="K115" s="498">
        <v>0</v>
      </c>
    </row>
    <row r="116" spans="1:11">
      <c r="A116" s="443">
        <v>108</v>
      </c>
      <c r="B116" s="503" t="s">
        <v>1027</v>
      </c>
      <c r="C116" s="503">
        <v>0</v>
      </c>
      <c r="D116" s="498">
        <v>2750.0669640000001</v>
      </c>
      <c r="E116" s="498">
        <v>2750.0669640000001</v>
      </c>
      <c r="F116" s="498">
        <v>0</v>
      </c>
      <c r="G116" s="498">
        <v>0</v>
      </c>
      <c r="H116" s="498">
        <v>2738.4385550000002</v>
      </c>
      <c r="I116" s="498">
        <v>11.628409</v>
      </c>
      <c r="J116" s="498">
        <v>0</v>
      </c>
      <c r="K116" s="498">
        <v>11.628409</v>
      </c>
    </row>
    <row r="117" spans="1:11" ht="28">
      <c r="A117" s="443">
        <v>109</v>
      </c>
      <c r="B117" s="503" t="s">
        <v>1028</v>
      </c>
      <c r="C117" s="503">
        <v>490</v>
      </c>
      <c r="D117" s="498">
        <v>6713</v>
      </c>
      <c r="E117" s="498">
        <v>6703</v>
      </c>
      <c r="F117" s="498">
        <v>30</v>
      </c>
      <c r="G117" s="498">
        <v>20</v>
      </c>
      <c r="H117" s="498">
        <v>7203</v>
      </c>
      <c r="I117" s="498">
        <v>0</v>
      </c>
      <c r="J117" s="498"/>
      <c r="K117" s="498"/>
    </row>
    <row r="118" spans="1:11">
      <c r="A118" s="443">
        <v>110</v>
      </c>
      <c r="B118" s="503" t="s">
        <v>1029</v>
      </c>
      <c r="C118" s="503"/>
      <c r="D118" s="498">
        <v>13266.658246999999</v>
      </c>
      <c r="E118" s="498">
        <v>12270.358247</v>
      </c>
      <c r="F118" s="498">
        <v>1030.3</v>
      </c>
      <c r="G118" s="498">
        <v>34</v>
      </c>
      <c r="H118" s="498">
        <v>12517.812591</v>
      </c>
      <c r="I118" s="498">
        <v>748.84565599999951</v>
      </c>
      <c r="J118" s="498">
        <v>517.29396299999996</v>
      </c>
      <c r="K118" s="498">
        <v>231.55169299999955</v>
      </c>
    </row>
    <row r="119" spans="1:11">
      <c r="A119" s="443">
        <v>111</v>
      </c>
      <c r="B119" s="503" t="s">
        <v>1030</v>
      </c>
      <c r="C119" s="503">
        <v>21200</v>
      </c>
      <c r="D119" s="498">
        <v>10996</v>
      </c>
      <c r="E119" s="498">
        <v>10480</v>
      </c>
      <c r="F119" s="498">
        <v>516</v>
      </c>
      <c r="G119" s="498"/>
      <c r="H119" s="498">
        <v>31039.611999000001</v>
      </c>
      <c r="I119" s="498">
        <v>1156.3880009999993</v>
      </c>
      <c r="J119" s="498">
        <v>312</v>
      </c>
      <c r="K119" s="498">
        <v>844.38800099999935</v>
      </c>
    </row>
    <row r="120" spans="1:11">
      <c r="A120" s="443">
        <v>112</v>
      </c>
      <c r="B120" s="503" t="s">
        <v>1031</v>
      </c>
      <c r="C120" s="503"/>
      <c r="D120" s="498">
        <v>13085.623</v>
      </c>
      <c r="E120" s="498">
        <v>11085.290999999999</v>
      </c>
      <c r="F120" s="498">
        <v>2012.3320000000001</v>
      </c>
      <c r="G120" s="498">
        <v>12</v>
      </c>
      <c r="H120" s="498">
        <v>11105.321989</v>
      </c>
      <c r="I120" s="498">
        <v>1980.3010109999996</v>
      </c>
      <c r="J120" s="498"/>
      <c r="K120" s="498">
        <v>1980.3010109999996</v>
      </c>
    </row>
    <row r="121" spans="1:11">
      <c r="A121" s="443">
        <v>113</v>
      </c>
      <c r="B121" s="503" t="s">
        <v>1032</v>
      </c>
      <c r="C121" s="503">
        <v>8428</v>
      </c>
      <c r="D121" s="498">
        <v>4216</v>
      </c>
      <c r="E121" s="498">
        <v>4083</v>
      </c>
      <c r="F121" s="498">
        <v>133</v>
      </c>
      <c r="G121" s="498"/>
      <c r="H121" s="498">
        <v>12066.308800000001</v>
      </c>
      <c r="I121" s="498">
        <v>577.6911999999993</v>
      </c>
      <c r="J121" s="498"/>
      <c r="K121" s="498">
        <v>577.6911999999993</v>
      </c>
    </row>
    <row r="122" spans="1:11">
      <c r="A122" s="443">
        <v>114</v>
      </c>
      <c r="B122" s="503" t="s">
        <v>1033</v>
      </c>
      <c r="C122" s="503">
        <v>6096</v>
      </c>
      <c r="D122" s="498">
        <v>6105</v>
      </c>
      <c r="E122" s="498">
        <v>6043</v>
      </c>
      <c r="F122" s="498">
        <v>62</v>
      </c>
      <c r="G122" s="498"/>
      <c r="H122" s="498">
        <v>10299.489600000001</v>
      </c>
      <c r="I122" s="498">
        <v>1901.5103999999992</v>
      </c>
      <c r="J122" s="498"/>
      <c r="K122" s="498">
        <v>1901.5103999999992</v>
      </c>
    </row>
    <row r="123" spans="1:11">
      <c r="A123" s="443">
        <v>115</v>
      </c>
      <c r="B123" s="503" t="s">
        <v>1034</v>
      </c>
      <c r="C123" s="503">
        <v>4839.0686999999998</v>
      </c>
      <c r="D123" s="498">
        <v>39077.464826999996</v>
      </c>
      <c r="E123" s="498">
        <v>37312.654826999998</v>
      </c>
      <c r="F123" s="498">
        <v>1812.81</v>
      </c>
      <c r="G123" s="498">
        <v>48</v>
      </c>
      <c r="H123" s="498">
        <v>30679.374159999999</v>
      </c>
      <c r="I123" s="498">
        <v>13237.159366999993</v>
      </c>
      <c r="J123" s="498">
        <v>6.3E-5</v>
      </c>
      <c r="K123" s="498">
        <f>I123-J123</f>
        <v>13237.159303999993</v>
      </c>
    </row>
    <row r="124" spans="1:11" ht="28">
      <c r="A124" s="443">
        <v>116</v>
      </c>
      <c r="B124" s="503" t="s">
        <v>1035</v>
      </c>
      <c r="C124" s="503">
        <v>3803</v>
      </c>
      <c r="D124" s="498">
        <v>11698.913</v>
      </c>
      <c r="E124" s="498">
        <v>11487.4</v>
      </c>
      <c r="F124" s="498">
        <v>218.51300000000001</v>
      </c>
      <c r="G124" s="498">
        <v>7</v>
      </c>
      <c r="H124" s="498">
        <v>10199.536787999999</v>
      </c>
      <c r="I124" s="498">
        <v>5302.376212000001</v>
      </c>
      <c r="J124" s="498">
        <v>4627.3680000000004</v>
      </c>
      <c r="K124" s="498">
        <v>675.00821200000064</v>
      </c>
    </row>
    <row r="125" spans="1:11">
      <c r="A125" s="443">
        <v>117</v>
      </c>
      <c r="B125" s="503" t="s">
        <v>1036</v>
      </c>
      <c r="C125" s="503">
        <v>7355</v>
      </c>
      <c r="D125" s="498">
        <v>22946.03</v>
      </c>
      <c r="E125" s="498">
        <v>22825.03</v>
      </c>
      <c r="F125" s="498">
        <v>188</v>
      </c>
      <c r="G125" s="498">
        <v>67</v>
      </c>
      <c r="H125" s="498">
        <v>23252.313848000002</v>
      </c>
      <c r="I125" s="498">
        <v>7048.7161519999972</v>
      </c>
      <c r="J125" s="498">
        <v>188</v>
      </c>
      <c r="K125" s="498">
        <f>I125-J125</f>
        <v>6860.7161519999972</v>
      </c>
    </row>
    <row r="126" spans="1:11">
      <c r="A126" s="443">
        <v>118</v>
      </c>
      <c r="B126" s="503" t="s">
        <v>1037</v>
      </c>
      <c r="C126" s="503">
        <v>1300</v>
      </c>
      <c r="D126" s="498">
        <v>26439.226684999998</v>
      </c>
      <c r="E126" s="498">
        <v>23958.468371999999</v>
      </c>
      <c r="F126" s="498">
        <v>2940.7583129999998</v>
      </c>
      <c r="G126" s="498">
        <v>460</v>
      </c>
      <c r="H126" s="498">
        <v>19023.223752999998</v>
      </c>
      <c r="I126" s="498">
        <v>8716.0029319999994</v>
      </c>
      <c r="J126" s="498"/>
      <c r="K126" s="498">
        <v>8716.0029319999994</v>
      </c>
    </row>
    <row r="127" spans="1:11">
      <c r="A127" s="443">
        <v>119</v>
      </c>
      <c r="B127" s="503" t="s">
        <v>1038</v>
      </c>
      <c r="C127" s="503">
        <v>83673.619860000006</v>
      </c>
      <c r="D127" s="498">
        <v>21576.324000000001</v>
      </c>
      <c r="E127" s="498">
        <v>19911.71</v>
      </c>
      <c r="F127" s="498">
        <v>1664.614</v>
      </c>
      <c r="G127" s="498"/>
      <c r="H127" s="498">
        <v>57744.171991000003</v>
      </c>
      <c r="I127" s="498">
        <v>47505.771868999997</v>
      </c>
      <c r="J127" s="498">
        <v>839</v>
      </c>
      <c r="K127" s="498">
        <v>46666.771868999997</v>
      </c>
    </row>
    <row r="128" spans="1:11">
      <c r="A128" s="443">
        <v>120</v>
      </c>
      <c r="B128" s="503" t="s">
        <v>1039</v>
      </c>
      <c r="C128" s="503">
        <v>6880</v>
      </c>
      <c r="D128" s="498">
        <v>5473</v>
      </c>
      <c r="E128" s="498">
        <v>5389</v>
      </c>
      <c r="F128" s="498">
        <v>84</v>
      </c>
      <c r="G128" s="498"/>
      <c r="H128" s="498">
        <v>5421.1903519999996</v>
      </c>
      <c r="I128" s="498">
        <v>6931.8096480000004</v>
      </c>
      <c r="J128" s="498"/>
      <c r="K128" s="498">
        <v>6931.8096480000004</v>
      </c>
    </row>
    <row r="129" spans="1:11">
      <c r="A129" s="443">
        <v>121</v>
      </c>
      <c r="B129" s="503" t="s">
        <v>1040</v>
      </c>
      <c r="C129" s="503"/>
      <c r="D129" s="498">
        <v>8714.6336279999996</v>
      </c>
      <c r="E129" s="498">
        <v>7163.1596280000003</v>
      </c>
      <c r="F129" s="498">
        <v>1651.4739999999999</v>
      </c>
      <c r="G129" s="498">
        <v>100</v>
      </c>
      <c r="H129" s="498">
        <v>6129.4046200000003</v>
      </c>
      <c r="I129" s="498">
        <v>2585.2290079999993</v>
      </c>
      <c r="J129" s="498"/>
      <c r="K129" s="498">
        <v>2585.2290079999993</v>
      </c>
    </row>
    <row r="130" spans="1:11">
      <c r="A130" s="443">
        <v>122</v>
      </c>
      <c r="B130" s="503" t="s">
        <v>1041</v>
      </c>
      <c r="C130" s="503"/>
      <c r="D130" s="498">
        <v>46003.595000000001</v>
      </c>
      <c r="E130" s="498">
        <v>35897.595000000001</v>
      </c>
      <c r="F130" s="498">
        <v>10218</v>
      </c>
      <c r="G130" s="498">
        <v>112</v>
      </c>
      <c r="H130" s="498">
        <v>44958.648725999999</v>
      </c>
      <c r="I130" s="498">
        <v>1044.9462740000017</v>
      </c>
      <c r="J130" s="498">
        <v>359</v>
      </c>
      <c r="K130" s="498">
        <v>685.94627400000172</v>
      </c>
    </row>
    <row r="131" spans="1:11">
      <c r="A131" s="443">
        <v>123</v>
      </c>
      <c r="B131" s="503" t="s">
        <v>1042</v>
      </c>
      <c r="C131" s="503">
        <v>498</v>
      </c>
      <c r="D131" s="498">
        <v>43152.502999999997</v>
      </c>
      <c r="E131" s="498">
        <v>41486</v>
      </c>
      <c r="F131" s="498">
        <v>1744.5029999999999</v>
      </c>
      <c r="G131" s="498">
        <v>78</v>
      </c>
      <c r="H131" s="498">
        <v>41939.300299000002</v>
      </c>
      <c r="I131" s="498">
        <v>1711.2027009999947</v>
      </c>
      <c r="J131" s="498">
        <v>416.86313200000001</v>
      </c>
      <c r="K131" s="498">
        <v>1294.3395689999948</v>
      </c>
    </row>
    <row r="132" spans="1:11">
      <c r="A132" s="443">
        <v>124</v>
      </c>
      <c r="B132" s="503" t="s">
        <v>1043</v>
      </c>
      <c r="C132" s="503"/>
      <c r="D132" s="498">
        <v>5589.0709999999999</v>
      </c>
      <c r="E132" s="498">
        <v>5561</v>
      </c>
      <c r="F132" s="498">
        <v>48.070999999999998</v>
      </c>
      <c r="G132" s="498">
        <v>20</v>
      </c>
      <c r="H132" s="498">
        <v>5353.2889709999999</v>
      </c>
      <c r="I132" s="498">
        <v>235.78202899999997</v>
      </c>
      <c r="J132" s="498"/>
      <c r="K132" s="498">
        <v>235.78202899999997</v>
      </c>
    </row>
    <row r="133" spans="1:11">
      <c r="A133" s="443">
        <v>125</v>
      </c>
      <c r="B133" s="503" t="s">
        <v>1044</v>
      </c>
      <c r="C133" s="503"/>
      <c r="D133" s="498">
        <v>20217.805</v>
      </c>
      <c r="E133" s="498">
        <v>9286.902</v>
      </c>
      <c r="F133" s="498">
        <v>10930.903</v>
      </c>
      <c r="G133" s="498"/>
      <c r="H133" s="498">
        <v>19757.805</v>
      </c>
      <c r="I133" s="498">
        <v>460</v>
      </c>
      <c r="J133" s="498"/>
      <c r="K133" s="498">
        <v>460</v>
      </c>
    </row>
    <row r="134" spans="1:11">
      <c r="A134" s="443">
        <v>126</v>
      </c>
      <c r="B134" s="503" t="s">
        <v>1045</v>
      </c>
      <c r="C134" s="503">
        <v>3549.9636350000001</v>
      </c>
      <c r="D134" s="498">
        <v>44539.652000000002</v>
      </c>
      <c r="E134" s="498">
        <v>44595.652000000002</v>
      </c>
      <c r="F134" s="498"/>
      <c r="G134" s="498">
        <v>56</v>
      </c>
      <c r="H134" s="498">
        <v>45908.515670000001</v>
      </c>
      <c r="I134" s="498">
        <v>2181.0999650000012</v>
      </c>
      <c r="J134" s="498">
        <v>98.847814999999997</v>
      </c>
      <c r="K134" s="498">
        <v>2082.2521500000012</v>
      </c>
    </row>
    <row r="135" spans="1:11" ht="28">
      <c r="A135" s="443">
        <v>127</v>
      </c>
      <c r="B135" s="503" t="s">
        <v>1046</v>
      </c>
      <c r="C135" s="503"/>
      <c r="D135" s="498">
        <v>12415.095181999999</v>
      </c>
      <c r="E135" s="498">
        <v>11418.695181999999</v>
      </c>
      <c r="F135" s="498">
        <v>1073.4000000000001</v>
      </c>
      <c r="G135" s="498">
        <v>77</v>
      </c>
      <c r="H135" s="498">
        <v>12320.835679</v>
      </c>
      <c r="I135" s="498">
        <v>94.259502999999313</v>
      </c>
      <c r="J135" s="498"/>
      <c r="K135" s="498">
        <v>94.259502999999313</v>
      </c>
    </row>
    <row r="136" spans="1:11">
      <c r="A136" s="443">
        <v>128</v>
      </c>
      <c r="B136" s="503" t="s">
        <v>1047</v>
      </c>
      <c r="C136" s="503">
        <v>5359</v>
      </c>
      <c r="D136" s="498">
        <v>39677</v>
      </c>
      <c r="E136" s="498">
        <v>34491</v>
      </c>
      <c r="F136" s="498">
        <v>5438</v>
      </c>
      <c r="G136" s="498">
        <v>252</v>
      </c>
      <c r="H136" s="498">
        <v>44352.298118999999</v>
      </c>
      <c r="I136" s="498">
        <v>683.70188100000087</v>
      </c>
      <c r="J136" s="498"/>
      <c r="K136" s="498">
        <v>683.70188100000087</v>
      </c>
    </row>
    <row r="137" spans="1:11">
      <c r="A137" s="443">
        <v>129</v>
      </c>
      <c r="B137" s="503" t="s">
        <v>1048</v>
      </c>
      <c r="C137" s="503"/>
      <c r="D137" s="498">
        <v>54079.972999999998</v>
      </c>
      <c r="E137" s="498">
        <v>17153.929</v>
      </c>
      <c r="F137" s="498">
        <v>37183.044000000002</v>
      </c>
      <c r="G137" s="498">
        <v>257</v>
      </c>
      <c r="H137" s="498">
        <v>41290.074099999998</v>
      </c>
      <c r="I137" s="498">
        <v>12789.8989</v>
      </c>
      <c r="J137" s="498">
        <v>11595</v>
      </c>
      <c r="K137" s="498">
        <v>1194.8989000000001</v>
      </c>
    </row>
    <row r="138" spans="1:11">
      <c r="A138" s="443">
        <v>130</v>
      </c>
      <c r="B138" s="503" t="s">
        <v>1049</v>
      </c>
      <c r="C138" s="503"/>
      <c r="D138" s="498">
        <v>59227.659400000004</v>
      </c>
      <c r="E138" s="498">
        <v>43527</v>
      </c>
      <c r="F138" s="498">
        <v>15882.6594</v>
      </c>
      <c r="G138" s="498">
        <v>182</v>
      </c>
      <c r="H138" s="498">
        <v>54606.564491999998</v>
      </c>
      <c r="I138" s="498">
        <v>4621.0949080000064</v>
      </c>
      <c r="J138" s="498">
        <v>598</v>
      </c>
      <c r="K138" s="498">
        <v>4023.0949080000064</v>
      </c>
    </row>
    <row r="139" spans="1:11">
      <c r="A139" s="443">
        <v>131</v>
      </c>
      <c r="B139" s="503" t="s">
        <v>1050</v>
      </c>
      <c r="C139" s="503">
        <v>227.8922</v>
      </c>
      <c r="D139" s="498">
        <v>47329.399999999994</v>
      </c>
      <c r="E139" s="498">
        <v>25285.551567999999</v>
      </c>
      <c r="F139" s="498">
        <v>22266.848431999999</v>
      </c>
      <c r="G139" s="498">
        <v>223</v>
      </c>
      <c r="H139" s="498">
        <v>46681.610256</v>
      </c>
      <c r="I139" s="498">
        <v>875.68194399999629</v>
      </c>
      <c r="J139" s="498">
        <v>285</v>
      </c>
      <c r="K139" s="498">
        <v>590.68194399999629</v>
      </c>
    </row>
    <row r="140" spans="1:11">
      <c r="A140" s="443">
        <v>132</v>
      </c>
      <c r="B140" s="503" t="s">
        <v>1051</v>
      </c>
      <c r="C140" s="503">
        <v>302.72054800000001</v>
      </c>
      <c r="D140" s="498">
        <v>49526.413</v>
      </c>
      <c r="E140" s="498">
        <v>39408.5</v>
      </c>
      <c r="F140" s="498">
        <v>10128.913</v>
      </c>
      <c r="G140" s="498">
        <v>11</v>
      </c>
      <c r="H140" s="498">
        <v>48165.676501000002</v>
      </c>
      <c r="I140" s="498">
        <v>1663.4570469999962</v>
      </c>
      <c r="J140" s="498">
        <v>602</v>
      </c>
      <c r="K140" s="498">
        <v>1061.4570469999962</v>
      </c>
    </row>
    <row r="141" spans="1:11">
      <c r="A141" s="443">
        <v>133</v>
      </c>
      <c r="B141" s="503" t="s">
        <v>1052</v>
      </c>
      <c r="C141" s="503"/>
      <c r="D141" s="498">
        <v>38904.173703</v>
      </c>
      <c r="E141" s="498">
        <v>38088.790702999999</v>
      </c>
      <c r="F141" s="498">
        <v>849.38300000000004</v>
      </c>
      <c r="G141" s="498">
        <v>34</v>
      </c>
      <c r="H141" s="498">
        <v>38641.087471999999</v>
      </c>
      <c r="I141" s="498">
        <v>263.08623100000113</v>
      </c>
      <c r="J141" s="498"/>
      <c r="K141" s="498">
        <v>263.08623100000113</v>
      </c>
    </row>
    <row r="142" spans="1:11">
      <c r="A142" s="443">
        <v>134</v>
      </c>
      <c r="B142" s="503" t="s">
        <v>1053</v>
      </c>
      <c r="C142" s="503">
        <v>518.05539999999996</v>
      </c>
      <c r="D142" s="498">
        <v>40883.608999999997</v>
      </c>
      <c r="E142" s="498">
        <v>26658.965</v>
      </c>
      <c r="F142" s="498">
        <v>14242.644</v>
      </c>
      <c r="G142" s="498">
        <v>18</v>
      </c>
      <c r="H142" s="498">
        <v>40579.814750999998</v>
      </c>
      <c r="I142" s="498">
        <v>821.84964899999613</v>
      </c>
      <c r="J142" s="498">
        <v>594</v>
      </c>
      <c r="K142" s="498">
        <v>227.84964899999613</v>
      </c>
    </row>
    <row r="143" spans="1:11">
      <c r="A143" s="443">
        <v>135</v>
      </c>
      <c r="B143" s="503" t="s">
        <v>1054</v>
      </c>
      <c r="C143" s="503">
        <v>4473.9219080000003</v>
      </c>
      <c r="D143" s="498">
        <v>58144.817999999999</v>
      </c>
      <c r="E143" s="498">
        <v>49391.866000000002</v>
      </c>
      <c r="F143" s="498">
        <v>8768.9519999999993</v>
      </c>
      <c r="G143" s="498">
        <v>16</v>
      </c>
      <c r="H143" s="498">
        <v>62229.591492</v>
      </c>
      <c r="I143" s="498">
        <v>389.14841600000364</v>
      </c>
      <c r="J143" s="498">
        <v>360</v>
      </c>
      <c r="K143" s="498">
        <v>29.148416000003635</v>
      </c>
    </row>
    <row r="144" spans="1:11">
      <c r="A144" s="443">
        <v>136</v>
      </c>
      <c r="B144" s="503" t="s">
        <v>1055</v>
      </c>
      <c r="C144" s="503">
        <v>2367</v>
      </c>
      <c r="D144" s="498">
        <v>5134</v>
      </c>
      <c r="E144" s="498">
        <v>1417</v>
      </c>
      <c r="F144" s="498">
        <v>3717</v>
      </c>
      <c r="G144" s="498"/>
      <c r="H144" s="498">
        <v>6039.3302000000003</v>
      </c>
      <c r="I144" s="498">
        <v>1461.6697999999997</v>
      </c>
      <c r="J144" s="498">
        <v>1108</v>
      </c>
      <c r="K144" s="498">
        <v>353.66979999999967</v>
      </c>
    </row>
    <row r="145" spans="1:11">
      <c r="A145" s="443">
        <v>137</v>
      </c>
      <c r="B145" s="503" t="s">
        <v>1056</v>
      </c>
      <c r="C145" s="503">
        <v>576.96900000000005</v>
      </c>
      <c r="D145" s="498">
        <v>60896.511639999997</v>
      </c>
      <c r="E145" s="498">
        <v>43102</v>
      </c>
      <c r="F145" s="498">
        <v>18345.511640000001</v>
      </c>
      <c r="G145" s="498">
        <v>551</v>
      </c>
      <c r="H145" s="498">
        <v>56964.760601000002</v>
      </c>
      <c r="I145" s="498">
        <v>4508.7200389999925</v>
      </c>
      <c r="J145" s="498">
        <v>2781.91</v>
      </c>
      <c r="K145" s="498">
        <v>1726.8100389999927</v>
      </c>
    </row>
    <row r="146" spans="1:11">
      <c r="A146" s="443">
        <v>138</v>
      </c>
      <c r="B146" s="503" t="s">
        <v>1029</v>
      </c>
      <c r="C146" s="503">
        <v>4321.5022470000004</v>
      </c>
      <c r="D146" s="498">
        <v>-3406.85725</v>
      </c>
      <c r="E146" s="498"/>
      <c r="F146" s="498"/>
      <c r="G146" s="498">
        <v>3406.85725</v>
      </c>
      <c r="H146" s="498">
        <v>888.58220500000004</v>
      </c>
      <c r="I146" s="498">
        <v>26.062792000000286</v>
      </c>
      <c r="J146" s="498"/>
      <c r="K146" s="498">
        <v>26.062792000000286</v>
      </c>
    </row>
    <row r="147" spans="1:11">
      <c r="A147" s="443">
        <v>139</v>
      </c>
      <c r="B147" s="503" t="s">
        <v>1057</v>
      </c>
      <c r="C147" s="503">
        <v>8323.6670159999994</v>
      </c>
      <c r="D147" s="498">
        <v>-5750.5623869999999</v>
      </c>
      <c r="E147" s="498"/>
      <c r="F147" s="498"/>
      <c r="G147" s="498">
        <v>5750.5623869999999</v>
      </c>
      <c r="H147" s="498">
        <v>2573.1046289999999</v>
      </c>
      <c r="I147" s="498"/>
      <c r="J147" s="498"/>
      <c r="K147" s="498"/>
    </row>
    <row r="148" spans="1:11" ht="28">
      <c r="A148" s="443">
        <v>140</v>
      </c>
      <c r="B148" s="503" t="s">
        <v>1046</v>
      </c>
      <c r="C148" s="503">
        <v>3500</v>
      </c>
      <c r="D148" s="498">
        <v>-1877.6409080000001</v>
      </c>
      <c r="E148" s="498"/>
      <c r="F148" s="498"/>
      <c r="G148" s="498">
        <v>1877.6409080000001</v>
      </c>
      <c r="H148" s="498">
        <v>1622.3590919999999</v>
      </c>
      <c r="I148" s="498"/>
      <c r="J148" s="498"/>
      <c r="K148" s="498"/>
    </row>
    <row r="149" spans="1:11">
      <c r="A149" s="443">
        <v>141</v>
      </c>
      <c r="B149" s="503" t="s">
        <v>1058</v>
      </c>
      <c r="C149" s="503">
        <v>0</v>
      </c>
      <c r="D149" s="498">
        <v>27457.064999999999</v>
      </c>
      <c r="E149" s="498">
        <v>24354</v>
      </c>
      <c r="F149" s="498">
        <v>3708.0650000000001</v>
      </c>
      <c r="G149" s="498">
        <v>605</v>
      </c>
      <c r="H149" s="498">
        <v>16768.064999999999</v>
      </c>
      <c r="I149" s="498">
        <v>10689</v>
      </c>
      <c r="J149" s="498">
        <v>68.5</v>
      </c>
      <c r="K149" s="498">
        <v>10620.5</v>
      </c>
    </row>
    <row r="150" spans="1:11">
      <c r="A150" s="443">
        <v>142</v>
      </c>
      <c r="B150" s="503" t="s">
        <v>1059</v>
      </c>
      <c r="C150" s="503">
        <v>0</v>
      </c>
      <c r="D150" s="498">
        <v>7088</v>
      </c>
      <c r="E150" s="498">
        <v>6965</v>
      </c>
      <c r="F150" s="498">
        <v>199</v>
      </c>
      <c r="G150" s="498">
        <v>76</v>
      </c>
      <c r="H150" s="498">
        <v>7028.8963649999996</v>
      </c>
      <c r="I150" s="498">
        <v>59.103635000000395</v>
      </c>
      <c r="J150" s="498">
        <v>0</v>
      </c>
      <c r="K150" s="498">
        <v>59.103634999999997</v>
      </c>
    </row>
    <row r="151" spans="1:11">
      <c r="A151" s="443">
        <v>143</v>
      </c>
      <c r="B151" s="503" t="s">
        <v>1060</v>
      </c>
      <c r="C151" s="503">
        <v>800</v>
      </c>
      <c r="D151" s="498">
        <v>0</v>
      </c>
      <c r="E151" s="498">
        <v>0</v>
      </c>
      <c r="F151" s="498">
        <v>0</v>
      </c>
      <c r="G151" s="498">
        <v>0</v>
      </c>
      <c r="H151" s="498">
        <v>591.601</v>
      </c>
      <c r="I151" s="498">
        <v>208.399</v>
      </c>
      <c r="J151" s="498">
        <v>0</v>
      </c>
      <c r="K151" s="498">
        <v>208.399</v>
      </c>
    </row>
    <row r="152" spans="1:11">
      <c r="A152" s="443">
        <v>144</v>
      </c>
      <c r="B152" s="503" t="s">
        <v>1061</v>
      </c>
      <c r="C152" s="503">
        <v>0</v>
      </c>
      <c r="D152" s="498">
        <v>432</v>
      </c>
      <c r="E152" s="498">
        <v>480</v>
      </c>
      <c r="F152" s="498">
        <v>0</v>
      </c>
      <c r="G152" s="498">
        <v>48</v>
      </c>
      <c r="H152" s="498">
        <v>0</v>
      </c>
      <c r="I152" s="498">
        <v>432</v>
      </c>
      <c r="J152" s="498">
        <v>0</v>
      </c>
      <c r="K152" s="498">
        <v>432</v>
      </c>
    </row>
    <row r="153" spans="1:11">
      <c r="A153" s="443">
        <v>145</v>
      </c>
      <c r="B153" s="503" t="s">
        <v>1062</v>
      </c>
      <c r="C153" s="503"/>
      <c r="D153" s="498">
        <v>348</v>
      </c>
      <c r="E153" s="498">
        <v>434</v>
      </c>
      <c r="F153" s="498"/>
      <c r="G153" s="498">
        <v>86</v>
      </c>
      <c r="H153" s="498">
        <v>348</v>
      </c>
      <c r="I153" s="498">
        <v>0</v>
      </c>
      <c r="J153" s="498"/>
      <c r="K153" s="498"/>
    </row>
    <row r="154" spans="1:11">
      <c r="A154" s="443">
        <v>146</v>
      </c>
      <c r="B154" s="503" t="s">
        <v>1063</v>
      </c>
      <c r="C154" s="503">
        <v>3271.5880889999999</v>
      </c>
      <c r="D154" s="498">
        <v>12575.11</v>
      </c>
      <c r="E154" s="498">
        <v>5740</v>
      </c>
      <c r="F154" s="498">
        <v>7251.11</v>
      </c>
      <c r="G154" s="498">
        <v>416</v>
      </c>
      <c r="H154" s="498">
        <v>11429.188189</v>
      </c>
      <c r="I154" s="498">
        <v>4417.5099000000009</v>
      </c>
      <c r="J154" s="498">
        <v>3617.5099000000009</v>
      </c>
      <c r="K154" s="498">
        <v>800</v>
      </c>
    </row>
    <row r="155" spans="1:11" ht="28">
      <c r="A155" s="443">
        <v>147</v>
      </c>
      <c r="B155" s="503" t="s">
        <v>1064</v>
      </c>
      <c r="C155" s="503"/>
      <c r="D155" s="498">
        <v>1100</v>
      </c>
      <c r="E155" s="498">
        <v>1100</v>
      </c>
      <c r="F155" s="498"/>
      <c r="G155" s="498"/>
      <c r="H155" s="498">
        <v>1100</v>
      </c>
      <c r="I155" s="498">
        <v>0</v>
      </c>
      <c r="J155" s="498"/>
      <c r="K155" s="498"/>
    </row>
    <row r="156" spans="1:11">
      <c r="A156" s="443">
        <v>148</v>
      </c>
      <c r="B156" s="503" t="s">
        <v>1065</v>
      </c>
      <c r="C156" s="503"/>
      <c r="D156" s="498">
        <v>587.71308299999998</v>
      </c>
      <c r="E156" s="498">
        <v>587.71308299999998</v>
      </c>
      <c r="F156" s="498"/>
      <c r="G156" s="498"/>
      <c r="H156" s="498">
        <v>587.71308299999998</v>
      </c>
      <c r="I156" s="498">
        <v>0</v>
      </c>
      <c r="J156" s="498"/>
      <c r="K156" s="498"/>
    </row>
    <row r="157" spans="1:11">
      <c r="A157" s="443">
        <v>149</v>
      </c>
      <c r="B157" s="503" t="s">
        <v>1221</v>
      </c>
      <c r="C157" s="503"/>
      <c r="D157" s="498">
        <v>1041.97</v>
      </c>
      <c r="E157" s="498">
        <v>1041.97</v>
      </c>
      <c r="F157" s="498"/>
      <c r="G157" s="498"/>
      <c r="H157" s="498">
        <v>1041.9089719999999</v>
      </c>
      <c r="I157" s="498">
        <v>6.1028000000078464E-2</v>
      </c>
      <c r="J157" s="498"/>
      <c r="K157" s="498">
        <v>6.1028000000078464E-2</v>
      </c>
    </row>
    <row r="158" spans="1:11">
      <c r="A158" s="443">
        <v>150</v>
      </c>
      <c r="B158" s="503" t="s">
        <v>1067</v>
      </c>
      <c r="C158" s="503">
        <v>93898.917868999997</v>
      </c>
      <c r="D158" s="498">
        <v>74922.650275000007</v>
      </c>
      <c r="E158" s="498">
        <v>79587.357275000002</v>
      </c>
      <c r="F158" s="498">
        <v>27610.293000000001</v>
      </c>
      <c r="G158" s="498">
        <v>32275</v>
      </c>
      <c r="H158" s="498">
        <v>66959.676823999995</v>
      </c>
      <c r="I158" s="498">
        <v>101861.89132000002</v>
      </c>
      <c r="J158" s="498">
        <v>53263.157968</v>
      </c>
      <c r="K158" s="498">
        <v>48618.345048999996</v>
      </c>
    </row>
    <row r="159" spans="1:11">
      <c r="A159" s="443">
        <v>151</v>
      </c>
      <c r="B159" s="503" t="s">
        <v>1068</v>
      </c>
      <c r="C159" s="503">
        <v>155.21</v>
      </c>
      <c r="D159" s="498">
        <v>37117.986000000004</v>
      </c>
      <c r="E159" s="498">
        <v>20569</v>
      </c>
      <c r="F159" s="498">
        <v>16605.986000000001</v>
      </c>
      <c r="G159" s="498">
        <v>57</v>
      </c>
      <c r="H159" s="498">
        <v>35400.085175</v>
      </c>
      <c r="I159" s="498">
        <v>1873.1108250000034</v>
      </c>
      <c r="J159" s="498">
        <v>1575.9051999999999</v>
      </c>
      <c r="K159" s="498">
        <v>297.20562500000347</v>
      </c>
    </row>
    <row r="160" spans="1:11">
      <c r="A160" s="443">
        <v>152</v>
      </c>
      <c r="B160" s="503" t="s">
        <v>1069</v>
      </c>
      <c r="C160" s="503"/>
      <c r="D160" s="498">
        <v>59390.1728</v>
      </c>
      <c r="E160" s="498">
        <v>31241</v>
      </c>
      <c r="F160" s="498">
        <v>28149.1728</v>
      </c>
      <c r="G160" s="498"/>
      <c r="H160" s="498">
        <v>47618.148289999997</v>
      </c>
      <c r="I160" s="498">
        <v>11772.024510000003</v>
      </c>
      <c r="J160" s="498">
        <v>7953.415</v>
      </c>
      <c r="K160" s="498">
        <v>3818.6095100000002</v>
      </c>
    </row>
    <row r="161" spans="1:11">
      <c r="A161" s="443">
        <v>153</v>
      </c>
      <c r="B161" s="503" t="s">
        <v>1070</v>
      </c>
      <c r="C161" s="503">
        <v>3431.2024000000001</v>
      </c>
      <c r="D161" s="498">
        <v>19285</v>
      </c>
      <c r="E161" s="498">
        <v>19045</v>
      </c>
      <c r="F161" s="498">
        <v>810</v>
      </c>
      <c r="G161" s="498">
        <v>570</v>
      </c>
      <c r="H161" s="498">
        <v>19639.264275000001</v>
      </c>
      <c r="I161" s="498">
        <v>3076.9381250000006</v>
      </c>
      <c r="J161" s="498">
        <v>18.773299999999999</v>
      </c>
      <c r="K161" s="498">
        <v>3058.1648249999998</v>
      </c>
    </row>
    <row r="162" spans="1:11">
      <c r="A162" s="443">
        <v>154</v>
      </c>
      <c r="B162" s="503" t="s">
        <v>1071</v>
      </c>
      <c r="C162" s="503"/>
      <c r="D162" s="498">
        <v>1574</v>
      </c>
      <c r="E162" s="498">
        <v>1574</v>
      </c>
      <c r="F162" s="498"/>
      <c r="G162" s="498"/>
      <c r="H162" s="498">
        <v>1543.520315</v>
      </c>
      <c r="I162" s="498">
        <v>30.479685000000018</v>
      </c>
      <c r="J162" s="498"/>
      <c r="K162" s="498">
        <v>30.479685000000018</v>
      </c>
    </row>
    <row r="163" spans="1:11">
      <c r="A163" s="443">
        <v>155</v>
      </c>
      <c r="B163" s="503" t="s">
        <v>1072</v>
      </c>
      <c r="C163" s="503">
        <v>0</v>
      </c>
      <c r="D163" s="498">
        <v>1538</v>
      </c>
      <c r="E163" s="498">
        <v>1662</v>
      </c>
      <c r="F163" s="498"/>
      <c r="G163" s="498">
        <v>124</v>
      </c>
      <c r="H163" s="498">
        <v>1334.5</v>
      </c>
      <c r="I163" s="498">
        <v>203.5</v>
      </c>
      <c r="J163" s="498"/>
      <c r="K163" s="498">
        <v>203.5</v>
      </c>
    </row>
    <row r="164" spans="1:11">
      <c r="A164" s="443">
        <v>156</v>
      </c>
      <c r="B164" s="503" t="s">
        <v>1073</v>
      </c>
      <c r="C164" s="503">
        <v>11799.612160999999</v>
      </c>
      <c r="D164" s="498">
        <v>14904.21</v>
      </c>
      <c r="E164" s="498">
        <v>13304</v>
      </c>
      <c r="F164" s="498">
        <v>1947.21</v>
      </c>
      <c r="G164" s="498">
        <v>347</v>
      </c>
      <c r="H164" s="498">
        <v>26040.390158999999</v>
      </c>
      <c r="I164" s="498">
        <v>663.43200199999774</v>
      </c>
      <c r="J164" s="498">
        <v>297.67899999999997</v>
      </c>
      <c r="K164" s="498">
        <v>365.75300199999998</v>
      </c>
    </row>
    <row r="165" spans="1:11">
      <c r="A165" s="443">
        <v>157</v>
      </c>
      <c r="B165" s="503" t="s">
        <v>1222</v>
      </c>
      <c r="C165" s="503">
        <v>388.38123200000001</v>
      </c>
      <c r="D165" s="498">
        <v>62338.989625000002</v>
      </c>
      <c r="E165" s="498">
        <v>49156</v>
      </c>
      <c r="F165" s="498">
        <v>14343.989625</v>
      </c>
      <c r="G165" s="498">
        <v>1161</v>
      </c>
      <c r="H165" s="498">
        <v>41659.818025</v>
      </c>
      <c r="I165" s="498">
        <v>21067.552832000001</v>
      </c>
      <c r="J165" s="498">
        <v>12844.381232</v>
      </c>
      <c r="K165" s="498">
        <v>8223.1716000000015</v>
      </c>
    </row>
    <row r="166" spans="1:11">
      <c r="A166" s="443">
        <v>158</v>
      </c>
      <c r="B166" s="503" t="s">
        <v>1223</v>
      </c>
      <c r="C166" s="503">
        <v>0</v>
      </c>
      <c r="D166" s="498">
        <v>1671</v>
      </c>
      <c r="E166" s="498">
        <v>1671</v>
      </c>
      <c r="F166" s="498">
        <v>0</v>
      </c>
      <c r="G166" s="498">
        <v>0</v>
      </c>
      <c r="H166" s="498">
        <v>1536.802428</v>
      </c>
      <c r="I166" s="498">
        <v>134.19757200000004</v>
      </c>
      <c r="J166" s="498"/>
      <c r="K166" s="498">
        <v>134.19757200000004</v>
      </c>
    </row>
    <row r="167" spans="1:11">
      <c r="A167" s="443">
        <v>159</v>
      </c>
      <c r="B167" s="503" t="s">
        <v>1076</v>
      </c>
      <c r="C167" s="503">
        <v>1647.9</v>
      </c>
      <c r="D167" s="498">
        <v>3901.8027699999998</v>
      </c>
      <c r="E167" s="498">
        <v>3901.8027699999998</v>
      </c>
      <c r="F167" s="498">
        <v>0</v>
      </c>
      <c r="G167" s="498">
        <v>0</v>
      </c>
      <c r="H167" s="498">
        <v>5188.7615990000004</v>
      </c>
      <c r="I167" s="498">
        <v>360.94117099999949</v>
      </c>
      <c r="J167" s="498"/>
      <c r="K167" s="498">
        <v>360.94117099999949</v>
      </c>
    </row>
    <row r="168" spans="1:11">
      <c r="A168" s="443">
        <v>160</v>
      </c>
      <c r="B168" s="503" t="s">
        <v>1077</v>
      </c>
      <c r="C168" s="503">
        <v>0</v>
      </c>
      <c r="D168" s="498">
        <v>5338.8</v>
      </c>
      <c r="E168" s="498">
        <v>5053</v>
      </c>
      <c r="F168" s="498">
        <v>342.8</v>
      </c>
      <c r="G168" s="498">
        <v>57</v>
      </c>
      <c r="H168" s="498">
        <v>5324.5</v>
      </c>
      <c r="I168" s="498">
        <v>14.300000000000182</v>
      </c>
      <c r="J168" s="498">
        <v>14.300000000000182</v>
      </c>
      <c r="K168" s="498">
        <v>0</v>
      </c>
    </row>
    <row r="169" spans="1:11">
      <c r="A169" s="443">
        <v>161</v>
      </c>
      <c r="B169" s="503" t="s">
        <v>799</v>
      </c>
      <c r="C169" s="503">
        <v>1776.6355000000001</v>
      </c>
      <c r="D169" s="498">
        <v>2000</v>
      </c>
      <c r="E169" s="498">
        <v>0</v>
      </c>
      <c r="F169" s="498">
        <v>2000</v>
      </c>
      <c r="G169" s="498">
        <v>0</v>
      </c>
      <c r="H169" s="498">
        <v>2086.5</v>
      </c>
      <c r="I169" s="498">
        <v>1690.1355000000003</v>
      </c>
      <c r="J169" s="498">
        <v>1690.1355000000003</v>
      </c>
      <c r="K169" s="498">
        <v>0</v>
      </c>
    </row>
    <row r="170" spans="1:11" ht="28">
      <c r="A170" s="443">
        <v>162</v>
      </c>
      <c r="B170" s="503" t="s">
        <v>1224</v>
      </c>
      <c r="C170" s="503">
        <v>2000</v>
      </c>
      <c r="D170" s="498">
        <v>13170.632</v>
      </c>
      <c r="E170" s="498">
        <v>10732</v>
      </c>
      <c r="F170" s="498">
        <v>2526.6320000000001</v>
      </c>
      <c r="G170" s="498">
        <v>88</v>
      </c>
      <c r="H170" s="498">
        <v>14575.056248999999</v>
      </c>
      <c r="I170" s="498">
        <v>595.57575100000031</v>
      </c>
      <c r="J170" s="498"/>
      <c r="K170" s="498">
        <v>595.57575100000031</v>
      </c>
    </row>
    <row r="171" spans="1:11" ht="28">
      <c r="A171" s="443">
        <v>163</v>
      </c>
      <c r="B171" s="503" t="s">
        <v>1225</v>
      </c>
      <c r="C171" s="503">
        <v>0</v>
      </c>
      <c r="D171" s="498">
        <v>1370</v>
      </c>
      <c r="E171" s="498">
        <v>1370</v>
      </c>
      <c r="F171" s="498">
        <v>0</v>
      </c>
      <c r="G171" s="498">
        <v>0</v>
      </c>
      <c r="H171" s="498">
        <v>1069.7049</v>
      </c>
      <c r="I171" s="498">
        <v>300.29510000000005</v>
      </c>
      <c r="J171" s="498"/>
      <c r="K171" s="498">
        <v>300.29510000000005</v>
      </c>
    </row>
    <row r="172" spans="1:11">
      <c r="A172" s="443">
        <v>164</v>
      </c>
      <c r="B172" s="503" t="s">
        <v>793</v>
      </c>
      <c r="C172" s="503">
        <v>0</v>
      </c>
      <c r="D172" s="498">
        <v>8689.4</v>
      </c>
      <c r="E172" s="498">
        <v>2754</v>
      </c>
      <c r="F172" s="498">
        <v>5991.4</v>
      </c>
      <c r="G172" s="498">
        <v>56</v>
      </c>
      <c r="H172" s="498">
        <v>8654.5532039999998</v>
      </c>
      <c r="I172" s="498">
        <v>34.846795999999813</v>
      </c>
      <c r="J172" s="498">
        <v>19</v>
      </c>
      <c r="K172" s="498">
        <v>15.846795999999813</v>
      </c>
    </row>
    <row r="173" spans="1:11">
      <c r="A173" s="443">
        <v>165</v>
      </c>
      <c r="B173" s="503" t="s">
        <v>1079</v>
      </c>
      <c r="C173" s="503">
        <v>0</v>
      </c>
      <c r="D173" s="498">
        <v>1218</v>
      </c>
      <c r="E173" s="498">
        <v>1218</v>
      </c>
      <c r="F173" s="498">
        <v>0</v>
      </c>
      <c r="G173" s="498">
        <v>0</v>
      </c>
      <c r="H173" s="498">
        <v>1217.552132</v>
      </c>
      <c r="I173" s="498">
        <v>0.44786799999997129</v>
      </c>
      <c r="J173" s="498"/>
      <c r="K173" s="498">
        <v>0.44786799999997129</v>
      </c>
    </row>
    <row r="174" spans="1:11">
      <c r="A174" s="443">
        <v>166</v>
      </c>
      <c r="B174" s="503" t="s">
        <v>1226</v>
      </c>
      <c r="C174" s="503">
        <v>7665</v>
      </c>
      <c r="D174" s="498">
        <v>48157.915934999997</v>
      </c>
      <c r="E174" s="498">
        <v>21592</v>
      </c>
      <c r="F174" s="498">
        <v>26777.915935000001</v>
      </c>
      <c r="G174" s="498">
        <v>212</v>
      </c>
      <c r="H174" s="498">
        <v>47253.923465</v>
      </c>
      <c r="I174" s="498">
        <v>8568.9924699999974</v>
      </c>
      <c r="J174" s="498">
        <v>656.35414200000002</v>
      </c>
      <c r="K174" s="498">
        <v>7912.6383279999973</v>
      </c>
    </row>
    <row r="175" spans="1:11">
      <c r="A175" s="443">
        <v>167</v>
      </c>
      <c r="B175" s="503" t="s">
        <v>1227</v>
      </c>
      <c r="C175" s="503">
        <v>0</v>
      </c>
      <c r="D175" s="498">
        <v>4419.7</v>
      </c>
      <c r="E175" s="498">
        <v>4122.7</v>
      </c>
      <c r="F175" s="498">
        <v>297</v>
      </c>
      <c r="G175" s="498">
        <v>0</v>
      </c>
      <c r="H175" s="498">
        <v>4418.1289749999996</v>
      </c>
      <c r="I175" s="498">
        <v>1.5710250000001906</v>
      </c>
      <c r="J175" s="498"/>
      <c r="K175" s="498">
        <v>1.5710250000001906</v>
      </c>
    </row>
    <row r="176" spans="1:11">
      <c r="A176" s="443">
        <v>168</v>
      </c>
      <c r="B176" s="503" t="s">
        <v>1082</v>
      </c>
      <c r="C176" s="503">
        <v>0</v>
      </c>
      <c r="D176" s="498">
        <v>5145.2</v>
      </c>
      <c r="E176" s="498">
        <v>5145.2</v>
      </c>
      <c r="F176" s="498">
        <v>0</v>
      </c>
      <c r="G176" s="498">
        <v>0</v>
      </c>
      <c r="H176" s="498">
        <v>5143.9406660000004</v>
      </c>
      <c r="I176" s="498">
        <v>1.2593339999993987</v>
      </c>
      <c r="J176" s="498"/>
      <c r="K176" s="498">
        <v>1.2593339999993987</v>
      </c>
    </row>
    <row r="177" spans="1:11">
      <c r="A177" s="443">
        <v>169</v>
      </c>
      <c r="B177" s="503" t="s">
        <v>1083</v>
      </c>
      <c r="C177" s="503">
        <v>0</v>
      </c>
      <c r="D177" s="498">
        <v>5525</v>
      </c>
      <c r="E177" s="498">
        <v>5525</v>
      </c>
      <c r="F177" s="498">
        <v>0</v>
      </c>
      <c r="G177" s="498">
        <v>0</v>
      </c>
      <c r="H177" s="498">
        <v>5523.843828</v>
      </c>
      <c r="I177" s="498">
        <v>1.1561719999999696</v>
      </c>
      <c r="J177" s="498"/>
      <c r="K177" s="498">
        <v>1.1561719999999696</v>
      </c>
    </row>
    <row r="178" spans="1:11">
      <c r="A178" s="443">
        <v>170</v>
      </c>
      <c r="B178" s="503" t="s">
        <v>1084</v>
      </c>
      <c r="C178" s="503">
        <v>0</v>
      </c>
      <c r="D178" s="498">
        <v>4130</v>
      </c>
      <c r="E178" s="498">
        <v>3734</v>
      </c>
      <c r="F178" s="498">
        <v>396</v>
      </c>
      <c r="G178" s="498">
        <v>0</v>
      </c>
      <c r="H178" s="498">
        <v>4129.4754860000003</v>
      </c>
      <c r="I178" s="498">
        <v>0.52451399999972637</v>
      </c>
      <c r="J178" s="498"/>
      <c r="K178" s="498">
        <v>0.52451399999972637</v>
      </c>
    </row>
    <row r="179" spans="1:11">
      <c r="A179" s="443">
        <v>171</v>
      </c>
      <c r="B179" s="503" t="s">
        <v>1085</v>
      </c>
      <c r="C179" s="503">
        <v>0</v>
      </c>
      <c r="D179" s="498">
        <v>1810.1</v>
      </c>
      <c r="E179" s="498">
        <v>1810.1</v>
      </c>
      <c r="F179" s="498">
        <v>0</v>
      </c>
      <c r="G179" s="498">
        <v>0</v>
      </c>
      <c r="H179" s="498">
        <v>1809.88364</v>
      </c>
      <c r="I179" s="498">
        <v>0.21635999999989508</v>
      </c>
      <c r="J179" s="498"/>
      <c r="K179" s="498">
        <v>0.21635999999989508</v>
      </c>
    </row>
    <row r="180" spans="1:11">
      <c r="A180" s="443">
        <v>172</v>
      </c>
      <c r="B180" s="503" t="s">
        <v>794</v>
      </c>
      <c r="C180" s="503">
        <v>2000</v>
      </c>
      <c r="D180" s="498">
        <v>2884</v>
      </c>
      <c r="E180" s="498">
        <v>1919</v>
      </c>
      <c r="F180" s="498">
        <v>990</v>
      </c>
      <c r="G180" s="498">
        <v>25</v>
      </c>
      <c r="H180" s="498">
        <v>3000.0449199999998</v>
      </c>
      <c r="I180" s="498">
        <v>1883.9550800000002</v>
      </c>
      <c r="J180" s="498"/>
      <c r="K180" s="498">
        <v>1883.9550800000002</v>
      </c>
    </row>
    <row r="181" spans="1:11">
      <c r="A181" s="443">
        <v>173</v>
      </c>
      <c r="B181" s="503" t="s">
        <v>795</v>
      </c>
      <c r="C181" s="503">
        <v>2000</v>
      </c>
      <c r="D181" s="498">
        <v>2129.15</v>
      </c>
      <c r="E181" s="498">
        <v>2070</v>
      </c>
      <c r="F181" s="498">
        <v>68.150000000000006</v>
      </c>
      <c r="G181" s="498">
        <v>9</v>
      </c>
      <c r="H181" s="498">
        <v>2129.15</v>
      </c>
      <c r="I181" s="498">
        <v>1999.9999999999995</v>
      </c>
      <c r="J181" s="498"/>
      <c r="K181" s="498">
        <v>1999.9999999999995</v>
      </c>
    </row>
    <row r="182" spans="1:11">
      <c r="A182" s="443">
        <v>174</v>
      </c>
      <c r="B182" s="503" t="s">
        <v>796</v>
      </c>
      <c r="C182" s="503">
        <v>0</v>
      </c>
      <c r="D182" s="498">
        <v>196</v>
      </c>
      <c r="E182" s="498">
        <v>199</v>
      </c>
      <c r="F182" s="498">
        <v>0</v>
      </c>
      <c r="G182" s="498">
        <v>3</v>
      </c>
      <c r="H182" s="498">
        <v>196</v>
      </c>
      <c r="I182" s="498">
        <v>0</v>
      </c>
      <c r="J182" s="498"/>
      <c r="K182" s="498">
        <v>0</v>
      </c>
    </row>
    <row r="183" spans="1:11">
      <c r="A183" s="443">
        <v>175</v>
      </c>
      <c r="B183" s="503" t="s">
        <v>1086</v>
      </c>
      <c r="C183" s="503">
        <v>8.3470000000000003E-2</v>
      </c>
      <c r="D183" s="498">
        <v>607</v>
      </c>
      <c r="E183" s="498">
        <v>620</v>
      </c>
      <c r="F183" s="498">
        <v>0</v>
      </c>
      <c r="G183" s="498">
        <v>13</v>
      </c>
      <c r="H183" s="498">
        <v>607.08347000000003</v>
      </c>
      <c r="I183" s="498">
        <v>0</v>
      </c>
      <c r="J183" s="498"/>
      <c r="K183" s="498">
        <v>0</v>
      </c>
    </row>
    <row r="184" spans="1:11">
      <c r="A184" s="443">
        <v>176</v>
      </c>
      <c r="B184" s="503" t="s">
        <v>797</v>
      </c>
      <c r="C184" s="503">
        <v>0</v>
      </c>
      <c r="D184" s="498">
        <v>329</v>
      </c>
      <c r="E184" s="498">
        <v>353</v>
      </c>
      <c r="F184" s="498">
        <v>0</v>
      </c>
      <c r="G184" s="498">
        <v>24</v>
      </c>
      <c r="H184" s="498">
        <v>329</v>
      </c>
      <c r="I184" s="498">
        <v>0</v>
      </c>
      <c r="J184" s="498"/>
      <c r="K184" s="498">
        <v>0</v>
      </c>
    </row>
    <row r="185" spans="1:11">
      <c r="A185" s="443">
        <v>177</v>
      </c>
      <c r="B185" s="503" t="s">
        <v>1087</v>
      </c>
      <c r="C185" s="503">
        <v>0</v>
      </c>
      <c r="D185" s="498">
        <v>2543</v>
      </c>
      <c r="E185" s="498">
        <v>2543</v>
      </c>
      <c r="F185" s="498">
        <v>0</v>
      </c>
      <c r="G185" s="498">
        <v>0</v>
      </c>
      <c r="H185" s="498">
        <v>183.85279800000001</v>
      </c>
      <c r="I185" s="498">
        <v>2359.1472020000001</v>
      </c>
      <c r="J185" s="498"/>
      <c r="K185" s="498">
        <v>2359.1472020000001</v>
      </c>
    </row>
    <row r="186" spans="1:11">
      <c r="A186" s="443">
        <v>178</v>
      </c>
      <c r="B186" s="503" t="s">
        <v>1088</v>
      </c>
      <c r="C186" s="503">
        <v>0</v>
      </c>
      <c r="D186" s="498">
        <v>591</v>
      </c>
      <c r="E186" s="498">
        <v>591</v>
      </c>
      <c r="F186" s="498">
        <v>0</v>
      </c>
      <c r="G186" s="498">
        <v>0</v>
      </c>
      <c r="H186" s="498">
        <v>98.389161000000001</v>
      </c>
      <c r="I186" s="498">
        <v>492.610839</v>
      </c>
      <c r="J186" s="498"/>
      <c r="K186" s="498">
        <v>492.610839</v>
      </c>
    </row>
    <row r="187" spans="1:11" ht="28">
      <c r="A187" s="443">
        <v>179</v>
      </c>
      <c r="B187" s="503" t="s">
        <v>1089</v>
      </c>
      <c r="C187" s="503">
        <v>0</v>
      </c>
      <c r="D187" s="498">
        <v>68</v>
      </c>
      <c r="E187" s="498">
        <v>68</v>
      </c>
      <c r="F187" s="498">
        <v>0</v>
      </c>
      <c r="G187" s="498">
        <v>0</v>
      </c>
      <c r="H187" s="498">
        <v>68</v>
      </c>
      <c r="I187" s="498">
        <v>0</v>
      </c>
      <c r="J187" s="498"/>
      <c r="K187" s="498">
        <v>0</v>
      </c>
    </row>
    <row r="188" spans="1:11">
      <c r="A188" s="443">
        <v>180</v>
      </c>
      <c r="B188" s="503" t="s">
        <v>1090</v>
      </c>
      <c r="C188" s="503">
        <v>2700</v>
      </c>
      <c r="D188" s="498">
        <v>21431.216</v>
      </c>
      <c r="E188" s="498">
        <v>10000</v>
      </c>
      <c r="F188" s="498">
        <v>11431.216</v>
      </c>
      <c r="G188" s="498">
        <v>0</v>
      </c>
      <c r="H188" s="498">
        <v>21591.634485999999</v>
      </c>
      <c r="I188" s="498">
        <v>2539.5815140000013</v>
      </c>
      <c r="J188" s="498"/>
      <c r="K188" s="498">
        <v>2539.5815140000013</v>
      </c>
    </row>
    <row r="189" spans="1:11">
      <c r="A189" s="443">
        <v>181</v>
      </c>
      <c r="B189" s="503" t="s">
        <v>1091</v>
      </c>
      <c r="C189" s="503">
        <v>0</v>
      </c>
      <c r="D189" s="498">
        <v>81</v>
      </c>
      <c r="E189" s="498">
        <v>81</v>
      </c>
      <c r="F189" s="498">
        <v>0</v>
      </c>
      <c r="G189" s="498">
        <v>0</v>
      </c>
      <c r="H189" s="498">
        <v>81</v>
      </c>
      <c r="I189" s="498">
        <v>0</v>
      </c>
      <c r="J189" s="498"/>
      <c r="K189" s="498">
        <v>0</v>
      </c>
    </row>
    <row r="190" spans="1:11">
      <c r="A190" s="443">
        <v>182</v>
      </c>
      <c r="B190" s="503" t="s">
        <v>883</v>
      </c>
      <c r="C190" s="503">
        <v>1342.7915</v>
      </c>
      <c r="D190" s="498">
        <f>E190+F190-G190</f>
        <v>32616.798703</v>
      </c>
      <c r="E190" s="498">
        <v>32291.373</v>
      </c>
      <c r="F190" s="498">
        <v>667.425703</v>
      </c>
      <c r="G190" s="498">
        <v>342</v>
      </c>
      <c r="H190" s="498">
        <v>32315.997446000001</v>
      </c>
      <c r="I190" s="498">
        <f>C190+D190-H190</f>
        <v>1643.5927569999985</v>
      </c>
      <c r="J190" s="498"/>
      <c r="K190" s="498">
        <v>1643.5927569999999</v>
      </c>
    </row>
    <row r="191" spans="1:11">
      <c r="A191" s="443">
        <v>183</v>
      </c>
      <c r="B191" s="503" t="s">
        <v>1092</v>
      </c>
      <c r="C191" s="503">
        <v>4036.05</v>
      </c>
      <c r="D191" s="498">
        <v>18145.114999999998</v>
      </c>
      <c r="E191" s="498">
        <v>17260.477999999999</v>
      </c>
      <c r="F191" s="498">
        <v>1050.6369999999999</v>
      </c>
      <c r="G191" s="498">
        <v>166</v>
      </c>
      <c r="H191" s="498">
        <v>21450.931799999998</v>
      </c>
      <c r="I191" s="498">
        <v>730.23319999999876</v>
      </c>
      <c r="J191" s="498">
        <v>642</v>
      </c>
      <c r="K191" s="498">
        <v>88.233199999999997</v>
      </c>
    </row>
    <row r="192" spans="1:11">
      <c r="A192" s="443">
        <v>184</v>
      </c>
      <c r="B192" s="503" t="s">
        <v>1093</v>
      </c>
      <c r="C192" s="503">
        <v>1428.1575</v>
      </c>
      <c r="D192" s="498">
        <v>23972.780000000002</v>
      </c>
      <c r="E192" s="498">
        <v>23303.401000000002</v>
      </c>
      <c r="F192" s="498">
        <v>1031.3789999999999</v>
      </c>
      <c r="G192" s="498">
        <v>362</v>
      </c>
      <c r="H192" s="498">
        <v>25235.748500000002</v>
      </c>
      <c r="I192" s="498">
        <v>165.18900000000212</v>
      </c>
      <c r="J192" s="498">
        <v>0</v>
      </c>
      <c r="K192" s="498">
        <v>165.18899999999999</v>
      </c>
    </row>
    <row r="193" spans="1:11">
      <c r="A193" s="443">
        <v>185</v>
      </c>
      <c r="B193" s="503" t="s">
        <v>1094</v>
      </c>
      <c r="C193" s="503">
        <v>1289.7835</v>
      </c>
      <c r="D193" s="498">
        <v>18524.076400000002</v>
      </c>
      <c r="E193" s="498">
        <v>17908.253000000001</v>
      </c>
      <c r="F193" s="498">
        <v>762.82339999999999</v>
      </c>
      <c r="G193" s="498">
        <v>147</v>
      </c>
      <c r="H193" s="498">
        <v>19737.055400000001</v>
      </c>
      <c r="I193" s="498">
        <v>76.804500000002008</v>
      </c>
      <c r="J193" s="498">
        <v>1.73</v>
      </c>
      <c r="K193" s="498">
        <v>75.0745</v>
      </c>
    </row>
    <row r="194" spans="1:11">
      <c r="A194" s="443">
        <v>186</v>
      </c>
      <c r="B194" s="503" t="s">
        <v>1095</v>
      </c>
      <c r="C194" s="503">
        <v>5085.3819999999996</v>
      </c>
      <c r="D194" s="498">
        <v>14004.421</v>
      </c>
      <c r="E194" s="498">
        <v>13835.62</v>
      </c>
      <c r="F194" s="498">
        <v>292.80099999999999</v>
      </c>
      <c r="G194" s="498">
        <v>124</v>
      </c>
      <c r="H194" s="498">
        <v>15044.519</v>
      </c>
      <c r="I194" s="498">
        <v>4045.2839999999997</v>
      </c>
      <c r="J194" s="498"/>
      <c r="K194" s="498">
        <v>4045.2840000000001</v>
      </c>
    </row>
    <row r="195" spans="1:11">
      <c r="A195" s="443">
        <v>187</v>
      </c>
      <c r="B195" s="503" t="s">
        <v>1096</v>
      </c>
      <c r="C195" s="503">
        <v>1398.38</v>
      </c>
      <c r="D195" s="498">
        <v>29165.333999999999</v>
      </c>
      <c r="E195" s="498">
        <v>28594.822</v>
      </c>
      <c r="F195" s="498">
        <v>850.51199999999994</v>
      </c>
      <c r="G195" s="498">
        <v>280</v>
      </c>
      <c r="H195" s="498">
        <v>30083.251609999999</v>
      </c>
      <c r="I195" s="498">
        <v>480.4623900000006</v>
      </c>
      <c r="J195" s="498">
        <v>29.8</v>
      </c>
      <c r="K195" s="498">
        <v>450.66239000000002</v>
      </c>
    </row>
    <row r="196" spans="1:11">
      <c r="A196" s="443">
        <v>188</v>
      </c>
      <c r="B196" s="503" t="s">
        <v>1097</v>
      </c>
      <c r="C196" s="503">
        <v>4254.3810000000003</v>
      </c>
      <c r="D196" s="498">
        <v>28518.613000000001</v>
      </c>
      <c r="E196" s="498">
        <v>28122.595000000001</v>
      </c>
      <c r="F196" s="498">
        <v>653.01800000000003</v>
      </c>
      <c r="G196" s="498">
        <v>257</v>
      </c>
      <c r="H196" s="498">
        <v>29604.421999999999</v>
      </c>
      <c r="I196" s="498">
        <v>3168.5720000000001</v>
      </c>
      <c r="J196" s="498">
        <v>0</v>
      </c>
      <c r="K196" s="498">
        <v>3168.5720000000001</v>
      </c>
    </row>
    <row r="197" spans="1:11">
      <c r="A197" s="443">
        <v>189</v>
      </c>
      <c r="B197" s="503" t="s">
        <v>1098</v>
      </c>
      <c r="C197" s="503">
        <v>980.75300000000004</v>
      </c>
      <c r="D197" s="498">
        <v>24895.868999999999</v>
      </c>
      <c r="E197" s="498">
        <v>24553.992999999999</v>
      </c>
      <c r="F197" s="498">
        <v>647.87599999999998</v>
      </c>
      <c r="G197" s="498">
        <v>306</v>
      </c>
      <c r="H197" s="498">
        <v>25728.805306999999</v>
      </c>
      <c r="I197" s="498">
        <v>147.81669300000067</v>
      </c>
      <c r="J197" s="498">
        <v>0</v>
      </c>
      <c r="K197" s="498">
        <v>147.81669299999999</v>
      </c>
    </row>
    <row r="198" spans="1:11">
      <c r="A198" s="443">
        <v>190</v>
      </c>
      <c r="B198" s="503" t="s">
        <v>1099</v>
      </c>
      <c r="C198" s="503">
        <v>1165.2764999999999</v>
      </c>
      <c r="D198" s="498">
        <v>16713.981</v>
      </c>
      <c r="E198" s="498">
        <v>16167.083000000001</v>
      </c>
      <c r="F198" s="498">
        <v>738.89800000000002</v>
      </c>
      <c r="G198" s="498">
        <v>192</v>
      </c>
      <c r="H198" s="498">
        <v>17572.908533000002</v>
      </c>
      <c r="I198" s="498">
        <v>306.34896699999808</v>
      </c>
      <c r="J198" s="498">
        <v>0</v>
      </c>
      <c r="K198" s="498">
        <v>306.34896700000002</v>
      </c>
    </row>
    <row r="199" spans="1:11">
      <c r="A199" s="443">
        <v>191</v>
      </c>
      <c r="B199" s="503" t="s">
        <v>1100</v>
      </c>
      <c r="C199" s="503">
        <v>1279.2260000000001</v>
      </c>
      <c r="D199" s="498">
        <v>31075.442999999999</v>
      </c>
      <c r="E199" s="498">
        <v>30973.375</v>
      </c>
      <c r="F199" s="498">
        <v>449.06799999999998</v>
      </c>
      <c r="G199" s="498">
        <v>347</v>
      </c>
      <c r="H199" s="498">
        <v>32315.879000000001</v>
      </c>
      <c r="I199" s="498">
        <v>38.789999999997235</v>
      </c>
      <c r="J199" s="498"/>
      <c r="K199" s="498">
        <v>38.79</v>
      </c>
    </row>
    <row r="200" spans="1:11">
      <c r="A200" s="443">
        <v>192</v>
      </c>
      <c r="B200" s="503" t="s">
        <v>1101</v>
      </c>
      <c r="C200" s="503">
        <v>3696.3065000000001</v>
      </c>
      <c r="D200" s="498">
        <v>20119.717000000001</v>
      </c>
      <c r="E200" s="498">
        <v>19697.853999999999</v>
      </c>
      <c r="F200" s="498">
        <v>698.86300000000006</v>
      </c>
      <c r="G200" s="498">
        <v>277</v>
      </c>
      <c r="H200" s="498">
        <v>23691.483248</v>
      </c>
      <c r="I200" s="498">
        <v>124.54025199999887</v>
      </c>
      <c r="J200" s="498"/>
      <c r="K200" s="498">
        <v>124.540252</v>
      </c>
    </row>
    <row r="201" spans="1:11">
      <c r="A201" s="443">
        <v>193</v>
      </c>
      <c r="B201" s="503" t="s">
        <v>1102</v>
      </c>
      <c r="C201" s="503">
        <v>5662.6166000000003</v>
      </c>
      <c r="D201" s="498">
        <v>53002.992200000001</v>
      </c>
      <c r="E201" s="498">
        <v>40579.440000000002</v>
      </c>
      <c r="F201" s="498">
        <v>12737.5522</v>
      </c>
      <c r="G201" s="498">
        <v>314</v>
      </c>
      <c r="H201" s="498">
        <v>56991.044800000003</v>
      </c>
      <c r="I201" s="498">
        <f>C201+D201-H201</f>
        <v>1674.5639999999985</v>
      </c>
      <c r="J201" s="498">
        <v>1291.2529999999999</v>
      </c>
      <c r="K201" s="498">
        <f>I201-J201</f>
        <v>383.31099999999856</v>
      </c>
    </row>
    <row r="202" spans="1:11">
      <c r="A202" s="443">
        <v>194</v>
      </c>
      <c r="B202" s="503" t="s">
        <v>1103</v>
      </c>
      <c r="C202" s="503">
        <v>4995.4975000000004</v>
      </c>
      <c r="D202" s="498">
        <v>29398.740999999998</v>
      </c>
      <c r="E202" s="498">
        <v>29112.281999999999</v>
      </c>
      <c r="F202" s="498">
        <v>592.45899999999995</v>
      </c>
      <c r="G202" s="498">
        <v>306</v>
      </c>
      <c r="H202" s="498">
        <v>34060.720999999998</v>
      </c>
      <c r="I202" s="498">
        <v>333.51750000000175</v>
      </c>
      <c r="J202" s="498">
        <v>0</v>
      </c>
      <c r="K202" s="498">
        <v>333.51749999999998</v>
      </c>
    </row>
    <row r="203" spans="1:11">
      <c r="A203" s="443">
        <v>195</v>
      </c>
      <c r="B203" s="503" t="s">
        <v>1104</v>
      </c>
      <c r="C203" s="503">
        <v>1362.8644999999999</v>
      </c>
      <c r="D203" s="498">
        <v>27253.105</v>
      </c>
      <c r="E203" s="498">
        <v>26795.786</v>
      </c>
      <c r="F203" s="498">
        <v>767.31899999999996</v>
      </c>
      <c r="G203" s="498">
        <v>310</v>
      </c>
      <c r="H203" s="498">
        <v>28520.721569000001</v>
      </c>
      <c r="I203" s="498">
        <v>95.247930999998061</v>
      </c>
      <c r="J203" s="498"/>
      <c r="K203" s="498">
        <v>95.247930999999994</v>
      </c>
    </row>
    <row r="204" spans="1:11">
      <c r="A204" s="443">
        <v>196</v>
      </c>
      <c r="B204" s="503" t="s">
        <v>1105</v>
      </c>
      <c r="C204" s="503">
        <v>1321.5540000000001</v>
      </c>
      <c r="D204" s="498">
        <v>30376.241999999998</v>
      </c>
      <c r="E204" s="498">
        <v>29431.195</v>
      </c>
      <c r="F204" s="498">
        <v>1164.047</v>
      </c>
      <c r="G204" s="498">
        <v>219</v>
      </c>
      <c r="H204" s="498">
        <v>30495.871758000001</v>
      </c>
      <c r="I204" s="498">
        <v>1201.9242419999973</v>
      </c>
      <c r="J204" s="498">
        <v>965.97575899999731</v>
      </c>
      <c r="K204" s="498">
        <v>235.94848300000001</v>
      </c>
    </row>
    <row r="205" spans="1:11">
      <c r="A205" s="443">
        <v>197</v>
      </c>
      <c r="B205" s="503" t="s">
        <v>1106</v>
      </c>
      <c r="C205" s="503">
        <v>1530.491</v>
      </c>
      <c r="D205" s="498">
        <v>25027.280000000002</v>
      </c>
      <c r="E205" s="498">
        <v>24463.844000000001</v>
      </c>
      <c r="F205" s="498">
        <v>758.43600000000004</v>
      </c>
      <c r="G205" s="498">
        <v>195</v>
      </c>
      <c r="H205" s="498">
        <v>26134.382140000002</v>
      </c>
      <c r="I205" s="498">
        <v>423.38885999999911</v>
      </c>
      <c r="J205" s="498">
        <v>13.799999999999102</v>
      </c>
      <c r="K205" s="498">
        <v>409.58886000000001</v>
      </c>
    </row>
    <row r="206" spans="1:11">
      <c r="A206" s="443">
        <v>198</v>
      </c>
      <c r="B206" s="503" t="s">
        <v>1107</v>
      </c>
      <c r="C206" s="503">
        <v>1435.145</v>
      </c>
      <c r="D206" s="498">
        <v>27014.867039999997</v>
      </c>
      <c r="E206" s="498">
        <v>25869.813999999998</v>
      </c>
      <c r="F206" s="498">
        <v>1388.05304</v>
      </c>
      <c r="G206" s="498">
        <v>243</v>
      </c>
      <c r="H206" s="498">
        <v>27552.567190999998</v>
      </c>
      <c r="I206" s="498">
        <v>897.44484899999952</v>
      </c>
      <c r="J206" s="498">
        <v>810.43368399999997</v>
      </c>
      <c r="K206" s="498">
        <v>87.011165000000005</v>
      </c>
    </row>
    <row r="207" spans="1:11">
      <c r="A207" s="443">
        <v>199</v>
      </c>
      <c r="B207" s="503" t="s">
        <v>1108</v>
      </c>
      <c r="C207" s="503">
        <v>1017.476</v>
      </c>
      <c r="D207" s="498">
        <v>16752.040999999997</v>
      </c>
      <c r="E207" s="498">
        <v>16498.455999999998</v>
      </c>
      <c r="F207" s="498">
        <v>474.58499999999998</v>
      </c>
      <c r="G207" s="498">
        <v>221</v>
      </c>
      <c r="H207" s="498">
        <v>17384.743880000002</v>
      </c>
      <c r="I207" s="498">
        <v>384.77311999999438</v>
      </c>
      <c r="J207" s="498">
        <v>20.399999999999999</v>
      </c>
      <c r="K207" s="498">
        <v>364.37311999999997</v>
      </c>
    </row>
    <row r="208" spans="1:11">
      <c r="A208" s="443">
        <v>200</v>
      </c>
      <c r="B208" s="503" t="s">
        <v>1109</v>
      </c>
      <c r="C208" s="503">
        <v>1305.9989660000001</v>
      </c>
      <c r="D208" s="498">
        <v>22444.911</v>
      </c>
      <c r="E208" s="498">
        <v>22363.45</v>
      </c>
      <c r="F208" s="498">
        <v>282.46100000000001</v>
      </c>
      <c r="G208" s="498">
        <v>201</v>
      </c>
      <c r="H208" s="498">
        <v>23352.292000000001</v>
      </c>
      <c r="I208" s="498">
        <v>398.61796599999798</v>
      </c>
      <c r="J208" s="498">
        <v>21.288</v>
      </c>
      <c r="K208" s="498">
        <v>377.32996600000001</v>
      </c>
    </row>
    <row r="209" spans="1:11">
      <c r="A209" s="443">
        <v>201</v>
      </c>
      <c r="B209" s="503" t="s">
        <v>1110</v>
      </c>
      <c r="C209" s="503">
        <v>3153.203</v>
      </c>
      <c r="D209" s="498">
        <v>25693.513685000002</v>
      </c>
      <c r="E209" s="498">
        <v>25438.83</v>
      </c>
      <c r="F209" s="498">
        <v>479.68368500000003</v>
      </c>
      <c r="G209" s="498">
        <v>225</v>
      </c>
      <c r="H209" s="498">
        <v>28715.320185</v>
      </c>
      <c r="I209" s="498">
        <v>131.39650000000256</v>
      </c>
      <c r="J209" s="498">
        <v>0</v>
      </c>
      <c r="K209" s="498">
        <v>131.3965</v>
      </c>
    </row>
    <row r="210" spans="1:11">
      <c r="A210" s="443">
        <v>202</v>
      </c>
      <c r="B210" s="503" t="s">
        <v>1111</v>
      </c>
      <c r="C210" s="503">
        <v>1125.1945000000001</v>
      </c>
      <c r="D210" s="498">
        <v>28413.804</v>
      </c>
      <c r="E210" s="498">
        <v>28052.061000000002</v>
      </c>
      <c r="F210" s="498">
        <v>681.74300000000005</v>
      </c>
      <c r="G210" s="498">
        <v>320</v>
      </c>
      <c r="H210" s="498">
        <v>29065.84</v>
      </c>
      <c r="I210" s="498">
        <v>473.15850000000137</v>
      </c>
      <c r="J210" s="498">
        <v>12</v>
      </c>
      <c r="K210" s="498">
        <v>461.1585</v>
      </c>
    </row>
    <row r="211" spans="1:11">
      <c r="A211" s="443">
        <v>203</v>
      </c>
      <c r="B211" s="503" t="s">
        <v>1112</v>
      </c>
      <c r="C211" s="503">
        <v>832.21050000000002</v>
      </c>
      <c r="D211" s="498">
        <v>33972.228000000003</v>
      </c>
      <c r="E211" s="498">
        <v>33373.548000000003</v>
      </c>
      <c r="F211" s="498">
        <v>1021.68</v>
      </c>
      <c r="G211" s="498">
        <v>423</v>
      </c>
      <c r="H211" s="498">
        <v>34541.968360999999</v>
      </c>
      <c r="I211" s="498">
        <v>262.47013900000456</v>
      </c>
      <c r="J211" s="498"/>
      <c r="K211" s="498">
        <v>262.47013900000002</v>
      </c>
    </row>
    <row r="212" spans="1:11">
      <c r="A212" s="443">
        <v>204</v>
      </c>
      <c r="B212" s="503" t="s">
        <v>1113</v>
      </c>
      <c r="C212" s="503">
        <v>1294.4580000000001</v>
      </c>
      <c r="D212" s="498">
        <v>20301.519</v>
      </c>
      <c r="E212" s="498">
        <v>19942.041000000001</v>
      </c>
      <c r="F212" s="498">
        <v>526.47799999999995</v>
      </c>
      <c r="G212" s="498">
        <v>167</v>
      </c>
      <c r="H212" s="498">
        <v>21357.209429999999</v>
      </c>
      <c r="I212" s="498">
        <v>238.76756999999998</v>
      </c>
      <c r="J212" s="498">
        <v>27.998279999999966</v>
      </c>
      <c r="K212" s="498">
        <v>210.76929000000001</v>
      </c>
    </row>
    <row r="213" spans="1:11">
      <c r="A213" s="443">
        <v>205</v>
      </c>
      <c r="B213" s="503" t="s">
        <v>1114</v>
      </c>
      <c r="C213" s="503">
        <v>1430.6095</v>
      </c>
      <c r="D213" s="498">
        <v>15030.263070999999</v>
      </c>
      <c r="E213" s="498">
        <v>14720.287</v>
      </c>
      <c r="F213" s="498">
        <v>402.97607099999999</v>
      </c>
      <c r="G213" s="498">
        <v>93</v>
      </c>
      <c r="H213" s="498">
        <v>16055.430093000001</v>
      </c>
      <c r="I213" s="498">
        <v>405.44247799999903</v>
      </c>
      <c r="J213" s="498">
        <v>0</v>
      </c>
      <c r="K213" s="498">
        <v>405.44247799999999</v>
      </c>
    </row>
    <row r="214" spans="1:11">
      <c r="A214" s="443">
        <v>206</v>
      </c>
      <c r="B214" s="503" t="s">
        <v>1115</v>
      </c>
      <c r="C214" s="503">
        <v>1233.671</v>
      </c>
      <c r="D214" s="498">
        <v>12733.022815999999</v>
      </c>
      <c r="E214" s="498">
        <v>12533.4</v>
      </c>
      <c r="F214" s="498">
        <v>303.622816</v>
      </c>
      <c r="G214" s="498">
        <v>104</v>
      </c>
      <c r="H214" s="498">
        <v>13912.170816</v>
      </c>
      <c r="I214" s="498">
        <v>54.522999999999229</v>
      </c>
      <c r="J214" s="498">
        <v>0</v>
      </c>
      <c r="K214" s="498">
        <v>54.523000000000003</v>
      </c>
    </row>
    <row r="215" spans="1:11">
      <c r="A215" s="443">
        <v>207</v>
      </c>
      <c r="B215" s="503" t="s">
        <v>1116</v>
      </c>
      <c r="C215" s="503">
        <v>1236.2460000000001</v>
      </c>
      <c r="D215" s="498">
        <v>11860.036</v>
      </c>
      <c r="E215" s="498">
        <v>11706.33</v>
      </c>
      <c r="F215" s="498">
        <v>232.70599999999999</v>
      </c>
      <c r="G215" s="498">
        <v>79</v>
      </c>
      <c r="H215" s="498">
        <v>12593.32</v>
      </c>
      <c r="I215" s="498">
        <v>502.96199999999953</v>
      </c>
      <c r="J215" s="498">
        <v>0</v>
      </c>
      <c r="K215" s="498">
        <v>502.96199999999999</v>
      </c>
    </row>
    <row r="216" spans="1:11">
      <c r="A216" s="443">
        <v>208</v>
      </c>
      <c r="B216" s="503" t="s">
        <v>1117</v>
      </c>
      <c r="C216" s="503">
        <v>1428.4425000000001</v>
      </c>
      <c r="D216" s="498">
        <v>29463.052176000001</v>
      </c>
      <c r="E216" s="498">
        <v>29457.255000000001</v>
      </c>
      <c r="F216" s="498">
        <v>260.79717599999998</v>
      </c>
      <c r="G216" s="498">
        <v>255</v>
      </c>
      <c r="H216" s="498">
        <v>30458.686527000002</v>
      </c>
      <c r="I216" s="498">
        <v>432.80814900000041</v>
      </c>
      <c r="J216" s="498">
        <v>0</v>
      </c>
      <c r="K216" s="498">
        <v>432.80814900000001</v>
      </c>
    </row>
    <row r="217" spans="1:11">
      <c r="A217" s="443">
        <v>209</v>
      </c>
      <c r="B217" s="503" t="s">
        <v>1118</v>
      </c>
      <c r="C217" s="503">
        <v>4488.1949999999997</v>
      </c>
      <c r="D217" s="498">
        <v>18013.279000000002</v>
      </c>
      <c r="E217" s="498">
        <v>18007.507000000001</v>
      </c>
      <c r="F217" s="498">
        <v>313.77199999999999</v>
      </c>
      <c r="G217" s="498">
        <v>308</v>
      </c>
      <c r="H217" s="498">
        <v>22309.166821999999</v>
      </c>
      <c r="I217" s="498">
        <v>192.30717800000275</v>
      </c>
      <c r="J217" s="498"/>
      <c r="K217" s="498">
        <v>192.30717799999999</v>
      </c>
    </row>
    <row r="218" spans="1:11">
      <c r="A218" s="443">
        <v>210</v>
      </c>
      <c r="B218" s="503" t="s">
        <v>1119</v>
      </c>
      <c r="C218" s="503">
        <v>1460.1365000000001</v>
      </c>
      <c r="D218" s="498">
        <v>13855.326999999999</v>
      </c>
      <c r="E218" s="498">
        <v>14006.495999999999</v>
      </c>
      <c r="F218" s="498">
        <v>55.831000000000003</v>
      </c>
      <c r="G218" s="498">
        <v>207</v>
      </c>
      <c r="H218" s="498">
        <v>15312.998426</v>
      </c>
      <c r="I218" s="498">
        <v>2.4650739999997313</v>
      </c>
      <c r="J218" s="498">
        <v>0</v>
      </c>
      <c r="K218" s="498">
        <v>2.465074</v>
      </c>
    </row>
    <row r="219" spans="1:11">
      <c r="A219" s="443">
        <v>211</v>
      </c>
      <c r="B219" s="503" t="s">
        <v>1120</v>
      </c>
      <c r="C219" s="503">
        <v>980.13099999999997</v>
      </c>
      <c r="D219" s="498">
        <v>17544.624</v>
      </c>
      <c r="E219" s="498">
        <v>17600.666000000001</v>
      </c>
      <c r="F219" s="498">
        <v>229.958</v>
      </c>
      <c r="G219" s="498">
        <v>286</v>
      </c>
      <c r="H219" s="498">
        <v>18437.526999999998</v>
      </c>
      <c r="I219" s="498">
        <v>87.228000000002794</v>
      </c>
      <c r="J219" s="498"/>
      <c r="K219" s="498">
        <v>87.227999999999994</v>
      </c>
    </row>
    <row r="220" spans="1:11">
      <c r="A220" s="443">
        <v>212</v>
      </c>
      <c r="B220" s="503" t="s">
        <v>1121</v>
      </c>
      <c r="C220" s="503">
        <v>3710.4944999999998</v>
      </c>
      <c r="D220" s="498">
        <v>13302.805</v>
      </c>
      <c r="E220" s="498">
        <v>13313.385</v>
      </c>
      <c r="F220" s="498">
        <v>128.41999999999999</v>
      </c>
      <c r="G220" s="498">
        <v>139</v>
      </c>
      <c r="H220" s="498">
        <v>16601.59</v>
      </c>
      <c r="I220" s="498">
        <v>411.70950000000084</v>
      </c>
      <c r="J220" s="498">
        <v>0</v>
      </c>
      <c r="K220" s="498">
        <v>411.70949999999999</v>
      </c>
    </row>
    <row r="221" spans="1:11">
      <c r="A221" s="443">
        <v>213</v>
      </c>
      <c r="B221" s="503" t="s">
        <v>1122</v>
      </c>
      <c r="C221" s="503">
        <v>4248.8504999999996</v>
      </c>
      <c r="D221" s="498">
        <v>29219.110965</v>
      </c>
      <c r="E221" s="498">
        <v>28800.583999999999</v>
      </c>
      <c r="F221" s="498">
        <v>754.52696500000002</v>
      </c>
      <c r="G221" s="498">
        <v>336</v>
      </c>
      <c r="H221" s="498">
        <v>33266.540241000002</v>
      </c>
      <c r="I221" s="498">
        <v>201.42122399999789</v>
      </c>
      <c r="J221" s="498">
        <v>0</v>
      </c>
      <c r="K221" s="498">
        <v>201.421224</v>
      </c>
    </row>
    <row r="222" spans="1:11">
      <c r="A222" s="443">
        <v>214</v>
      </c>
      <c r="B222" s="503" t="s">
        <v>1123</v>
      </c>
      <c r="C222" s="503">
        <v>1470.7670000000001</v>
      </c>
      <c r="D222" s="498">
        <v>27335.237000000001</v>
      </c>
      <c r="E222" s="498">
        <v>27195.643</v>
      </c>
      <c r="F222" s="498">
        <v>435.59399999999999</v>
      </c>
      <c r="G222" s="498">
        <v>296</v>
      </c>
      <c r="H222" s="498">
        <v>28515.921999999999</v>
      </c>
      <c r="I222" s="498">
        <v>290.08200000000215</v>
      </c>
      <c r="J222" s="498"/>
      <c r="K222" s="498">
        <v>290.08199999999999</v>
      </c>
    </row>
    <row r="223" spans="1:11">
      <c r="A223" s="443">
        <v>215</v>
      </c>
      <c r="B223" s="503" t="s">
        <v>882</v>
      </c>
      <c r="C223" s="503">
        <v>1571.058</v>
      </c>
      <c r="D223" s="498">
        <v>34722.021999999997</v>
      </c>
      <c r="E223" s="498">
        <v>34378.120999999999</v>
      </c>
      <c r="F223" s="498">
        <v>707.90099999999995</v>
      </c>
      <c r="G223" s="498">
        <v>364</v>
      </c>
      <c r="H223" s="498">
        <v>33418.388833999998</v>
      </c>
      <c r="I223" s="498">
        <v>2874.1911659999969</v>
      </c>
      <c r="J223" s="498">
        <v>0</v>
      </c>
      <c r="K223" s="498">
        <v>2874.1911660000001</v>
      </c>
    </row>
    <row r="224" spans="1:11">
      <c r="A224" s="443">
        <v>216</v>
      </c>
      <c r="B224" s="503" t="s">
        <v>1124</v>
      </c>
      <c r="C224" s="503">
        <v>1599.8855000000001</v>
      </c>
      <c r="D224" s="498">
        <v>31481.57</v>
      </c>
      <c r="E224" s="498">
        <v>30089.454000000002</v>
      </c>
      <c r="F224" s="498">
        <v>1617.116</v>
      </c>
      <c r="G224" s="498">
        <v>225</v>
      </c>
      <c r="H224" s="498">
        <v>32119.1253</v>
      </c>
      <c r="I224" s="498">
        <v>962.33019999999669</v>
      </c>
      <c r="J224" s="498">
        <v>853.29499999999666</v>
      </c>
      <c r="K224" s="498">
        <v>109.0352</v>
      </c>
    </row>
    <row r="225" spans="1:11">
      <c r="A225" s="443">
        <v>217</v>
      </c>
      <c r="B225" s="503" t="s">
        <v>1125</v>
      </c>
      <c r="C225" s="503">
        <v>1296.3119999999999</v>
      </c>
      <c r="D225" s="498">
        <v>22441.853999999999</v>
      </c>
      <c r="E225" s="498">
        <v>21436.746999999999</v>
      </c>
      <c r="F225" s="498">
        <v>1161.107</v>
      </c>
      <c r="G225" s="498">
        <v>156</v>
      </c>
      <c r="H225" s="498">
        <v>23221.256629</v>
      </c>
      <c r="I225" s="498">
        <v>516.90937099999792</v>
      </c>
      <c r="J225" s="498"/>
      <c r="K225" s="498">
        <v>516.90937099999996</v>
      </c>
    </row>
    <row r="226" spans="1:11">
      <c r="A226" s="443">
        <v>218</v>
      </c>
      <c r="B226" s="503" t="s">
        <v>1126</v>
      </c>
      <c r="C226" s="503">
        <v>3388.22</v>
      </c>
      <c r="D226" s="498">
        <v>22877.216253999999</v>
      </c>
      <c r="E226" s="498">
        <v>22430.48</v>
      </c>
      <c r="F226" s="498">
        <v>610.73625400000003</v>
      </c>
      <c r="G226" s="498">
        <v>164</v>
      </c>
      <c r="H226" s="498">
        <v>26170.093253999999</v>
      </c>
      <c r="I226" s="498">
        <f>C226+D226-H226</f>
        <v>95.343000000000757</v>
      </c>
      <c r="J226" s="498">
        <v>36</v>
      </c>
      <c r="K226" s="498">
        <f>I226-J226</f>
        <v>59.343000000000757</v>
      </c>
    </row>
    <row r="227" spans="1:11">
      <c r="A227" s="443">
        <v>219</v>
      </c>
      <c r="B227" s="503" t="s">
        <v>1127</v>
      </c>
      <c r="C227" s="503">
        <v>1571.474377</v>
      </c>
      <c r="D227" s="498">
        <v>16736.797000000002</v>
      </c>
      <c r="E227" s="498">
        <v>16700.63</v>
      </c>
      <c r="F227" s="498">
        <v>137.167</v>
      </c>
      <c r="G227" s="498">
        <v>101</v>
      </c>
      <c r="H227" s="498">
        <v>14055.633040999999</v>
      </c>
      <c r="I227" s="498">
        <v>4252.6383360000018</v>
      </c>
      <c r="J227" s="498">
        <v>387.69685000000163</v>
      </c>
      <c r="K227" s="498">
        <v>3864.9414860000002</v>
      </c>
    </row>
    <row r="228" spans="1:11">
      <c r="A228" s="443">
        <v>220</v>
      </c>
      <c r="B228" s="503" t="s">
        <v>1128</v>
      </c>
      <c r="C228" s="503">
        <v>1250.135</v>
      </c>
      <c r="D228" s="498">
        <v>7001.67</v>
      </c>
      <c r="E228" s="498">
        <v>6956.2650000000003</v>
      </c>
      <c r="F228" s="498">
        <v>99.405000000000001</v>
      </c>
      <c r="G228" s="498">
        <v>54</v>
      </c>
      <c r="H228" s="498">
        <v>7932.4844089999997</v>
      </c>
      <c r="I228" s="498">
        <v>319.3205910000006</v>
      </c>
      <c r="J228" s="498"/>
      <c r="K228" s="498">
        <v>319.32059099999998</v>
      </c>
    </row>
    <row r="229" spans="1:11">
      <c r="A229" s="443">
        <v>221</v>
      </c>
      <c r="B229" s="503" t="s">
        <v>1129</v>
      </c>
      <c r="C229" s="503"/>
      <c r="D229" s="498">
        <v>5540.9380000000001</v>
      </c>
      <c r="E229" s="498">
        <v>4832</v>
      </c>
      <c r="F229" s="498">
        <v>832.93799999999999</v>
      </c>
      <c r="G229" s="498">
        <v>124</v>
      </c>
      <c r="H229" s="498">
        <v>5242.3714069999996</v>
      </c>
      <c r="I229" s="498">
        <v>298.56659300000047</v>
      </c>
      <c r="J229" s="498">
        <v>298.14400000000001</v>
      </c>
      <c r="K229" s="498">
        <v>0.42259300000046096</v>
      </c>
    </row>
    <row r="230" spans="1:11">
      <c r="A230" s="443">
        <v>222</v>
      </c>
      <c r="B230" s="503" t="s">
        <v>1130</v>
      </c>
      <c r="C230" s="503"/>
      <c r="D230" s="498">
        <v>4613.1170000000002</v>
      </c>
      <c r="E230" s="498">
        <v>3682</v>
      </c>
      <c r="F230" s="498">
        <v>980.11699999999996</v>
      </c>
      <c r="G230" s="498">
        <v>49</v>
      </c>
      <c r="H230" s="498">
        <v>4612.6980000000003</v>
      </c>
      <c r="I230" s="498">
        <v>0.41899999999986903</v>
      </c>
      <c r="J230" s="498"/>
      <c r="K230" s="498">
        <v>0.41899999999999998</v>
      </c>
    </row>
    <row r="231" spans="1:11">
      <c r="A231" s="443">
        <v>223</v>
      </c>
      <c r="B231" s="503" t="s">
        <v>1131</v>
      </c>
      <c r="C231" s="503"/>
      <c r="D231" s="498">
        <v>7724.1654789999993</v>
      </c>
      <c r="E231" s="498">
        <v>5604</v>
      </c>
      <c r="F231" s="498">
        <v>2165.1654789999998</v>
      </c>
      <c r="G231" s="498">
        <v>45</v>
      </c>
      <c r="H231" s="498">
        <v>7723.7934939999996</v>
      </c>
      <c r="I231" s="498">
        <v>0.37198499999976775</v>
      </c>
      <c r="J231" s="498">
        <v>0</v>
      </c>
      <c r="K231" s="498">
        <v>0.37198500000000001</v>
      </c>
    </row>
    <row r="232" spans="1:11">
      <c r="A232" s="443">
        <v>224</v>
      </c>
      <c r="B232" s="503" t="s">
        <v>1132</v>
      </c>
      <c r="C232" s="503"/>
      <c r="D232" s="498">
        <v>7104</v>
      </c>
      <c r="E232" s="498">
        <v>5640</v>
      </c>
      <c r="F232" s="498">
        <v>1590</v>
      </c>
      <c r="G232" s="498">
        <v>126</v>
      </c>
      <c r="H232" s="498">
        <v>7103.1479429999999</v>
      </c>
      <c r="I232" s="498">
        <v>0.85205700000005891</v>
      </c>
      <c r="J232" s="498"/>
      <c r="K232" s="498">
        <v>0.85205700000005891</v>
      </c>
    </row>
    <row r="233" spans="1:11">
      <c r="A233" s="443">
        <v>225</v>
      </c>
      <c r="B233" s="503" t="s">
        <v>1133</v>
      </c>
      <c r="C233" s="503"/>
      <c r="D233" s="498">
        <f>E233+F233-G233</f>
        <v>3444.4470979999996</v>
      </c>
      <c r="E233" s="498">
        <v>3331.1870979999999</v>
      </c>
      <c r="F233" s="498">
        <v>159.26</v>
      </c>
      <c r="G233" s="498">
        <v>46</v>
      </c>
      <c r="H233" s="498">
        <v>3416.4470980000001</v>
      </c>
      <c r="I233" s="498">
        <f>D233-H233</f>
        <v>27.999999999999545</v>
      </c>
      <c r="J233" s="498"/>
      <c r="K233" s="498">
        <v>27.999999999999545</v>
      </c>
    </row>
    <row r="234" spans="1:11">
      <c r="A234" s="443">
        <v>226</v>
      </c>
      <c r="B234" s="503" t="s">
        <v>1134</v>
      </c>
      <c r="C234" s="503"/>
      <c r="D234" s="498">
        <v>6942.2970000000005</v>
      </c>
      <c r="E234" s="498">
        <v>5517</v>
      </c>
      <c r="F234" s="498">
        <v>1486.297</v>
      </c>
      <c r="G234" s="498">
        <v>61</v>
      </c>
      <c r="H234" s="498">
        <v>6552.4350000000004</v>
      </c>
      <c r="I234" s="498">
        <v>389.86200000000008</v>
      </c>
      <c r="J234" s="498">
        <v>296.78800000000001</v>
      </c>
      <c r="K234" s="498">
        <v>93.073999999999998</v>
      </c>
    </row>
    <row r="235" spans="1:11">
      <c r="A235" s="443">
        <v>227</v>
      </c>
      <c r="B235" s="503" t="s">
        <v>1135</v>
      </c>
      <c r="C235" s="503"/>
      <c r="D235" s="498">
        <v>7918.7089999999998</v>
      </c>
      <c r="E235" s="498">
        <v>6725.2659999999996</v>
      </c>
      <c r="F235" s="498">
        <v>1265.443</v>
      </c>
      <c r="G235" s="498">
        <v>72</v>
      </c>
      <c r="H235" s="498">
        <v>7918.5931570000002</v>
      </c>
      <c r="I235" s="498">
        <v>0.11584299999958603</v>
      </c>
      <c r="J235" s="498"/>
      <c r="K235" s="498">
        <v>0.11584299999958603</v>
      </c>
    </row>
    <row r="236" spans="1:11">
      <c r="A236" s="443">
        <v>228</v>
      </c>
      <c r="B236" s="503" t="s">
        <v>1136</v>
      </c>
      <c r="C236" s="503"/>
      <c r="D236" s="498">
        <f>E236+F236-G236</f>
        <v>7410.0660000000007</v>
      </c>
      <c r="E236" s="498">
        <v>6572.8857180000005</v>
      </c>
      <c r="F236" s="498">
        <v>889.18028200000003</v>
      </c>
      <c r="G236" s="498">
        <v>52</v>
      </c>
      <c r="H236" s="498">
        <v>4231.1802820000003</v>
      </c>
      <c r="I236" s="498">
        <f>D236-H236</f>
        <v>3178.8857180000005</v>
      </c>
      <c r="J236" s="498"/>
      <c r="K236" s="498">
        <v>3178.8857180000005</v>
      </c>
    </row>
    <row r="237" spans="1:11">
      <c r="A237" s="443">
        <v>229</v>
      </c>
      <c r="B237" s="503" t="s">
        <v>1137</v>
      </c>
      <c r="C237" s="503"/>
      <c r="D237" s="498">
        <f>E237+F237-G237</f>
        <v>2506.0920000000001</v>
      </c>
      <c r="E237" s="498">
        <v>1740.5645830000001</v>
      </c>
      <c r="F237" s="498">
        <v>765.52741700000001</v>
      </c>
      <c r="G237" s="498">
        <v>0</v>
      </c>
      <c r="H237" s="498">
        <v>2495.0920000000001</v>
      </c>
      <c r="I237" s="498">
        <f>D237-H237</f>
        <v>11</v>
      </c>
      <c r="J237" s="498"/>
      <c r="K237" s="498">
        <v>11</v>
      </c>
    </row>
    <row r="238" spans="1:11">
      <c r="A238" s="443">
        <v>230</v>
      </c>
      <c r="B238" s="503" t="s">
        <v>1138</v>
      </c>
      <c r="C238" s="503">
        <v>9.8279999999999994</v>
      </c>
      <c r="D238" s="498">
        <f>E238+F238</f>
        <v>29944.748299999999</v>
      </c>
      <c r="E238" s="498">
        <v>24379</v>
      </c>
      <c r="F238" s="498">
        <v>5565.7483000000002</v>
      </c>
      <c r="G238" s="498"/>
      <c r="H238" s="498">
        <v>29094.942899999998</v>
      </c>
      <c r="I238" s="498">
        <v>859.63339999999903</v>
      </c>
      <c r="J238" s="498">
        <v>155</v>
      </c>
      <c r="K238" s="498">
        <v>704.6333999999988</v>
      </c>
    </row>
    <row r="239" spans="1:11">
      <c r="A239" s="443">
        <v>231</v>
      </c>
      <c r="B239" s="503" t="s">
        <v>1139</v>
      </c>
      <c r="C239" s="503">
        <v>829</v>
      </c>
      <c r="D239" s="498">
        <f>E239+F239</f>
        <v>34788.555</v>
      </c>
      <c r="E239" s="498">
        <v>15906</v>
      </c>
      <c r="F239" s="498">
        <v>18882.555</v>
      </c>
      <c r="G239" s="498"/>
      <c r="H239" s="498">
        <v>27708.418799999999</v>
      </c>
      <c r="I239" s="498">
        <f>C239+D239-H239</f>
        <v>7909.1362000000008</v>
      </c>
      <c r="J239" s="498">
        <v>7907.8311999999996</v>
      </c>
      <c r="K239" s="498">
        <f>I239-J239</f>
        <v>1.3050000000012005</v>
      </c>
    </row>
    <row r="240" spans="1:11">
      <c r="A240" s="443">
        <v>232</v>
      </c>
      <c r="B240" s="503" t="s">
        <v>650</v>
      </c>
      <c r="C240" s="503">
        <v>13529.124</v>
      </c>
      <c r="D240" s="498">
        <v>37816.778672</v>
      </c>
      <c r="E240" s="498">
        <v>33985.005671999999</v>
      </c>
      <c r="F240" s="498">
        <v>6067.7730000000001</v>
      </c>
      <c r="G240" s="498">
        <v>2236</v>
      </c>
      <c r="H240" s="498">
        <v>45187.247954999999</v>
      </c>
      <c r="I240" s="498">
        <v>6158.6547169999976</v>
      </c>
      <c r="J240" s="498">
        <v>2900.0036169999998</v>
      </c>
      <c r="K240" s="498">
        <v>3258.6510999999978</v>
      </c>
    </row>
    <row r="241" spans="1:11">
      <c r="A241" s="443">
        <v>233</v>
      </c>
      <c r="B241" s="503" t="s">
        <v>1140</v>
      </c>
      <c r="C241" s="503">
        <v>104.562665</v>
      </c>
      <c r="D241" s="498">
        <v>20299</v>
      </c>
      <c r="E241" s="498">
        <v>18997</v>
      </c>
      <c r="F241" s="498">
        <v>1550</v>
      </c>
      <c r="G241" s="498">
        <v>248</v>
      </c>
      <c r="H241" s="498">
        <v>17952.945392000001</v>
      </c>
      <c r="I241" s="498">
        <v>2450.6172729999998</v>
      </c>
      <c r="J241" s="498">
        <v>68.5</v>
      </c>
      <c r="K241" s="498">
        <v>2382.1172729999998</v>
      </c>
    </row>
    <row r="242" spans="1:11">
      <c r="A242" s="443">
        <v>234</v>
      </c>
      <c r="B242" s="503" t="s">
        <v>1141</v>
      </c>
      <c r="C242" s="503"/>
      <c r="D242" s="498">
        <v>243</v>
      </c>
      <c r="E242" s="498">
        <v>270</v>
      </c>
      <c r="F242" s="498"/>
      <c r="G242" s="498">
        <v>27</v>
      </c>
      <c r="H242" s="498">
        <v>231.58122599999999</v>
      </c>
      <c r="I242" s="498">
        <v>11.418774000000013</v>
      </c>
      <c r="J242" s="498"/>
      <c r="K242" s="498">
        <v>11.418774000000001</v>
      </c>
    </row>
    <row r="243" spans="1:11">
      <c r="A243" s="443">
        <v>235</v>
      </c>
      <c r="B243" s="503" t="s">
        <v>869</v>
      </c>
      <c r="C243" s="503">
        <v>215</v>
      </c>
      <c r="D243" s="498">
        <v>42339.581246000002</v>
      </c>
      <c r="E243" s="498">
        <v>31917</v>
      </c>
      <c r="F243" s="498">
        <v>10422.581246</v>
      </c>
      <c r="G243" s="498"/>
      <c r="H243" s="498">
        <v>38060.650156000003</v>
      </c>
      <c r="I243" s="498">
        <v>4493.9310899999982</v>
      </c>
      <c r="J243" s="498">
        <v>471.50047999999998</v>
      </c>
      <c r="K243" s="498">
        <v>4022.4306099999981</v>
      </c>
    </row>
    <row r="244" spans="1:11">
      <c r="A244" s="443">
        <v>236</v>
      </c>
      <c r="B244" s="503" t="s">
        <v>1228</v>
      </c>
      <c r="C244" s="503"/>
      <c r="D244" s="498">
        <v>3975.694</v>
      </c>
      <c r="E244" s="498">
        <v>1595</v>
      </c>
      <c r="F244" s="498">
        <v>2380.694</v>
      </c>
      <c r="G244" s="498"/>
      <c r="H244" s="498">
        <v>1732.68</v>
      </c>
      <c r="I244" s="498">
        <v>2243.0140000000001</v>
      </c>
      <c r="J244" s="498">
        <v>2243.0140000000001</v>
      </c>
      <c r="K244" s="498"/>
    </row>
    <row r="245" spans="1:11">
      <c r="A245" s="443">
        <v>237</v>
      </c>
      <c r="B245" s="503" t="s">
        <v>1142</v>
      </c>
      <c r="C245" s="503">
        <v>2935.623599</v>
      </c>
      <c r="D245" s="498">
        <v>40323.517640999999</v>
      </c>
      <c r="E245" s="498">
        <v>22968</v>
      </c>
      <c r="F245" s="498">
        <v>17492.517640999999</v>
      </c>
      <c r="G245" s="498">
        <v>137</v>
      </c>
      <c r="H245" s="498">
        <v>29804.306500999999</v>
      </c>
      <c r="I245" s="498">
        <v>13454.834738999998</v>
      </c>
      <c r="J245" s="498">
        <v>5930.0728360000003</v>
      </c>
      <c r="K245" s="498">
        <v>7524.7619029999978</v>
      </c>
    </row>
    <row r="246" spans="1:11">
      <c r="A246" s="443">
        <v>238</v>
      </c>
      <c r="B246" s="503" t="s">
        <v>1143</v>
      </c>
      <c r="C246" s="503">
        <v>0</v>
      </c>
      <c r="D246" s="498">
        <v>5245</v>
      </c>
      <c r="E246" s="498">
        <v>5388</v>
      </c>
      <c r="F246" s="498">
        <v>0</v>
      </c>
      <c r="G246" s="498">
        <v>143</v>
      </c>
      <c r="H246" s="498">
        <v>4975.0860000000002</v>
      </c>
      <c r="I246" s="498">
        <v>269.91399999999976</v>
      </c>
      <c r="J246" s="498">
        <v>0</v>
      </c>
      <c r="K246" s="498">
        <v>269.91399999999999</v>
      </c>
    </row>
    <row r="247" spans="1:11">
      <c r="A247" s="443">
        <v>239</v>
      </c>
      <c r="B247" s="47" t="s">
        <v>1145</v>
      </c>
      <c r="C247" s="500">
        <v>0</v>
      </c>
      <c r="D247" s="500">
        <f>+E247+F247-G247</f>
        <v>38896.42</v>
      </c>
      <c r="E247" s="500">
        <v>33467</v>
      </c>
      <c r="F247" s="500">
        <v>5429.42</v>
      </c>
      <c r="G247" s="500">
        <v>0</v>
      </c>
      <c r="H247" s="500">
        <v>33256.913710000001</v>
      </c>
      <c r="I247" s="500">
        <v>5639.5062900000003</v>
      </c>
      <c r="J247" s="500">
        <v>3281.58</v>
      </c>
      <c r="K247" s="500">
        <v>2357.9262899999999</v>
      </c>
    </row>
    <row r="248" spans="1:11">
      <c r="A248" s="443">
        <v>240</v>
      </c>
      <c r="B248" s="47" t="s">
        <v>1144</v>
      </c>
      <c r="C248" s="500">
        <v>6719.6657109999996</v>
      </c>
      <c r="D248" s="500">
        <f t="shared" ref="D248:D272" si="3">+E248+F248-G248</f>
        <v>6338.8867899999996</v>
      </c>
      <c r="E248" s="500">
        <v>6338.8867899999996</v>
      </c>
      <c r="F248" s="500">
        <v>0</v>
      </c>
      <c r="G248" s="500">
        <v>0</v>
      </c>
      <c r="H248" s="500">
        <v>13058.552501</v>
      </c>
      <c r="I248" s="500">
        <v>0</v>
      </c>
      <c r="J248" s="500">
        <v>0</v>
      </c>
      <c r="K248" s="500">
        <v>0</v>
      </c>
    </row>
    <row r="249" spans="1:11">
      <c r="A249" s="443">
        <v>241</v>
      </c>
      <c r="B249" s="47" t="s">
        <v>1146</v>
      </c>
      <c r="C249" s="500">
        <v>13959.293421</v>
      </c>
      <c r="D249" s="500">
        <f>+E249+F249-G249</f>
        <v>235414.80478100001</v>
      </c>
      <c r="E249" s="500">
        <v>176323.47771100001</v>
      </c>
      <c r="F249" s="500">
        <v>59091.327069999999</v>
      </c>
      <c r="G249" s="500"/>
      <c r="H249" s="500">
        <v>235823.91286499999</v>
      </c>
      <c r="I249" s="500">
        <v>13550.185337000001</v>
      </c>
      <c r="J249" s="500">
        <v>428.33769999999998</v>
      </c>
      <c r="K249" s="500">
        <f>12247.643731+874.203906</f>
        <v>13121.847637000001</v>
      </c>
    </row>
    <row r="250" spans="1:11" ht="28">
      <c r="A250" s="443">
        <v>242</v>
      </c>
      <c r="B250" s="47" t="s">
        <v>1147</v>
      </c>
      <c r="C250" s="500">
        <v>0</v>
      </c>
      <c r="D250" s="500">
        <f t="shared" si="3"/>
        <v>490</v>
      </c>
      <c r="E250" s="500">
        <v>0</v>
      </c>
      <c r="F250" s="500">
        <v>490</v>
      </c>
      <c r="G250" s="500">
        <v>0</v>
      </c>
      <c r="H250" s="500">
        <v>490</v>
      </c>
      <c r="I250" s="500">
        <v>0</v>
      </c>
      <c r="J250" s="500">
        <v>0</v>
      </c>
      <c r="K250" s="500">
        <v>0</v>
      </c>
    </row>
    <row r="251" spans="1:11">
      <c r="A251" s="443">
        <v>243</v>
      </c>
      <c r="B251" s="47" t="s">
        <v>1148</v>
      </c>
      <c r="C251" s="500">
        <v>0</v>
      </c>
      <c r="D251" s="500">
        <f t="shared" si="3"/>
        <v>2000</v>
      </c>
      <c r="E251" s="500">
        <v>0</v>
      </c>
      <c r="F251" s="500">
        <v>2000</v>
      </c>
      <c r="G251" s="500">
        <v>0</v>
      </c>
      <c r="H251" s="500">
        <v>2000</v>
      </c>
      <c r="I251" s="500">
        <v>0</v>
      </c>
      <c r="J251" s="500">
        <v>0</v>
      </c>
      <c r="K251" s="500">
        <v>0</v>
      </c>
    </row>
    <row r="252" spans="1:11">
      <c r="A252" s="443">
        <v>244</v>
      </c>
      <c r="B252" s="47" t="s">
        <v>1149</v>
      </c>
      <c r="C252" s="500">
        <v>0</v>
      </c>
      <c r="D252" s="500">
        <f t="shared" si="3"/>
        <v>198.08600000000001</v>
      </c>
      <c r="E252" s="500">
        <v>0</v>
      </c>
      <c r="F252" s="500">
        <v>198.08600000000001</v>
      </c>
      <c r="G252" s="500">
        <v>0</v>
      </c>
      <c r="H252" s="500">
        <v>198.08600000000001</v>
      </c>
      <c r="I252" s="500">
        <v>0</v>
      </c>
      <c r="J252" s="500">
        <v>0</v>
      </c>
      <c r="K252" s="500">
        <v>0</v>
      </c>
    </row>
    <row r="253" spans="1:11">
      <c r="A253" s="443">
        <v>245</v>
      </c>
      <c r="B253" s="47" t="s">
        <v>1150</v>
      </c>
      <c r="C253" s="500">
        <v>0</v>
      </c>
      <c r="D253" s="500">
        <f t="shared" si="3"/>
        <v>50</v>
      </c>
      <c r="E253" s="500">
        <v>0</v>
      </c>
      <c r="F253" s="500">
        <v>50</v>
      </c>
      <c r="G253" s="500">
        <v>0</v>
      </c>
      <c r="H253" s="500">
        <v>50</v>
      </c>
      <c r="I253" s="500">
        <v>0</v>
      </c>
      <c r="J253" s="500">
        <v>0</v>
      </c>
      <c r="K253" s="500">
        <v>0</v>
      </c>
    </row>
    <row r="254" spans="1:11" ht="28">
      <c r="A254" s="443">
        <v>246</v>
      </c>
      <c r="B254" s="47" t="s">
        <v>1151</v>
      </c>
      <c r="C254" s="500">
        <v>0</v>
      </c>
      <c r="D254" s="500">
        <f t="shared" si="3"/>
        <v>2000</v>
      </c>
      <c r="E254" s="500">
        <v>0</v>
      </c>
      <c r="F254" s="500">
        <v>2000</v>
      </c>
      <c r="G254" s="500">
        <v>0</v>
      </c>
      <c r="H254" s="500">
        <v>2000</v>
      </c>
      <c r="I254" s="500">
        <v>0</v>
      </c>
      <c r="J254" s="500">
        <v>0</v>
      </c>
      <c r="K254" s="500">
        <v>0</v>
      </c>
    </row>
    <row r="255" spans="1:11" ht="28">
      <c r="A255" s="443">
        <v>247</v>
      </c>
      <c r="B255" s="47" t="s">
        <v>1152</v>
      </c>
      <c r="C255" s="500">
        <v>0</v>
      </c>
      <c r="D255" s="500">
        <f t="shared" si="3"/>
        <v>2000</v>
      </c>
      <c r="E255" s="500">
        <v>0</v>
      </c>
      <c r="F255" s="500">
        <v>2000</v>
      </c>
      <c r="G255" s="500">
        <v>0</v>
      </c>
      <c r="H255" s="500">
        <v>2000</v>
      </c>
      <c r="I255" s="500">
        <v>0</v>
      </c>
      <c r="J255" s="500">
        <v>0</v>
      </c>
      <c r="K255" s="500">
        <v>0</v>
      </c>
    </row>
    <row r="256" spans="1:11" ht="28">
      <c r="A256" s="443">
        <v>248</v>
      </c>
      <c r="B256" s="47" t="s">
        <v>1153</v>
      </c>
      <c r="C256" s="500">
        <v>0</v>
      </c>
      <c r="D256" s="500">
        <f t="shared" si="3"/>
        <v>108.36799999999999</v>
      </c>
      <c r="E256" s="500">
        <v>0</v>
      </c>
      <c r="F256" s="500">
        <v>108.36799999999999</v>
      </c>
      <c r="G256" s="500">
        <v>0</v>
      </c>
      <c r="H256" s="500">
        <v>108.36799999999999</v>
      </c>
      <c r="I256" s="500">
        <v>0</v>
      </c>
      <c r="J256" s="500">
        <v>0</v>
      </c>
      <c r="K256" s="500">
        <v>0</v>
      </c>
    </row>
    <row r="257" spans="1:11">
      <c r="A257" s="443">
        <v>249</v>
      </c>
      <c r="B257" s="47" t="s">
        <v>1229</v>
      </c>
      <c r="C257" s="500">
        <v>0</v>
      </c>
      <c r="D257" s="500">
        <f t="shared" si="3"/>
        <v>1580</v>
      </c>
      <c r="E257" s="500">
        <v>1080</v>
      </c>
      <c r="F257" s="500">
        <v>500</v>
      </c>
      <c r="G257" s="500">
        <v>0</v>
      </c>
      <c r="H257" s="500">
        <v>1580</v>
      </c>
      <c r="I257" s="500">
        <v>0</v>
      </c>
      <c r="J257" s="500">
        <v>0</v>
      </c>
      <c r="K257" s="500">
        <v>0</v>
      </c>
    </row>
    <row r="258" spans="1:11">
      <c r="A258" s="443">
        <v>250</v>
      </c>
      <c r="B258" s="47" t="s">
        <v>1230</v>
      </c>
      <c r="C258" s="500">
        <v>46355</v>
      </c>
      <c r="D258" s="500">
        <f t="shared" si="3"/>
        <v>138179</v>
      </c>
      <c r="E258" s="500">
        <v>91101</v>
      </c>
      <c r="F258" s="500">
        <v>47078</v>
      </c>
      <c r="G258" s="500">
        <v>0</v>
      </c>
      <c r="H258" s="500">
        <v>177798.56169999999</v>
      </c>
      <c r="I258" s="500">
        <v>6735.4382999999998</v>
      </c>
      <c r="J258" s="500">
        <v>2092</v>
      </c>
      <c r="K258" s="500">
        <v>4643.4382999999998</v>
      </c>
    </row>
    <row r="259" spans="1:11">
      <c r="A259" s="443">
        <v>251</v>
      </c>
      <c r="B259" s="47" t="s">
        <v>1231</v>
      </c>
      <c r="C259" s="500">
        <v>25170.334845000001</v>
      </c>
      <c r="D259" s="500">
        <f t="shared" si="3"/>
        <v>297499.5</v>
      </c>
      <c r="E259" s="500">
        <v>206344</v>
      </c>
      <c r="F259" s="500">
        <v>91155.5</v>
      </c>
      <c r="G259" s="500">
        <v>0</v>
      </c>
      <c r="H259" s="500">
        <v>289907.07022499997</v>
      </c>
      <c r="I259" s="500">
        <v>32762.764620000002</v>
      </c>
      <c r="J259" s="500">
        <v>31779.739698000001</v>
      </c>
      <c r="K259" s="500">
        <v>983.02492199999995</v>
      </c>
    </row>
    <row r="260" spans="1:11" ht="28">
      <c r="A260" s="443">
        <v>252</v>
      </c>
      <c r="B260" s="47" t="s">
        <v>1232</v>
      </c>
      <c r="C260" s="500">
        <v>0</v>
      </c>
      <c r="D260" s="500">
        <f t="shared" si="3"/>
        <v>500</v>
      </c>
      <c r="E260" s="500">
        <v>500</v>
      </c>
      <c r="F260" s="500">
        <v>0</v>
      </c>
      <c r="G260" s="500">
        <v>0</v>
      </c>
      <c r="H260" s="500">
        <v>500</v>
      </c>
      <c r="I260" s="500">
        <v>0</v>
      </c>
      <c r="J260" s="500">
        <v>0</v>
      </c>
      <c r="K260" s="500">
        <v>0</v>
      </c>
    </row>
    <row r="261" spans="1:11">
      <c r="A261" s="443">
        <v>253</v>
      </c>
      <c r="B261" s="47" t="s">
        <v>1233</v>
      </c>
      <c r="C261" s="500">
        <v>0</v>
      </c>
      <c r="D261" s="500">
        <f t="shared" si="3"/>
        <v>800</v>
      </c>
      <c r="E261" s="500">
        <v>400</v>
      </c>
      <c r="F261" s="500">
        <v>400</v>
      </c>
      <c r="G261" s="500">
        <v>0</v>
      </c>
      <c r="H261" s="500">
        <v>800</v>
      </c>
      <c r="I261" s="500">
        <v>0</v>
      </c>
      <c r="J261" s="500">
        <v>0</v>
      </c>
      <c r="K261" s="500">
        <v>0</v>
      </c>
    </row>
    <row r="262" spans="1:11">
      <c r="A262" s="443">
        <v>254</v>
      </c>
      <c r="B262" s="47" t="s">
        <v>1234</v>
      </c>
      <c r="C262" s="500">
        <v>8.6429000000000006E-2</v>
      </c>
      <c r="D262" s="500">
        <f t="shared" si="3"/>
        <v>0</v>
      </c>
      <c r="E262" s="500">
        <v>0</v>
      </c>
      <c r="F262" s="500">
        <v>0</v>
      </c>
      <c r="G262" s="500">
        <v>0</v>
      </c>
      <c r="H262" s="502"/>
      <c r="I262" s="500">
        <v>8.6429000000000006E-2</v>
      </c>
      <c r="J262" s="500">
        <v>0</v>
      </c>
      <c r="K262" s="500">
        <v>0</v>
      </c>
    </row>
    <row r="263" spans="1:11">
      <c r="A263" s="443">
        <v>255</v>
      </c>
      <c r="B263" s="47" t="s">
        <v>1235</v>
      </c>
      <c r="C263" s="500">
        <v>0</v>
      </c>
      <c r="D263" s="500">
        <f t="shared" si="3"/>
        <v>3450</v>
      </c>
      <c r="E263" s="500">
        <v>700</v>
      </c>
      <c r="F263" s="500">
        <v>2750</v>
      </c>
      <c r="G263" s="500">
        <v>0</v>
      </c>
      <c r="H263" s="500">
        <v>3450</v>
      </c>
      <c r="I263" s="500">
        <v>0</v>
      </c>
      <c r="J263" s="500">
        <v>0</v>
      </c>
      <c r="K263" s="500">
        <v>0</v>
      </c>
    </row>
    <row r="264" spans="1:11">
      <c r="A264" s="443">
        <v>256</v>
      </c>
      <c r="B264" s="47" t="s">
        <v>1236</v>
      </c>
      <c r="C264" s="500">
        <v>0</v>
      </c>
      <c r="D264" s="500">
        <f t="shared" si="3"/>
        <v>2000</v>
      </c>
      <c r="E264" s="500">
        <v>0</v>
      </c>
      <c r="F264" s="500">
        <v>2000</v>
      </c>
      <c r="G264" s="500">
        <v>0</v>
      </c>
      <c r="H264" s="500">
        <v>2000</v>
      </c>
      <c r="I264" s="500">
        <v>0</v>
      </c>
      <c r="J264" s="500">
        <v>0</v>
      </c>
      <c r="K264" s="500">
        <v>0</v>
      </c>
    </row>
    <row r="265" spans="1:11">
      <c r="A265" s="443">
        <v>257</v>
      </c>
      <c r="B265" s="47" t="s">
        <v>1237</v>
      </c>
      <c r="C265" s="500">
        <v>0</v>
      </c>
      <c r="D265" s="500">
        <f t="shared" si="3"/>
        <v>612949</v>
      </c>
      <c r="E265" s="500">
        <v>612949</v>
      </c>
      <c r="F265" s="500">
        <v>0</v>
      </c>
      <c r="G265" s="500">
        <v>0</v>
      </c>
      <c r="H265" s="500">
        <v>612949</v>
      </c>
      <c r="I265" s="500">
        <v>0</v>
      </c>
      <c r="J265" s="500">
        <v>0</v>
      </c>
      <c r="K265" s="500">
        <v>0</v>
      </c>
    </row>
    <row r="266" spans="1:11">
      <c r="A266" s="443">
        <v>258</v>
      </c>
      <c r="B266" s="47" t="s">
        <v>1238</v>
      </c>
      <c r="C266" s="500">
        <v>0</v>
      </c>
      <c r="D266" s="500">
        <f t="shared" si="3"/>
        <v>570</v>
      </c>
      <c r="E266" s="500">
        <v>570</v>
      </c>
      <c r="F266" s="500">
        <v>0</v>
      </c>
      <c r="G266" s="500">
        <v>0</v>
      </c>
      <c r="H266" s="500">
        <v>536.22157700000002</v>
      </c>
      <c r="I266" s="500">
        <v>33.778422999999997</v>
      </c>
      <c r="J266" s="500">
        <v>0</v>
      </c>
      <c r="K266" s="500">
        <v>33.778422999999997</v>
      </c>
    </row>
    <row r="267" spans="1:11" ht="28">
      <c r="A267" s="443">
        <v>259</v>
      </c>
      <c r="B267" s="47" t="s">
        <v>1164</v>
      </c>
      <c r="C267" s="500">
        <v>0</v>
      </c>
      <c r="D267" s="500">
        <f t="shared" si="3"/>
        <v>926.39</v>
      </c>
      <c r="E267" s="500">
        <v>0</v>
      </c>
      <c r="F267" s="500">
        <v>926.39</v>
      </c>
      <c r="G267" s="500">
        <v>0</v>
      </c>
      <c r="H267" s="500">
        <v>926.39</v>
      </c>
      <c r="I267" s="500">
        <v>0</v>
      </c>
      <c r="J267" s="500">
        <v>0</v>
      </c>
      <c r="K267" s="500">
        <v>0</v>
      </c>
    </row>
    <row r="268" spans="1:11" ht="28">
      <c r="A268" s="443">
        <v>260</v>
      </c>
      <c r="B268" s="47" t="s">
        <v>1165</v>
      </c>
      <c r="C268" s="500">
        <v>0</v>
      </c>
      <c r="D268" s="500">
        <f t="shared" si="3"/>
        <v>4537.1899999999996</v>
      </c>
      <c r="E268" s="500"/>
      <c r="F268" s="500">
        <v>4537.1899999999996</v>
      </c>
      <c r="G268" s="500">
        <v>0</v>
      </c>
      <c r="H268" s="500">
        <v>4537.1899999999996</v>
      </c>
      <c r="I268" s="500">
        <v>0</v>
      </c>
      <c r="J268" s="500">
        <v>0</v>
      </c>
      <c r="K268" s="500">
        <v>0</v>
      </c>
    </row>
    <row r="269" spans="1:11" ht="28">
      <c r="A269" s="443">
        <v>261</v>
      </c>
      <c r="B269" s="47" t="s">
        <v>1166</v>
      </c>
      <c r="C269" s="500">
        <v>0</v>
      </c>
      <c r="D269" s="500">
        <f t="shared" si="3"/>
        <v>6962.99</v>
      </c>
      <c r="E269" s="500">
        <v>1362.99</v>
      </c>
      <c r="F269" s="500">
        <v>5600</v>
      </c>
      <c r="G269" s="500">
        <v>0</v>
      </c>
      <c r="H269" s="500">
        <v>6962.99</v>
      </c>
      <c r="I269" s="500">
        <v>0</v>
      </c>
      <c r="J269" s="500">
        <v>0</v>
      </c>
      <c r="K269" s="500">
        <v>0</v>
      </c>
    </row>
    <row r="270" spans="1:11">
      <c r="A270" s="443">
        <v>262</v>
      </c>
      <c r="B270" s="47" t="s">
        <v>1167</v>
      </c>
      <c r="C270" s="500">
        <v>0</v>
      </c>
      <c r="D270" s="500">
        <f t="shared" si="3"/>
        <v>382.21</v>
      </c>
      <c r="E270" s="500">
        <v>382.21</v>
      </c>
      <c r="F270" s="500">
        <v>0</v>
      </c>
      <c r="G270" s="500">
        <v>0</v>
      </c>
      <c r="H270" s="500">
        <v>382.21</v>
      </c>
      <c r="I270" s="500">
        <v>0</v>
      </c>
      <c r="J270" s="500">
        <v>0</v>
      </c>
      <c r="K270" s="500">
        <v>0</v>
      </c>
    </row>
    <row r="271" spans="1:11" ht="28">
      <c r="A271" s="443">
        <v>263</v>
      </c>
      <c r="B271" s="47" t="s">
        <v>1168</v>
      </c>
      <c r="C271" s="500">
        <v>0</v>
      </c>
      <c r="D271" s="500">
        <f t="shared" si="3"/>
        <v>38228.22</v>
      </c>
      <c r="E271" s="500">
        <v>38228.22</v>
      </c>
      <c r="F271" s="500">
        <v>0</v>
      </c>
      <c r="G271" s="500">
        <v>0</v>
      </c>
      <c r="H271" s="500">
        <v>38228.22</v>
      </c>
      <c r="I271" s="500">
        <v>0</v>
      </c>
      <c r="J271" s="500">
        <v>0</v>
      </c>
      <c r="K271" s="500">
        <v>0</v>
      </c>
    </row>
    <row r="272" spans="1:11">
      <c r="A272" s="443">
        <v>264</v>
      </c>
      <c r="B272" s="47" t="s">
        <v>1169</v>
      </c>
      <c r="C272" s="500">
        <v>0</v>
      </c>
      <c r="D272" s="500">
        <f t="shared" si="3"/>
        <v>40473.870000000003</v>
      </c>
      <c r="E272" s="500">
        <v>40473.870000000003</v>
      </c>
      <c r="F272" s="500">
        <v>0</v>
      </c>
      <c r="G272" s="500">
        <v>0</v>
      </c>
      <c r="H272" s="500">
        <v>40473.870000000003</v>
      </c>
      <c r="I272" s="500">
        <v>0</v>
      </c>
      <c r="J272" s="500">
        <v>0</v>
      </c>
      <c r="K272" s="500">
        <v>0</v>
      </c>
    </row>
  </sheetData>
  <mergeCells count="12">
    <mergeCell ref="J5:K5"/>
    <mergeCell ref="A3:K3"/>
    <mergeCell ref="A1:K1"/>
    <mergeCell ref="A2:K2"/>
    <mergeCell ref="A4:K4"/>
    <mergeCell ref="A5:A6"/>
    <mergeCell ref="B5:B6"/>
    <mergeCell ref="C5:C6"/>
    <mergeCell ref="D5:D6"/>
    <mergeCell ref="E5:G5"/>
    <mergeCell ref="H5:H6"/>
    <mergeCell ref="I5:I6"/>
  </mergeCells>
  <pageMargins left="0.44" right="0.38" top="0.43" bottom="0.42" header="0.3" footer="0.2"/>
  <pageSetup paperSize="9" scale="79" fitToHeight="100" orientation="landscape" verticalDpi="0"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6BBF-85C2-4C4A-9ECA-6683140C8F5A}">
  <sheetPr>
    <pageSetUpPr fitToPage="1"/>
  </sheetPr>
  <dimension ref="A1:Z207"/>
  <sheetViews>
    <sheetView workbookViewId="0">
      <selection activeCell="B27" sqref="B27"/>
    </sheetView>
  </sheetViews>
  <sheetFormatPr defaultColWidth="9" defaultRowHeight="14"/>
  <cols>
    <col min="1" max="1" width="5.23046875" style="517" customWidth="1"/>
    <col min="2" max="2" width="25.765625" style="517" customWidth="1"/>
    <col min="3" max="4" width="11.4609375" style="517" customWidth="1"/>
    <col min="5" max="14" width="8.15234375" style="517" bestFit="1" customWidth="1"/>
    <col min="15" max="15" width="9.765625" style="517" customWidth="1"/>
    <col min="16" max="16" width="9" style="517" customWidth="1"/>
    <col min="17" max="19" width="8.15234375" style="517" bestFit="1" customWidth="1"/>
    <col min="20" max="20" width="8.23046875" style="517" bestFit="1" customWidth="1"/>
    <col min="21" max="21" width="8.15234375" style="517" bestFit="1" customWidth="1"/>
    <col min="22" max="22" width="8.23046875" style="517" bestFit="1" customWidth="1"/>
    <col min="23" max="23" width="9" style="517"/>
    <col min="24" max="24" width="18.3828125" style="517" bestFit="1" customWidth="1"/>
    <col min="25" max="26" width="8.15234375" style="517" bestFit="1" customWidth="1"/>
    <col min="27" max="16384" width="9" style="517"/>
  </cols>
  <sheetData>
    <row r="1" spans="1:24">
      <c r="B1" s="535"/>
      <c r="C1" s="535"/>
      <c r="D1" s="535"/>
      <c r="E1" s="535"/>
      <c r="F1" s="535"/>
      <c r="G1" s="535"/>
      <c r="H1" s="535"/>
      <c r="I1" s="535"/>
      <c r="J1" s="535"/>
      <c r="K1" s="535"/>
      <c r="L1" s="535"/>
      <c r="M1" s="535"/>
      <c r="N1" s="535"/>
      <c r="O1" s="535"/>
      <c r="P1" s="535"/>
      <c r="Q1" s="535"/>
      <c r="R1" s="535"/>
      <c r="S1" s="535"/>
      <c r="T1" s="717" t="s">
        <v>2633</v>
      </c>
      <c r="U1" s="717"/>
      <c r="V1" s="717"/>
    </row>
    <row r="2" spans="1:24">
      <c r="A2" s="717" t="s">
        <v>1239</v>
      </c>
      <c r="B2" s="717"/>
      <c r="C2" s="717"/>
      <c r="D2" s="717"/>
      <c r="E2" s="717"/>
      <c r="F2" s="717"/>
      <c r="G2" s="717"/>
      <c r="H2" s="717"/>
      <c r="I2" s="717"/>
      <c r="J2" s="717"/>
      <c r="K2" s="717"/>
      <c r="L2" s="717"/>
      <c r="M2" s="717"/>
      <c r="N2" s="717"/>
      <c r="O2" s="717"/>
      <c r="P2" s="717"/>
      <c r="Q2" s="717"/>
      <c r="R2" s="717"/>
      <c r="S2" s="717"/>
      <c r="T2" s="717"/>
      <c r="U2" s="717"/>
      <c r="V2" s="717"/>
    </row>
    <row r="3" spans="1:24">
      <c r="A3" s="718" t="str">
        <f>+'12'!A3:K3</f>
        <v>(Kèm theo Báo cáo số           /BC-UBND ngày          /     /2026 của UBND tỉnh)</v>
      </c>
      <c r="B3" s="718"/>
      <c r="C3" s="718"/>
      <c r="D3" s="718"/>
      <c r="E3" s="718"/>
      <c r="F3" s="718"/>
      <c r="G3" s="718"/>
      <c r="H3" s="718"/>
      <c r="I3" s="718"/>
      <c r="J3" s="718"/>
      <c r="K3" s="718"/>
      <c r="L3" s="718"/>
      <c r="M3" s="718"/>
      <c r="N3" s="718"/>
      <c r="O3" s="718"/>
      <c r="P3" s="718"/>
      <c r="Q3" s="718"/>
      <c r="R3" s="718"/>
      <c r="S3" s="718"/>
      <c r="T3" s="718"/>
      <c r="U3" s="718"/>
      <c r="V3" s="718"/>
    </row>
    <row r="4" spans="1:24">
      <c r="B4" s="536"/>
      <c r="C4" s="536"/>
      <c r="D4" s="536"/>
      <c r="E4" s="536"/>
      <c r="F4" s="536"/>
      <c r="G4" s="536"/>
      <c r="H4" s="536"/>
      <c r="I4" s="536"/>
      <c r="J4" s="536"/>
      <c r="K4" s="536"/>
      <c r="L4" s="536"/>
      <c r="M4" s="536"/>
      <c r="N4" s="536"/>
      <c r="O4" s="536"/>
      <c r="P4" s="536"/>
      <c r="Q4" s="536"/>
      <c r="R4" s="536"/>
      <c r="S4" s="536"/>
      <c r="T4" s="536"/>
      <c r="U4" s="727" t="s">
        <v>208</v>
      </c>
      <c r="V4" s="727"/>
    </row>
    <row r="5" spans="1:24" ht="15" customHeight="1">
      <c r="A5" s="714" t="s">
        <v>136</v>
      </c>
      <c r="B5" s="714" t="s">
        <v>1240</v>
      </c>
      <c r="C5" s="714" t="s">
        <v>2</v>
      </c>
      <c r="D5" s="714" t="s">
        <v>1206</v>
      </c>
      <c r="E5" s="714" t="s">
        <v>840</v>
      </c>
      <c r="F5" s="714"/>
      <c r="G5" s="714"/>
      <c r="H5" s="714" t="s">
        <v>273</v>
      </c>
      <c r="I5" s="714"/>
      <c r="J5" s="714"/>
      <c r="K5" s="714"/>
      <c r="L5" s="714"/>
      <c r="M5" s="714"/>
      <c r="N5" s="714"/>
      <c r="O5" s="714"/>
      <c r="P5" s="714"/>
      <c r="Q5" s="714"/>
      <c r="R5" s="714" t="s">
        <v>1241</v>
      </c>
      <c r="S5" s="714"/>
      <c r="T5" s="714" t="s">
        <v>802</v>
      </c>
      <c r="U5" s="714"/>
      <c r="V5" s="714"/>
    </row>
    <row r="6" spans="1:24" ht="22.5" customHeight="1">
      <c r="A6" s="714"/>
      <c r="B6" s="714"/>
      <c r="C6" s="714"/>
      <c r="D6" s="714"/>
      <c r="E6" s="714" t="s">
        <v>2</v>
      </c>
      <c r="F6" s="714" t="s">
        <v>765</v>
      </c>
      <c r="G6" s="714"/>
      <c r="H6" s="714" t="s">
        <v>2</v>
      </c>
      <c r="I6" s="714" t="s">
        <v>765</v>
      </c>
      <c r="J6" s="714"/>
      <c r="K6" s="714" t="s">
        <v>2628</v>
      </c>
      <c r="L6" s="714"/>
      <c r="M6" s="714"/>
      <c r="N6" s="714"/>
      <c r="O6" s="714"/>
      <c r="P6" s="714"/>
      <c r="Q6" s="714"/>
      <c r="R6" s="714" t="s">
        <v>1242</v>
      </c>
      <c r="S6" s="714" t="s">
        <v>1243</v>
      </c>
      <c r="T6" s="714" t="s">
        <v>2</v>
      </c>
      <c r="U6" s="714" t="s">
        <v>765</v>
      </c>
      <c r="V6" s="714"/>
    </row>
    <row r="7" spans="1:24">
      <c r="A7" s="714"/>
      <c r="B7" s="714"/>
      <c r="C7" s="714"/>
      <c r="D7" s="714"/>
      <c r="E7" s="714"/>
      <c r="F7" s="714" t="s">
        <v>1244</v>
      </c>
      <c r="G7" s="714" t="s">
        <v>1245</v>
      </c>
      <c r="H7" s="714"/>
      <c r="I7" s="714" t="s">
        <v>1244</v>
      </c>
      <c r="J7" s="714" t="s">
        <v>1245</v>
      </c>
      <c r="K7" s="714" t="s">
        <v>2</v>
      </c>
      <c r="L7" s="714" t="s">
        <v>142</v>
      </c>
      <c r="M7" s="714"/>
      <c r="N7" s="714"/>
      <c r="O7" s="714" t="s">
        <v>1245</v>
      </c>
      <c r="P7" s="714"/>
      <c r="Q7" s="714"/>
      <c r="R7" s="714"/>
      <c r="S7" s="714"/>
      <c r="T7" s="714"/>
      <c r="U7" s="714" t="s">
        <v>142</v>
      </c>
      <c r="V7" s="714" t="s">
        <v>167</v>
      </c>
    </row>
    <row r="8" spans="1:24">
      <c r="A8" s="714"/>
      <c r="B8" s="714"/>
      <c r="C8" s="714"/>
      <c r="D8" s="714"/>
      <c r="E8" s="714"/>
      <c r="F8" s="714"/>
      <c r="G8" s="714"/>
      <c r="H8" s="714"/>
      <c r="I8" s="714"/>
      <c r="J8" s="714"/>
      <c r="K8" s="714"/>
      <c r="L8" s="714" t="s">
        <v>2</v>
      </c>
      <c r="M8" s="714" t="s">
        <v>1246</v>
      </c>
      <c r="N8" s="714"/>
      <c r="O8" s="714" t="s">
        <v>2</v>
      </c>
      <c r="P8" s="714" t="s">
        <v>1246</v>
      </c>
      <c r="Q8" s="714"/>
      <c r="R8" s="714"/>
      <c r="S8" s="714"/>
      <c r="T8" s="714"/>
      <c r="U8" s="714"/>
      <c r="V8" s="714"/>
    </row>
    <row r="9" spans="1:24" ht="42">
      <c r="A9" s="714"/>
      <c r="B9" s="714"/>
      <c r="C9" s="714"/>
      <c r="D9" s="714"/>
      <c r="E9" s="714"/>
      <c r="F9" s="714"/>
      <c r="G9" s="714"/>
      <c r="H9" s="714"/>
      <c r="I9" s="714"/>
      <c r="J9" s="714"/>
      <c r="K9" s="714"/>
      <c r="L9" s="714"/>
      <c r="M9" s="507" t="s">
        <v>277</v>
      </c>
      <c r="N9" s="507" t="s">
        <v>279</v>
      </c>
      <c r="O9" s="714"/>
      <c r="P9" s="507" t="s">
        <v>277</v>
      </c>
      <c r="Q9" s="507" t="s">
        <v>279</v>
      </c>
      <c r="R9" s="714"/>
      <c r="S9" s="714"/>
      <c r="T9" s="714"/>
      <c r="U9" s="714"/>
      <c r="V9" s="714"/>
    </row>
    <row r="10" spans="1:24">
      <c r="A10" s="507" t="s">
        <v>35</v>
      </c>
      <c r="B10" s="507" t="s">
        <v>36</v>
      </c>
      <c r="C10" s="510">
        <f>383461-D11</f>
        <v>-3.1468999979551882E-2</v>
      </c>
      <c r="D10" s="510"/>
      <c r="E10" s="507">
        <v>1</v>
      </c>
      <c r="F10" s="507">
        <v>2</v>
      </c>
      <c r="G10" s="507">
        <v>3</v>
      </c>
      <c r="H10" s="507">
        <v>5</v>
      </c>
      <c r="I10" s="507">
        <v>6</v>
      </c>
      <c r="J10" s="507">
        <v>7</v>
      </c>
      <c r="K10" s="507">
        <v>8</v>
      </c>
      <c r="L10" s="507">
        <v>9</v>
      </c>
      <c r="M10" s="507">
        <v>10</v>
      </c>
      <c r="N10" s="507">
        <v>11</v>
      </c>
      <c r="O10" s="507">
        <v>12</v>
      </c>
      <c r="P10" s="507">
        <v>13</v>
      </c>
      <c r="Q10" s="507">
        <v>14</v>
      </c>
      <c r="R10" s="507">
        <v>15</v>
      </c>
      <c r="S10" s="507">
        <v>16</v>
      </c>
      <c r="T10" s="507" t="s">
        <v>1247</v>
      </c>
      <c r="U10" s="507" t="s">
        <v>1248</v>
      </c>
      <c r="V10" s="507" t="s">
        <v>1249</v>
      </c>
    </row>
    <row r="11" spans="1:24" s="538" customFormat="1" ht="30" customHeight="1">
      <c r="A11" s="507"/>
      <c r="B11" s="509" t="s">
        <v>300</v>
      </c>
      <c r="C11" s="537">
        <f t="shared" ref="C11:S11" si="0">C12+C107+C192</f>
        <v>782504.00566900009</v>
      </c>
      <c r="D11" s="537">
        <f t="shared" si="0"/>
        <v>383461.03146899998</v>
      </c>
      <c r="E11" s="537">
        <f t="shared" si="0"/>
        <v>399042.9742</v>
      </c>
      <c r="F11" s="537">
        <f t="shared" si="0"/>
        <v>292124.81199999992</v>
      </c>
      <c r="G11" s="537">
        <f t="shared" si="0"/>
        <v>106918.16219999999</v>
      </c>
      <c r="H11" s="537">
        <f t="shared" si="0"/>
        <v>511853.82427833346</v>
      </c>
      <c r="I11" s="537">
        <f t="shared" si="0"/>
        <v>411312.69121833338</v>
      </c>
      <c r="J11" s="537">
        <f t="shared" si="0"/>
        <v>100541.13306000001</v>
      </c>
      <c r="K11" s="537">
        <f t="shared" si="0"/>
        <v>511853.82427833346</v>
      </c>
      <c r="L11" s="537">
        <f t="shared" si="0"/>
        <v>411312.69121833338</v>
      </c>
      <c r="M11" s="537">
        <f t="shared" si="0"/>
        <v>385111.45121833339</v>
      </c>
      <c r="N11" s="537">
        <f t="shared" si="0"/>
        <v>26201.24</v>
      </c>
      <c r="O11" s="537">
        <f t="shared" si="0"/>
        <v>100541.13306000001</v>
      </c>
      <c r="P11" s="537">
        <f t="shared" si="0"/>
        <v>100541.13306000001</v>
      </c>
      <c r="Q11" s="537">
        <f t="shared" si="0"/>
        <v>0</v>
      </c>
      <c r="R11" s="537">
        <f t="shared" si="0"/>
        <v>268751.88342566666</v>
      </c>
      <c r="S11" s="537">
        <f t="shared" si="0"/>
        <v>2218.2213300000003</v>
      </c>
      <c r="T11" s="511">
        <f t="shared" ref="T11:T18" si="1">H11/C11</f>
        <v>0.65412294450905095</v>
      </c>
      <c r="U11" s="511">
        <f t="shared" ref="U11:U18" si="2">I11/C11</f>
        <v>0.52563653123626186</v>
      </c>
      <c r="V11" s="511">
        <f>O11/C11</f>
        <v>0.12848641327278904</v>
      </c>
      <c r="X11" s="496"/>
    </row>
    <row r="12" spans="1:24" s="538" customFormat="1" ht="28">
      <c r="A12" s="507" t="s">
        <v>35</v>
      </c>
      <c r="B12" s="539" t="s">
        <v>1250</v>
      </c>
      <c r="C12" s="540">
        <f t="shared" ref="C12:S12" si="3">C13+C37+C105+C106</f>
        <v>640756.7295870001</v>
      </c>
      <c r="D12" s="540">
        <f t="shared" si="3"/>
        <v>314169.75758700003</v>
      </c>
      <c r="E12" s="540">
        <f t="shared" si="3"/>
        <v>326586.97200000001</v>
      </c>
      <c r="F12" s="540">
        <f t="shared" si="3"/>
        <v>272731.81199999992</v>
      </c>
      <c r="G12" s="540">
        <f t="shared" si="3"/>
        <v>53855.16</v>
      </c>
      <c r="H12" s="540">
        <f t="shared" si="3"/>
        <v>445187.16167933348</v>
      </c>
      <c r="I12" s="540">
        <f t="shared" si="3"/>
        <v>399706.28753333335</v>
      </c>
      <c r="J12" s="540">
        <f t="shared" si="3"/>
        <v>45480.874146000002</v>
      </c>
      <c r="K12" s="540">
        <f t="shared" si="3"/>
        <v>445187.16167933348</v>
      </c>
      <c r="L12" s="540">
        <f t="shared" si="3"/>
        <v>399706.28753333335</v>
      </c>
      <c r="M12" s="540">
        <f t="shared" si="3"/>
        <v>373505.04753333336</v>
      </c>
      <c r="N12" s="540">
        <f t="shared" si="3"/>
        <v>26201.24</v>
      </c>
      <c r="O12" s="540">
        <f t="shared" si="3"/>
        <v>45480.874146000002</v>
      </c>
      <c r="P12" s="540">
        <f t="shared" si="3"/>
        <v>45480.874146000002</v>
      </c>
      <c r="Q12" s="540">
        <f t="shared" si="3"/>
        <v>0</v>
      </c>
      <c r="R12" s="540">
        <f t="shared" si="3"/>
        <v>195295.99117266666</v>
      </c>
      <c r="S12" s="540">
        <f t="shared" si="3"/>
        <v>593.50010000000009</v>
      </c>
      <c r="T12" s="511">
        <f t="shared" si="1"/>
        <v>0.69478343515218166</v>
      </c>
      <c r="U12" s="511">
        <f t="shared" si="2"/>
        <v>0.62380349526873347</v>
      </c>
      <c r="V12" s="511">
        <f>O12/C12</f>
        <v>7.0979939883447987E-2</v>
      </c>
    </row>
    <row r="13" spans="1:24" s="538" customFormat="1" ht="24" customHeight="1">
      <c r="A13" s="507" t="s">
        <v>113</v>
      </c>
      <c r="B13" s="509" t="s">
        <v>1251</v>
      </c>
      <c r="C13" s="540">
        <f t="shared" ref="C13:S13" si="4">SUM(C14:C36)</f>
        <v>457071.41958100005</v>
      </c>
      <c r="D13" s="540">
        <f t="shared" si="4"/>
        <v>233204.859581</v>
      </c>
      <c r="E13" s="540">
        <f t="shared" si="4"/>
        <v>223866.56</v>
      </c>
      <c r="F13" s="540">
        <f t="shared" si="4"/>
        <v>209774.07199999999</v>
      </c>
      <c r="G13" s="540">
        <f t="shared" si="4"/>
        <v>14092.487999999999</v>
      </c>
      <c r="H13" s="540">
        <f t="shared" si="4"/>
        <v>359699.45870600012</v>
      </c>
      <c r="I13" s="540">
        <f t="shared" si="4"/>
        <v>340940.13720000006</v>
      </c>
      <c r="J13" s="540">
        <f t="shared" si="4"/>
        <v>18759.321506</v>
      </c>
      <c r="K13" s="540">
        <f t="shared" si="4"/>
        <v>359699.45870600012</v>
      </c>
      <c r="L13" s="540">
        <f t="shared" si="4"/>
        <v>340940.13720000006</v>
      </c>
      <c r="M13" s="540">
        <f t="shared" si="4"/>
        <v>314738.89720000006</v>
      </c>
      <c r="N13" s="540">
        <f t="shared" si="4"/>
        <v>26201.24</v>
      </c>
      <c r="O13" s="540">
        <f t="shared" si="4"/>
        <v>18759.321506</v>
      </c>
      <c r="P13" s="540">
        <f t="shared" si="4"/>
        <v>18759.321506</v>
      </c>
      <c r="Q13" s="540">
        <f t="shared" si="4"/>
        <v>0</v>
      </c>
      <c r="R13" s="540">
        <f t="shared" si="4"/>
        <v>96778.38413999998</v>
      </c>
      <c r="S13" s="540">
        <f t="shared" si="4"/>
        <v>593.50010000000009</v>
      </c>
      <c r="T13" s="511">
        <f t="shared" si="1"/>
        <v>0.78696554476265146</v>
      </c>
      <c r="U13" s="511">
        <f t="shared" si="2"/>
        <v>0.74592311528150634</v>
      </c>
      <c r="V13" s="511">
        <f>O13/C13</f>
        <v>4.1042429481144928E-2</v>
      </c>
    </row>
    <row r="14" spans="1:24" ht="28">
      <c r="A14" s="443">
        <v>1</v>
      </c>
      <c r="B14" s="541" t="s">
        <v>873</v>
      </c>
      <c r="C14" s="541">
        <f>D14+E14</f>
        <v>33487.402999999998</v>
      </c>
      <c r="D14" s="542">
        <v>23287.402999999998</v>
      </c>
      <c r="E14" s="542">
        <f>F14+G14</f>
        <v>10200</v>
      </c>
      <c r="F14" s="542">
        <v>10200</v>
      </c>
      <c r="G14" s="543"/>
      <c r="H14" s="543">
        <f t="shared" ref="H14:H38" si="5">I14+J14</f>
        <v>31868.814299999998</v>
      </c>
      <c r="I14" s="543">
        <v>31868.814299999998</v>
      </c>
      <c r="J14" s="543"/>
      <c r="K14" s="543">
        <f>L14+O14</f>
        <v>31868.814299999998</v>
      </c>
      <c r="L14" s="543">
        <f>M14</f>
        <v>31868.814299999998</v>
      </c>
      <c r="M14" s="543">
        <v>31868.814299999998</v>
      </c>
      <c r="N14" s="543"/>
      <c r="O14" s="543"/>
      <c r="P14" s="543"/>
      <c r="Q14" s="543"/>
      <c r="R14" s="543">
        <f>C14-H14-S14</f>
        <v>1359.7437000000002</v>
      </c>
      <c r="S14" s="543">
        <v>258.84500000000003</v>
      </c>
      <c r="T14" s="544">
        <f t="shared" si="1"/>
        <v>0.95166574428002071</v>
      </c>
      <c r="U14" s="544">
        <f t="shared" si="2"/>
        <v>0.95166574428002071</v>
      </c>
      <c r="V14" s="544"/>
    </row>
    <row r="15" spans="1:24" ht="32.25" customHeight="1">
      <c r="A15" s="443">
        <v>2</v>
      </c>
      <c r="B15" s="545" t="s">
        <v>1252</v>
      </c>
      <c r="C15" s="541">
        <f>D15+E15</f>
        <v>779</v>
      </c>
      <c r="D15" s="542">
        <v>229</v>
      </c>
      <c r="E15" s="542">
        <f>F15+G15</f>
        <v>550</v>
      </c>
      <c r="F15" s="542"/>
      <c r="G15" s="543">
        <v>550</v>
      </c>
      <c r="H15" s="543">
        <f t="shared" si="5"/>
        <v>778.60095999999999</v>
      </c>
      <c r="I15" s="543"/>
      <c r="J15" s="543">
        <f>O15</f>
        <v>778.60095999999999</v>
      </c>
      <c r="K15" s="543">
        <f>L15+O15</f>
        <v>778.60095999999999</v>
      </c>
      <c r="L15" s="543"/>
      <c r="M15" s="543"/>
      <c r="N15" s="543"/>
      <c r="O15" s="543">
        <f>P15</f>
        <v>778.60095999999999</v>
      </c>
      <c r="P15" s="543">
        <v>778.60095999999999</v>
      </c>
      <c r="Q15" s="543"/>
      <c r="R15" s="543">
        <f>C15-H15</f>
        <v>0.39904000000001361</v>
      </c>
      <c r="S15" s="543"/>
      <c r="T15" s="544">
        <f t="shared" si="1"/>
        <v>0.99948775353016683</v>
      </c>
      <c r="U15" s="544">
        <f t="shared" si="2"/>
        <v>0</v>
      </c>
      <c r="V15" s="544">
        <f>O15/C15</f>
        <v>0.99948775353016683</v>
      </c>
    </row>
    <row r="16" spans="1:24" ht="28">
      <c r="A16" s="443">
        <v>3</v>
      </c>
      <c r="B16" s="541" t="s">
        <v>1253</v>
      </c>
      <c r="C16" s="541">
        <f t="shared" ref="C16:C36" si="6">D16+E16</f>
        <v>259744.57500000001</v>
      </c>
      <c r="D16" s="542">
        <v>118312.57500000001</v>
      </c>
      <c r="E16" s="542">
        <f>F16+G16</f>
        <v>141432</v>
      </c>
      <c r="F16" s="542">
        <v>141432</v>
      </c>
      <c r="G16" s="543"/>
      <c r="H16" s="543">
        <f t="shared" si="5"/>
        <v>174494.09600000002</v>
      </c>
      <c r="I16" s="543">
        <f>L16</f>
        <v>174494.09600000002</v>
      </c>
      <c r="J16" s="543"/>
      <c r="K16" s="543">
        <f>L16+O16</f>
        <v>174494.09600000002</v>
      </c>
      <c r="L16" s="543">
        <f>M16</f>
        <v>174494.09600000002</v>
      </c>
      <c r="M16" s="543">
        <v>174494.09600000002</v>
      </c>
      <c r="N16" s="543"/>
      <c r="O16" s="543"/>
      <c r="P16" s="543"/>
      <c r="Q16" s="543"/>
      <c r="R16" s="543">
        <f>C16-H16</f>
        <v>85250.478999999992</v>
      </c>
      <c r="S16" s="543"/>
      <c r="T16" s="544">
        <f t="shared" si="1"/>
        <v>0.67179110863046898</v>
      </c>
      <c r="U16" s="544">
        <f t="shared" si="2"/>
        <v>0.67179110863046898</v>
      </c>
      <c r="V16" s="544"/>
    </row>
    <row r="17" spans="1:22" ht="42">
      <c r="A17" s="443">
        <v>4</v>
      </c>
      <c r="B17" s="458" t="s">
        <v>1254</v>
      </c>
      <c r="C17" s="541">
        <f t="shared" si="6"/>
        <v>123989.68663499999</v>
      </c>
      <c r="D17" s="542">
        <f>66702.126635+14055</f>
        <v>80757.126634999993</v>
      </c>
      <c r="E17" s="542">
        <f t="shared" ref="E17:E36" si="7">F17+G17</f>
        <v>43232.56</v>
      </c>
      <c r="F17" s="542">
        <f>18363.56+24869</f>
        <v>43232.56</v>
      </c>
      <c r="G17" s="543"/>
      <c r="H17" s="543">
        <f t="shared" si="5"/>
        <v>117955.04000000001</v>
      </c>
      <c r="I17" s="543">
        <f>K17</f>
        <v>117955.04000000001</v>
      </c>
      <c r="J17" s="543"/>
      <c r="K17" s="543">
        <f t="shared" ref="K17:K36" si="8">L17+O17</f>
        <v>117955.04000000001</v>
      </c>
      <c r="L17" s="543">
        <f>M17+N17</f>
        <v>117955.04000000001</v>
      </c>
      <c r="M17" s="543">
        <f>84847-26201.2+33108</f>
        <v>91753.8</v>
      </c>
      <c r="N17" s="543">
        <v>26201.24</v>
      </c>
      <c r="O17" s="543"/>
      <c r="P17" s="543"/>
      <c r="Q17" s="543"/>
      <c r="R17" s="543">
        <f>5730+218.7</f>
        <v>5948.7</v>
      </c>
      <c r="S17" s="514">
        <v>85.87</v>
      </c>
      <c r="T17" s="544">
        <f t="shared" si="1"/>
        <v>0.95132944683726206</v>
      </c>
      <c r="U17" s="544">
        <f t="shared" si="2"/>
        <v>0.95132944683726206</v>
      </c>
      <c r="V17" s="544"/>
    </row>
    <row r="18" spans="1:22">
      <c r="A18" s="443">
        <v>5</v>
      </c>
      <c r="B18" s="458" t="s">
        <v>870</v>
      </c>
      <c r="C18" s="541">
        <f t="shared" si="6"/>
        <v>29</v>
      </c>
      <c r="D18" s="542">
        <v>29</v>
      </c>
      <c r="E18" s="542">
        <f t="shared" si="7"/>
        <v>0</v>
      </c>
      <c r="F18" s="542"/>
      <c r="G18" s="543"/>
      <c r="H18" s="543">
        <f t="shared" si="5"/>
        <v>0</v>
      </c>
      <c r="I18" s="543">
        <f>K18</f>
        <v>0</v>
      </c>
      <c r="J18" s="543"/>
      <c r="K18" s="543">
        <f t="shared" si="8"/>
        <v>0</v>
      </c>
      <c r="L18" s="543">
        <f>M18+N18</f>
        <v>0</v>
      </c>
      <c r="M18" s="543"/>
      <c r="N18" s="543"/>
      <c r="O18" s="543"/>
      <c r="P18" s="543"/>
      <c r="Q18" s="543"/>
      <c r="R18" s="543">
        <f>C18-H18</f>
        <v>29</v>
      </c>
      <c r="S18" s="514"/>
      <c r="T18" s="544">
        <f t="shared" si="1"/>
        <v>0</v>
      </c>
      <c r="U18" s="544">
        <f t="shared" si="2"/>
        <v>0</v>
      </c>
      <c r="V18" s="544"/>
    </row>
    <row r="19" spans="1:22">
      <c r="A19" s="443">
        <v>6</v>
      </c>
      <c r="B19" s="458" t="s">
        <v>1255</v>
      </c>
      <c r="C19" s="541">
        <f t="shared" si="6"/>
        <v>8.7859999999999996</v>
      </c>
      <c r="D19" s="541">
        <v>8.7859999999999996</v>
      </c>
      <c r="E19" s="542"/>
      <c r="F19" s="542"/>
      <c r="G19" s="543"/>
      <c r="H19" s="543">
        <f t="shared" si="5"/>
        <v>8.7859999999999996</v>
      </c>
      <c r="I19" s="543">
        <f>K19</f>
        <v>8.7859999999999996</v>
      </c>
      <c r="J19" s="543"/>
      <c r="K19" s="543">
        <f t="shared" si="8"/>
        <v>8.7859999999999996</v>
      </c>
      <c r="L19" s="543">
        <f>M19+N19</f>
        <v>8.7859999999999996</v>
      </c>
      <c r="M19" s="541">
        <v>8.7859999999999996</v>
      </c>
      <c r="N19" s="543"/>
      <c r="O19" s="543"/>
      <c r="P19" s="543"/>
      <c r="Q19" s="543"/>
      <c r="R19" s="543"/>
      <c r="S19" s="514"/>
      <c r="T19" s="544"/>
      <c r="U19" s="544"/>
      <c r="V19" s="544"/>
    </row>
    <row r="20" spans="1:22">
      <c r="A20" s="443">
        <v>7</v>
      </c>
      <c r="B20" s="542" t="s">
        <v>1256</v>
      </c>
      <c r="C20" s="541">
        <f t="shared" si="6"/>
        <v>2297</v>
      </c>
      <c r="D20" s="542">
        <v>0</v>
      </c>
      <c r="E20" s="542">
        <f>F20+G20</f>
        <v>2297</v>
      </c>
      <c r="F20" s="542"/>
      <c r="G20" s="543">
        <f>1715+190+240+152</f>
        <v>2297</v>
      </c>
      <c r="H20" s="543">
        <f t="shared" si="5"/>
        <v>2195</v>
      </c>
      <c r="I20" s="543"/>
      <c r="J20" s="543">
        <f>O20</f>
        <v>2195</v>
      </c>
      <c r="K20" s="543">
        <f t="shared" si="8"/>
        <v>2195</v>
      </c>
      <c r="L20" s="543"/>
      <c r="M20" s="543"/>
      <c r="N20" s="543"/>
      <c r="O20" s="543">
        <f>P20</f>
        <v>2195</v>
      </c>
      <c r="P20" s="543">
        <f>1615+190+239+151</f>
        <v>2195</v>
      </c>
      <c r="Q20" s="543"/>
      <c r="R20" s="543"/>
      <c r="S20" s="543">
        <f>C20-H20</f>
        <v>102</v>
      </c>
      <c r="T20" s="544">
        <f>H116/C116</f>
        <v>1</v>
      </c>
      <c r="U20" s="544">
        <f>I116/C116</f>
        <v>0</v>
      </c>
      <c r="V20" s="544">
        <f>J116/C116</f>
        <v>1</v>
      </c>
    </row>
    <row r="21" spans="1:22">
      <c r="A21" s="443">
        <v>8</v>
      </c>
      <c r="B21" s="545" t="s">
        <v>1257</v>
      </c>
      <c r="C21" s="541">
        <f>D21+E21</f>
        <v>963.48400000000004</v>
      </c>
      <c r="D21" s="542">
        <v>363.48400000000004</v>
      </c>
      <c r="E21" s="542">
        <f>F21+G21</f>
        <v>600</v>
      </c>
      <c r="F21" s="542"/>
      <c r="G21" s="543">
        <v>600</v>
      </c>
      <c r="H21" s="543">
        <f>I21+J21</f>
        <v>913.90499999999997</v>
      </c>
      <c r="I21" s="543"/>
      <c r="J21" s="543">
        <f>O21</f>
        <v>913.90499999999997</v>
      </c>
      <c r="K21" s="543">
        <f>L21+O21</f>
        <v>913.90499999999997</v>
      </c>
      <c r="L21" s="543"/>
      <c r="M21" s="543"/>
      <c r="N21" s="543"/>
      <c r="O21" s="543">
        <f>P21</f>
        <v>913.90499999999997</v>
      </c>
      <c r="P21" s="543">
        <v>913.90499999999997</v>
      </c>
      <c r="Q21" s="543"/>
      <c r="R21" s="543"/>
      <c r="S21" s="543">
        <f>C21-H21</f>
        <v>49.579000000000065</v>
      </c>
      <c r="T21" s="544">
        <f t="shared" ref="T21:T84" si="9">H21/C21</f>
        <v>0.94854195814357056</v>
      </c>
      <c r="U21" s="544">
        <f t="shared" ref="U21:U84" si="10">I21/C21</f>
        <v>0</v>
      </c>
      <c r="V21" s="544">
        <f>O21/C21</f>
        <v>0.94854195814357056</v>
      </c>
    </row>
    <row r="22" spans="1:22">
      <c r="A22" s="443">
        <v>9</v>
      </c>
      <c r="B22" s="545" t="s">
        <v>1258</v>
      </c>
      <c r="C22" s="541">
        <f t="shared" si="6"/>
        <v>1850</v>
      </c>
      <c r="D22" s="542">
        <v>350</v>
      </c>
      <c r="E22" s="542">
        <f t="shared" si="7"/>
        <v>1500</v>
      </c>
      <c r="F22" s="542"/>
      <c r="G22" s="543">
        <v>1500</v>
      </c>
      <c r="H22" s="543">
        <f>I22+J22</f>
        <v>1850</v>
      </c>
      <c r="I22" s="543"/>
      <c r="J22" s="543">
        <f>P22</f>
        <v>1850</v>
      </c>
      <c r="K22" s="543">
        <f>L22+O22</f>
        <v>1850</v>
      </c>
      <c r="L22" s="543"/>
      <c r="M22" s="543"/>
      <c r="N22" s="543"/>
      <c r="O22" s="543">
        <f t="shared" ref="O22:O24" si="11">P22</f>
        <v>1850</v>
      </c>
      <c r="P22" s="543">
        <v>1850</v>
      </c>
      <c r="Q22" s="543"/>
      <c r="R22" s="543">
        <f>C22-H22</f>
        <v>0</v>
      </c>
      <c r="S22" s="543"/>
      <c r="T22" s="544">
        <f t="shared" si="9"/>
        <v>1</v>
      </c>
      <c r="U22" s="544">
        <f t="shared" si="10"/>
        <v>0</v>
      </c>
      <c r="V22" s="544">
        <f>O22/C22</f>
        <v>1</v>
      </c>
    </row>
    <row r="23" spans="1:22">
      <c r="A23" s="443">
        <v>10</v>
      </c>
      <c r="B23" s="458" t="s">
        <v>1259</v>
      </c>
      <c r="C23" s="541">
        <f>D23+E23</f>
        <v>1704.9879999999998</v>
      </c>
      <c r="D23" s="542">
        <v>0</v>
      </c>
      <c r="E23" s="542">
        <f>F23+G23</f>
        <v>1704.9879999999998</v>
      </c>
      <c r="F23" s="542"/>
      <c r="G23" s="543">
        <f>185.188+1519.8</f>
        <v>1704.9879999999998</v>
      </c>
      <c r="H23" s="543">
        <f>I23+J23</f>
        <v>1704.9879999999998</v>
      </c>
      <c r="I23" s="543"/>
      <c r="J23" s="543">
        <f>P23</f>
        <v>1704.9879999999998</v>
      </c>
      <c r="K23" s="543">
        <f>L23+O23</f>
        <v>1704.9879999999998</v>
      </c>
      <c r="L23" s="543"/>
      <c r="M23" s="543"/>
      <c r="N23" s="543"/>
      <c r="O23" s="543">
        <f>P23</f>
        <v>1704.9879999999998</v>
      </c>
      <c r="P23" s="543">
        <f>185.188+1519.8</f>
        <v>1704.9879999999998</v>
      </c>
      <c r="Q23" s="543"/>
      <c r="R23" s="543">
        <f>C23-H23</f>
        <v>0</v>
      </c>
      <c r="S23" s="543"/>
      <c r="T23" s="544">
        <f t="shared" si="9"/>
        <v>1</v>
      </c>
      <c r="U23" s="544">
        <f t="shared" si="10"/>
        <v>0</v>
      </c>
      <c r="V23" s="544">
        <f>O23/C23</f>
        <v>1</v>
      </c>
    </row>
    <row r="24" spans="1:22" ht="28">
      <c r="A24" s="443">
        <v>11</v>
      </c>
      <c r="B24" s="545" t="s">
        <v>1260</v>
      </c>
      <c r="C24" s="541">
        <f t="shared" si="6"/>
        <v>180</v>
      </c>
      <c r="D24" s="542">
        <v>0</v>
      </c>
      <c r="E24" s="542">
        <f t="shared" si="7"/>
        <v>180</v>
      </c>
      <c r="F24" s="542"/>
      <c r="G24" s="543">
        <v>180</v>
      </c>
      <c r="H24" s="543">
        <f>I24+J24</f>
        <v>180</v>
      </c>
      <c r="I24" s="543"/>
      <c r="J24" s="543">
        <f>P24</f>
        <v>180</v>
      </c>
      <c r="K24" s="543">
        <f>L24+O24</f>
        <v>180</v>
      </c>
      <c r="L24" s="543"/>
      <c r="M24" s="543"/>
      <c r="N24" s="543"/>
      <c r="O24" s="543">
        <f t="shared" si="11"/>
        <v>180</v>
      </c>
      <c r="P24" s="543">
        <v>180</v>
      </c>
      <c r="Q24" s="543"/>
      <c r="R24" s="543">
        <f>C24-H24</f>
        <v>0</v>
      </c>
      <c r="S24" s="543"/>
      <c r="T24" s="544">
        <f t="shared" si="9"/>
        <v>1</v>
      </c>
      <c r="U24" s="544">
        <f t="shared" si="10"/>
        <v>0</v>
      </c>
      <c r="V24" s="544">
        <f>O24/C24</f>
        <v>1</v>
      </c>
    </row>
    <row r="25" spans="1:22" ht="28">
      <c r="A25" s="443">
        <v>12</v>
      </c>
      <c r="B25" s="545" t="s">
        <v>1261</v>
      </c>
      <c r="C25" s="541">
        <f t="shared" si="6"/>
        <v>300</v>
      </c>
      <c r="D25" s="542"/>
      <c r="E25" s="542">
        <f t="shared" si="7"/>
        <v>300</v>
      </c>
      <c r="F25" s="542"/>
      <c r="G25" s="543">
        <v>300</v>
      </c>
      <c r="H25" s="543">
        <f t="shared" si="5"/>
        <v>295.38</v>
      </c>
      <c r="I25" s="543">
        <f t="shared" ref="I25" si="12">L25</f>
        <v>0</v>
      </c>
      <c r="J25" s="543">
        <f t="shared" ref="J25:J27" si="13">O25</f>
        <v>295.38</v>
      </c>
      <c r="K25" s="543">
        <f t="shared" si="8"/>
        <v>295.38</v>
      </c>
      <c r="L25" s="543">
        <f t="shared" ref="L25" si="14">M25+N25</f>
        <v>0</v>
      </c>
      <c r="M25" s="543"/>
      <c r="N25" s="543"/>
      <c r="O25" s="543">
        <f t="shared" ref="O25:O27" si="15">P25+Q25</f>
        <v>295.38</v>
      </c>
      <c r="P25" s="543">
        <v>295.38</v>
      </c>
      <c r="Q25" s="543"/>
      <c r="R25" s="521"/>
      <c r="S25" s="543">
        <f>C25-H25</f>
        <v>4.6200000000000045</v>
      </c>
      <c r="T25" s="544">
        <f t="shared" si="9"/>
        <v>0.98460000000000003</v>
      </c>
      <c r="U25" s="544">
        <f t="shared" si="10"/>
        <v>0</v>
      </c>
      <c r="V25" s="544">
        <f>J25/C25</f>
        <v>0.98460000000000003</v>
      </c>
    </row>
    <row r="26" spans="1:22" ht="42">
      <c r="A26" s="443">
        <v>13</v>
      </c>
      <c r="B26" s="545" t="s">
        <v>1262</v>
      </c>
      <c r="C26" s="541">
        <f>D26+E26</f>
        <v>2222</v>
      </c>
      <c r="D26" s="542">
        <v>992</v>
      </c>
      <c r="E26" s="542">
        <f>F26+G26</f>
        <v>1230</v>
      </c>
      <c r="F26" s="542"/>
      <c r="G26" s="543">
        <v>1230</v>
      </c>
      <c r="H26" s="543">
        <f>I26+J26</f>
        <v>2222.0500000000002</v>
      </c>
      <c r="I26" s="543"/>
      <c r="J26" s="543">
        <f t="shared" si="13"/>
        <v>2222.0500000000002</v>
      </c>
      <c r="K26" s="543">
        <f>L26+O26</f>
        <v>2222.0500000000002</v>
      </c>
      <c r="L26" s="543"/>
      <c r="M26" s="543"/>
      <c r="N26" s="543"/>
      <c r="O26" s="543">
        <f t="shared" si="15"/>
        <v>2222.0500000000002</v>
      </c>
      <c r="P26" s="543">
        <v>2222.0500000000002</v>
      </c>
      <c r="Q26" s="543"/>
      <c r="R26" s="543">
        <f t="shared" ref="R26:R33" si="16">C26-H26</f>
        <v>-5.0000000000181899E-2</v>
      </c>
      <c r="S26" s="543"/>
      <c r="T26" s="544">
        <f t="shared" si="9"/>
        <v>1.0000225022502252</v>
      </c>
      <c r="U26" s="544">
        <f t="shared" si="10"/>
        <v>0</v>
      </c>
      <c r="V26" s="544">
        <f t="shared" ref="V26:V32" si="17">O26/C26</f>
        <v>1.0000225022502252</v>
      </c>
    </row>
    <row r="27" spans="1:22">
      <c r="A27" s="443">
        <v>14</v>
      </c>
      <c r="B27" s="545" t="s">
        <v>1263</v>
      </c>
      <c r="C27" s="541">
        <f t="shared" si="6"/>
        <v>530</v>
      </c>
      <c r="D27" s="542">
        <v>0</v>
      </c>
      <c r="E27" s="542">
        <f t="shared" si="7"/>
        <v>530</v>
      </c>
      <c r="F27" s="542"/>
      <c r="G27" s="543">
        <v>530</v>
      </c>
      <c r="H27" s="543">
        <f t="shared" si="5"/>
        <v>439.88200000000001</v>
      </c>
      <c r="I27" s="543"/>
      <c r="J27" s="543">
        <f t="shared" si="13"/>
        <v>439.88200000000001</v>
      </c>
      <c r="K27" s="543">
        <f t="shared" si="8"/>
        <v>439.88200000000001</v>
      </c>
      <c r="L27" s="543"/>
      <c r="M27" s="543"/>
      <c r="N27" s="543"/>
      <c r="O27" s="543">
        <f t="shared" si="15"/>
        <v>439.88200000000001</v>
      </c>
      <c r="P27" s="543">
        <v>439.88200000000001</v>
      </c>
      <c r="Q27" s="543"/>
      <c r="R27" s="543">
        <f t="shared" si="16"/>
        <v>90.117999999999995</v>
      </c>
      <c r="S27" s="543"/>
      <c r="T27" s="544">
        <f t="shared" si="9"/>
        <v>0.82996603773584909</v>
      </c>
      <c r="U27" s="544">
        <f t="shared" si="10"/>
        <v>0</v>
      </c>
      <c r="V27" s="544">
        <f t="shared" si="17"/>
        <v>0.82996603773584909</v>
      </c>
    </row>
    <row r="28" spans="1:22" ht="28">
      <c r="A28" s="443">
        <v>15</v>
      </c>
      <c r="B28" s="545" t="s">
        <v>1264</v>
      </c>
      <c r="C28" s="541">
        <f t="shared" si="6"/>
        <v>241.52</v>
      </c>
      <c r="D28" s="542">
        <v>41.52</v>
      </c>
      <c r="E28" s="542">
        <f t="shared" si="7"/>
        <v>200</v>
      </c>
      <c r="F28" s="542"/>
      <c r="G28" s="543">
        <v>200</v>
      </c>
      <c r="H28" s="543">
        <f t="shared" si="5"/>
        <v>113.370445</v>
      </c>
      <c r="I28" s="543"/>
      <c r="J28" s="543">
        <f>O28</f>
        <v>113.370445</v>
      </c>
      <c r="K28" s="543">
        <f t="shared" si="8"/>
        <v>113.370445</v>
      </c>
      <c r="L28" s="543"/>
      <c r="M28" s="543"/>
      <c r="N28" s="543"/>
      <c r="O28" s="543">
        <f>P28</f>
        <v>113.370445</v>
      </c>
      <c r="P28" s="543">
        <v>113.370445</v>
      </c>
      <c r="Q28" s="543"/>
      <c r="R28" s="543">
        <f t="shared" si="16"/>
        <v>128.14955500000002</v>
      </c>
      <c r="S28" s="543"/>
      <c r="T28" s="544">
        <f t="shared" si="9"/>
        <v>0.46940396240476978</v>
      </c>
      <c r="U28" s="544">
        <f t="shared" si="10"/>
        <v>0</v>
      </c>
      <c r="V28" s="544">
        <f t="shared" si="17"/>
        <v>0.46940396240476978</v>
      </c>
    </row>
    <row r="29" spans="1:22">
      <c r="A29" s="443">
        <v>16</v>
      </c>
      <c r="B29" s="545" t="s">
        <v>1265</v>
      </c>
      <c r="C29" s="541">
        <f>D29+E29</f>
        <v>2804</v>
      </c>
      <c r="D29" s="542">
        <v>2154</v>
      </c>
      <c r="E29" s="542">
        <f>F29+G29</f>
        <v>650</v>
      </c>
      <c r="F29" s="542"/>
      <c r="G29" s="543">
        <v>650</v>
      </c>
      <c r="H29" s="543">
        <f>I29+J29</f>
        <v>1591.6432</v>
      </c>
      <c r="I29" s="543"/>
      <c r="J29" s="543">
        <f>O29</f>
        <v>1591.6432</v>
      </c>
      <c r="K29" s="543">
        <f>L29+O29</f>
        <v>1591.6432</v>
      </c>
      <c r="L29" s="543"/>
      <c r="M29" s="543"/>
      <c r="N29" s="543"/>
      <c r="O29" s="543">
        <f>P29</f>
        <v>1591.6432</v>
      </c>
      <c r="P29" s="543">
        <v>1591.6432</v>
      </c>
      <c r="Q29" s="543"/>
      <c r="R29" s="543">
        <f t="shared" si="16"/>
        <v>1212.3568</v>
      </c>
      <c r="S29" s="543"/>
      <c r="T29" s="544">
        <f t="shared" si="9"/>
        <v>0.56763309557774611</v>
      </c>
      <c r="U29" s="544">
        <f t="shared" si="10"/>
        <v>0</v>
      </c>
      <c r="V29" s="544">
        <f t="shared" si="17"/>
        <v>0.56763309557774611</v>
      </c>
    </row>
    <row r="30" spans="1:22" ht="28">
      <c r="A30" s="443">
        <v>17</v>
      </c>
      <c r="B30" s="545" t="s">
        <v>1266</v>
      </c>
      <c r="C30" s="541">
        <f t="shared" si="6"/>
        <v>375</v>
      </c>
      <c r="D30" s="542">
        <v>0</v>
      </c>
      <c r="E30" s="542">
        <f t="shared" si="7"/>
        <v>375</v>
      </c>
      <c r="F30" s="542"/>
      <c r="G30" s="543">
        <v>375</v>
      </c>
      <c r="H30" s="543">
        <f t="shared" si="5"/>
        <v>375</v>
      </c>
      <c r="I30" s="543"/>
      <c r="J30" s="543">
        <v>375</v>
      </c>
      <c r="K30" s="543">
        <f t="shared" si="8"/>
        <v>375</v>
      </c>
      <c r="L30" s="543"/>
      <c r="M30" s="543"/>
      <c r="N30" s="543"/>
      <c r="O30" s="543">
        <v>375</v>
      </c>
      <c r="P30" s="543">
        <v>375</v>
      </c>
      <c r="Q30" s="543"/>
      <c r="R30" s="543">
        <f t="shared" si="16"/>
        <v>0</v>
      </c>
      <c r="S30" s="543"/>
      <c r="T30" s="544">
        <f t="shared" si="9"/>
        <v>1</v>
      </c>
      <c r="U30" s="544">
        <f t="shared" si="10"/>
        <v>0</v>
      </c>
      <c r="V30" s="544">
        <f t="shared" si="17"/>
        <v>1</v>
      </c>
    </row>
    <row r="31" spans="1:22" ht="28">
      <c r="A31" s="443">
        <v>18</v>
      </c>
      <c r="B31" s="545" t="s">
        <v>1267</v>
      </c>
      <c r="C31" s="541">
        <f t="shared" si="6"/>
        <v>1399</v>
      </c>
      <c r="D31" s="542">
        <f>299+280</f>
        <v>579</v>
      </c>
      <c r="E31" s="542">
        <f>F31+G31</f>
        <v>820</v>
      </c>
      <c r="F31" s="542"/>
      <c r="G31" s="543">
        <v>820</v>
      </c>
      <c r="H31" s="543">
        <f>I31+J31</f>
        <v>895.45869200000004</v>
      </c>
      <c r="I31" s="543"/>
      <c r="J31" s="543">
        <f>O31</f>
        <v>895.45869200000004</v>
      </c>
      <c r="K31" s="543">
        <f>L31+O31</f>
        <v>895.45869200000004</v>
      </c>
      <c r="L31" s="543"/>
      <c r="M31" s="543"/>
      <c r="N31" s="543"/>
      <c r="O31" s="543">
        <f>P31</f>
        <v>895.45869200000004</v>
      </c>
      <c r="P31" s="543">
        <v>895.45869200000004</v>
      </c>
      <c r="Q31" s="543"/>
      <c r="R31" s="543">
        <f t="shared" si="16"/>
        <v>503.54130799999996</v>
      </c>
      <c r="S31" s="543"/>
      <c r="T31" s="544">
        <f t="shared" si="9"/>
        <v>0.64007054467476776</v>
      </c>
      <c r="U31" s="544">
        <f t="shared" si="10"/>
        <v>0</v>
      </c>
      <c r="V31" s="544">
        <f t="shared" si="17"/>
        <v>0.64007054467476776</v>
      </c>
    </row>
    <row r="32" spans="1:22" ht="28">
      <c r="A32" s="443">
        <v>19</v>
      </c>
      <c r="B32" s="545" t="s">
        <v>1268</v>
      </c>
      <c r="C32" s="541">
        <f t="shared" si="6"/>
        <v>2228.8899460000002</v>
      </c>
      <c r="D32" s="542">
        <v>384.88994600000012</v>
      </c>
      <c r="E32" s="542">
        <f>F32+G32</f>
        <v>1844</v>
      </c>
      <c r="F32" s="542"/>
      <c r="G32" s="543">
        <v>1844</v>
      </c>
      <c r="H32" s="543">
        <f>I32+J32</f>
        <v>1323.0432090000002</v>
      </c>
      <c r="I32" s="543"/>
      <c r="J32" s="543">
        <f>O32</f>
        <v>1323.0432090000002</v>
      </c>
      <c r="K32" s="543">
        <f>L32+O32</f>
        <v>1323.0432090000002</v>
      </c>
      <c r="L32" s="543"/>
      <c r="M32" s="543"/>
      <c r="N32" s="543"/>
      <c r="O32" s="543">
        <f>P32</f>
        <v>1323.0432090000002</v>
      </c>
      <c r="P32" s="543">
        <v>1323.0432090000002</v>
      </c>
      <c r="Q32" s="543"/>
      <c r="R32" s="543">
        <f t="shared" si="16"/>
        <v>905.84673700000008</v>
      </c>
      <c r="S32" s="543"/>
      <c r="T32" s="544">
        <f t="shared" si="9"/>
        <v>0.59358839649052819</v>
      </c>
      <c r="U32" s="544">
        <f t="shared" si="10"/>
        <v>0</v>
      </c>
      <c r="V32" s="544">
        <f t="shared" si="17"/>
        <v>0.59358839649052819</v>
      </c>
    </row>
    <row r="33" spans="1:22">
      <c r="A33" s="443">
        <v>20</v>
      </c>
      <c r="B33" s="542" t="s">
        <v>1269</v>
      </c>
      <c r="C33" s="541">
        <f t="shared" si="6"/>
        <v>790</v>
      </c>
      <c r="D33" s="542"/>
      <c r="E33" s="542">
        <f>F33+G33</f>
        <v>790</v>
      </c>
      <c r="F33" s="542"/>
      <c r="G33" s="543">
        <v>790</v>
      </c>
      <c r="H33" s="543">
        <f>I33+J33</f>
        <v>789.9</v>
      </c>
      <c r="I33" s="543">
        <f>L33</f>
        <v>0</v>
      </c>
      <c r="J33" s="543">
        <f>O33</f>
        <v>789.9</v>
      </c>
      <c r="K33" s="543">
        <f>L33+O33</f>
        <v>789.9</v>
      </c>
      <c r="L33" s="543">
        <f>M33+N33</f>
        <v>0</v>
      </c>
      <c r="M33" s="543"/>
      <c r="N33" s="543"/>
      <c r="O33" s="543">
        <f>P33+Q33</f>
        <v>789.9</v>
      </c>
      <c r="P33" s="543">
        <v>789.9</v>
      </c>
      <c r="Q33" s="543"/>
      <c r="R33" s="543">
        <f t="shared" si="16"/>
        <v>0.10000000000002274</v>
      </c>
      <c r="S33" s="543"/>
      <c r="T33" s="544">
        <f t="shared" si="9"/>
        <v>0.99987341772151894</v>
      </c>
      <c r="U33" s="544">
        <f t="shared" si="10"/>
        <v>0</v>
      </c>
      <c r="V33" s="544">
        <f>J33/C33</f>
        <v>0.99987341772151894</v>
      </c>
    </row>
    <row r="34" spans="1:22">
      <c r="A34" s="443">
        <v>21</v>
      </c>
      <c r="B34" s="545" t="s">
        <v>649</v>
      </c>
      <c r="C34" s="541">
        <f t="shared" si="6"/>
        <v>4533.5</v>
      </c>
      <c r="D34" s="542">
        <f>3265+747</f>
        <v>4012</v>
      </c>
      <c r="E34" s="542">
        <f t="shared" si="7"/>
        <v>521.5</v>
      </c>
      <c r="F34" s="542"/>
      <c r="G34" s="543">
        <f>1268.5-747</f>
        <v>521.5</v>
      </c>
      <c r="H34" s="543">
        <f t="shared" si="5"/>
        <v>3091.1</v>
      </c>
      <c r="I34" s="543"/>
      <c r="J34" s="543">
        <f>O34</f>
        <v>3091.1</v>
      </c>
      <c r="K34" s="543">
        <f t="shared" si="8"/>
        <v>3091.1</v>
      </c>
      <c r="L34" s="543"/>
      <c r="M34" s="543"/>
      <c r="N34" s="543"/>
      <c r="O34" s="543">
        <f>P34</f>
        <v>3091.1</v>
      </c>
      <c r="P34" s="543">
        <v>3091.1</v>
      </c>
      <c r="Q34" s="543"/>
      <c r="R34" s="543">
        <f>C34-H34-S34</f>
        <v>1350</v>
      </c>
      <c r="S34" s="543">
        <v>92.4</v>
      </c>
      <c r="T34" s="544">
        <f t="shared" si="9"/>
        <v>0.68183522664607921</v>
      </c>
      <c r="U34" s="544">
        <f t="shared" si="10"/>
        <v>0</v>
      </c>
      <c r="V34" s="544">
        <f>O34/C34</f>
        <v>0.68183522664607921</v>
      </c>
    </row>
    <row r="35" spans="1:22" ht="28">
      <c r="A35" s="443">
        <v>22</v>
      </c>
      <c r="B35" s="458" t="s">
        <v>871</v>
      </c>
      <c r="C35" s="541">
        <f t="shared" si="6"/>
        <v>1000</v>
      </c>
      <c r="D35" s="542"/>
      <c r="E35" s="542">
        <f t="shared" si="7"/>
        <v>1000</v>
      </c>
      <c r="F35" s="498">
        <v>1000</v>
      </c>
      <c r="G35" s="543"/>
      <c r="H35" s="543">
        <f t="shared" si="5"/>
        <v>1000</v>
      </c>
      <c r="I35" s="543">
        <f t="shared" ref="I35:I36" si="18">L35</f>
        <v>1000</v>
      </c>
      <c r="J35" s="543">
        <f t="shared" ref="J35:J36" si="19">O35</f>
        <v>0</v>
      </c>
      <c r="K35" s="543">
        <f t="shared" si="8"/>
        <v>1000</v>
      </c>
      <c r="L35" s="543">
        <f t="shared" ref="L35:L36" si="20">M35+N35</f>
        <v>1000</v>
      </c>
      <c r="M35" s="498">
        <v>1000</v>
      </c>
      <c r="N35" s="543"/>
      <c r="O35" s="543"/>
      <c r="P35" s="543"/>
      <c r="Q35" s="543"/>
      <c r="R35" s="543">
        <f>C35-H35</f>
        <v>0</v>
      </c>
      <c r="S35" s="543"/>
      <c r="T35" s="544">
        <f t="shared" si="9"/>
        <v>1</v>
      </c>
      <c r="U35" s="544">
        <f t="shared" si="10"/>
        <v>1</v>
      </c>
      <c r="V35" s="544">
        <f>O35/C35</f>
        <v>0</v>
      </c>
    </row>
    <row r="36" spans="1:22" ht="28">
      <c r="A36" s="443">
        <v>23</v>
      </c>
      <c r="B36" s="458" t="s">
        <v>1270</v>
      </c>
      <c r="C36" s="541">
        <f t="shared" si="6"/>
        <v>15613.587000000001</v>
      </c>
      <c r="D36" s="542">
        <v>1704.075</v>
      </c>
      <c r="E36" s="542">
        <f t="shared" si="7"/>
        <v>13909.512000000001</v>
      </c>
      <c r="F36" s="498">
        <v>13909.512000000001</v>
      </c>
      <c r="G36" s="543"/>
      <c r="H36" s="543">
        <f t="shared" si="5"/>
        <v>15613.400900000001</v>
      </c>
      <c r="I36" s="543">
        <f t="shared" si="18"/>
        <v>15613.400900000001</v>
      </c>
      <c r="J36" s="543">
        <f t="shared" si="19"/>
        <v>0</v>
      </c>
      <c r="K36" s="543">
        <f t="shared" si="8"/>
        <v>15613.400900000001</v>
      </c>
      <c r="L36" s="543">
        <f t="shared" si="20"/>
        <v>15613.400900000001</v>
      </c>
      <c r="M36" s="498">
        <v>15613.400900000001</v>
      </c>
      <c r="N36" s="543"/>
      <c r="O36" s="543"/>
      <c r="P36" s="543"/>
      <c r="Q36" s="543"/>
      <c r="R36" s="543"/>
      <c r="S36" s="543">
        <v>0.18609999999999999</v>
      </c>
      <c r="T36" s="544">
        <f t="shared" si="9"/>
        <v>0.99998808089390345</v>
      </c>
      <c r="U36" s="544">
        <f t="shared" si="10"/>
        <v>0.99998808089390345</v>
      </c>
      <c r="V36" s="544">
        <f>O36/C36</f>
        <v>0</v>
      </c>
    </row>
    <row r="37" spans="1:22" s="538" customFormat="1" ht="21" customHeight="1">
      <c r="A37" s="507" t="s">
        <v>85</v>
      </c>
      <c r="B37" s="509" t="s">
        <v>1271</v>
      </c>
      <c r="C37" s="546">
        <f>SUM(C38:C104)</f>
        <v>112874.31000600001</v>
      </c>
      <c r="D37" s="546">
        <f t="shared" ref="D37:S37" si="21">SUM(D38:D104)</f>
        <v>12302.898006000001</v>
      </c>
      <c r="E37" s="546">
        <f t="shared" si="21"/>
        <v>100571.41200000001</v>
      </c>
      <c r="F37" s="546">
        <f t="shared" si="21"/>
        <v>62957.739999999954</v>
      </c>
      <c r="G37" s="546">
        <f>SUM(G38:G104)</f>
        <v>37613.672000000006</v>
      </c>
      <c r="H37" s="546">
        <f t="shared" si="21"/>
        <v>80150.702973333347</v>
      </c>
      <c r="I37" s="546">
        <f t="shared" si="21"/>
        <v>58766.150333333288</v>
      </c>
      <c r="J37" s="546">
        <f t="shared" si="21"/>
        <v>21384.552640000002</v>
      </c>
      <c r="K37" s="546">
        <f t="shared" si="21"/>
        <v>80150.702973333347</v>
      </c>
      <c r="L37" s="546">
        <f t="shared" si="21"/>
        <v>58766.150333333288</v>
      </c>
      <c r="M37" s="546">
        <f t="shared" si="21"/>
        <v>58766.150333333288</v>
      </c>
      <c r="N37" s="546">
        <f t="shared" si="21"/>
        <v>0</v>
      </c>
      <c r="O37" s="546">
        <f t="shared" si="21"/>
        <v>21384.552640000002</v>
      </c>
      <c r="P37" s="546">
        <f t="shared" si="21"/>
        <v>21384.552640000002</v>
      </c>
      <c r="Q37" s="546">
        <f t="shared" si="21"/>
        <v>0</v>
      </c>
      <c r="R37" s="546">
        <f>SUM(R38:R104)</f>
        <v>32723.60703266667</v>
      </c>
      <c r="S37" s="546">
        <f t="shared" si="21"/>
        <v>0</v>
      </c>
      <c r="T37" s="511">
        <f t="shared" si="9"/>
        <v>0.71008808797212408</v>
      </c>
      <c r="U37" s="511">
        <f t="shared" si="10"/>
        <v>0.52063352883583058</v>
      </c>
      <c r="V37" s="511">
        <f>J37/C37</f>
        <v>0.18945455913629303</v>
      </c>
    </row>
    <row r="38" spans="1:22">
      <c r="A38" s="443">
        <v>1</v>
      </c>
      <c r="B38" s="456" t="s">
        <v>1272</v>
      </c>
      <c r="C38" s="541">
        <f t="shared" ref="C38:C92" si="22">D38+E38</f>
        <v>180</v>
      </c>
      <c r="D38" s="542"/>
      <c r="E38" s="542">
        <f t="shared" ref="E38:E101" si="23">F38+G38</f>
        <v>180</v>
      </c>
      <c r="F38" s="542"/>
      <c r="G38" s="543">
        <v>180</v>
      </c>
      <c r="H38" s="543">
        <f t="shared" si="5"/>
        <v>180</v>
      </c>
      <c r="I38" s="543"/>
      <c r="J38" s="543">
        <v>180</v>
      </c>
      <c r="K38" s="543">
        <f>L38+O38</f>
        <v>180</v>
      </c>
      <c r="L38" s="543"/>
      <c r="M38" s="543"/>
      <c r="N38" s="543"/>
      <c r="O38" s="543">
        <f>P38+Q38</f>
        <v>180</v>
      </c>
      <c r="P38" s="543">
        <v>180</v>
      </c>
      <c r="Q38" s="543"/>
      <c r="R38" s="543">
        <f t="shared" ref="R38:R101" si="24">C38-H38</f>
        <v>0</v>
      </c>
      <c r="S38" s="543"/>
      <c r="T38" s="544">
        <f t="shared" si="9"/>
        <v>1</v>
      </c>
      <c r="U38" s="544">
        <f t="shared" si="10"/>
        <v>0</v>
      </c>
      <c r="V38" s="544">
        <f>J38/E38</f>
        <v>1</v>
      </c>
    </row>
    <row r="39" spans="1:22">
      <c r="A39" s="443">
        <v>2</v>
      </c>
      <c r="B39" s="456" t="s">
        <v>1273</v>
      </c>
      <c r="C39" s="541">
        <f t="shared" si="22"/>
        <v>544.60419999999999</v>
      </c>
      <c r="D39" s="459">
        <v>118.8942</v>
      </c>
      <c r="E39" s="542">
        <f t="shared" si="23"/>
        <v>425.71000000000004</v>
      </c>
      <c r="F39" s="547">
        <v>205.71</v>
      </c>
      <c r="G39" s="577">
        <v>220</v>
      </c>
      <c r="H39" s="543">
        <f>I39+J39</f>
        <v>423.56100000000004</v>
      </c>
      <c r="I39" s="543">
        <v>205.71</v>
      </c>
      <c r="J39" s="543">
        <v>217.851</v>
      </c>
      <c r="K39" s="543">
        <f>L39+O39</f>
        <v>423.56100000000004</v>
      </c>
      <c r="L39" s="543">
        <f>M39+N39</f>
        <v>205.71</v>
      </c>
      <c r="M39" s="543">
        <v>205.71</v>
      </c>
      <c r="N39" s="543"/>
      <c r="O39" s="543">
        <f>P39+Q39</f>
        <v>217.851</v>
      </c>
      <c r="P39" s="543">
        <v>217.851</v>
      </c>
      <c r="Q39" s="543"/>
      <c r="R39" s="543">
        <f t="shared" si="24"/>
        <v>121.04319999999996</v>
      </c>
      <c r="S39" s="543"/>
      <c r="T39" s="544">
        <f t="shared" si="9"/>
        <v>0.77774097225104033</v>
      </c>
      <c r="U39" s="544">
        <f t="shared" si="10"/>
        <v>0.37772385890523796</v>
      </c>
      <c r="V39" s="544">
        <f t="shared" ref="V39:V102" si="25">J39/C39</f>
        <v>0.40001711334580231</v>
      </c>
    </row>
    <row r="40" spans="1:22">
      <c r="A40" s="443">
        <v>3</v>
      </c>
      <c r="B40" s="456" t="s">
        <v>1274</v>
      </c>
      <c r="C40" s="541">
        <f t="shared" si="22"/>
        <v>1803.22</v>
      </c>
      <c r="D40" s="542">
        <v>501.8</v>
      </c>
      <c r="E40" s="542">
        <f t="shared" si="23"/>
        <v>1301.42</v>
      </c>
      <c r="F40" s="542">
        <v>411.42</v>
      </c>
      <c r="G40" s="543">
        <v>890</v>
      </c>
      <c r="H40" s="543">
        <f>I40+J40</f>
        <v>1449.42</v>
      </c>
      <c r="I40" s="543">
        <v>411.42</v>
      </c>
      <c r="J40" s="543">
        <f>O40</f>
        <v>1038</v>
      </c>
      <c r="K40" s="543">
        <f>L40+O40</f>
        <v>1449.42</v>
      </c>
      <c r="L40" s="543">
        <f>M40+N40</f>
        <v>411.42</v>
      </c>
      <c r="M40" s="543">
        <v>411.42</v>
      </c>
      <c r="N40" s="543"/>
      <c r="O40" s="543">
        <f>P40+Q40</f>
        <v>1038</v>
      </c>
      <c r="P40" s="543">
        <v>1038</v>
      </c>
      <c r="Q40" s="543"/>
      <c r="R40" s="543">
        <f t="shared" si="24"/>
        <v>353.79999999999995</v>
      </c>
      <c r="S40" s="543"/>
      <c r="T40" s="544">
        <f t="shared" si="9"/>
        <v>0.80379543261498876</v>
      </c>
      <c r="U40" s="544">
        <f t="shared" si="10"/>
        <v>0.22815851643171661</v>
      </c>
      <c r="V40" s="544">
        <f t="shared" si="25"/>
        <v>0.57563691618327217</v>
      </c>
    </row>
    <row r="41" spans="1:22">
      <c r="A41" s="443">
        <v>4</v>
      </c>
      <c r="B41" s="456" t="s">
        <v>1275</v>
      </c>
      <c r="C41" s="541">
        <f t="shared" si="22"/>
        <v>1277.1300000000001</v>
      </c>
      <c r="D41" s="542"/>
      <c r="E41" s="542">
        <f t="shared" si="23"/>
        <v>1277.1300000000001</v>
      </c>
      <c r="F41" s="542">
        <v>617.13</v>
      </c>
      <c r="G41" s="543">
        <v>660</v>
      </c>
      <c r="H41" s="543">
        <f>I41+J41</f>
        <v>1104.1300000000001</v>
      </c>
      <c r="I41" s="543">
        <f>L41</f>
        <v>617.13</v>
      </c>
      <c r="J41" s="543">
        <f>O41</f>
        <v>487</v>
      </c>
      <c r="K41" s="543">
        <f>L41+O41</f>
        <v>1104.1300000000001</v>
      </c>
      <c r="L41" s="543">
        <f>M41+N41</f>
        <v>617.13</v>
      </c>
      <c r="M41" s="543">
        <v>617.13</v>
      </c>
      <c r="N41" s="543"/>
      <c r="O41" s="543">
        <f>P41+Q41</f>
        <v>487</v>
      </c>
      <c r="P41" s="543">
        <v>487</v>
      </c>
      <c r="Q41" s="543"/>
      <c r="R41" s="543">
        <f t="shared" si="24"/>
        <v>173</v>
      </c>
      <c r="S41" s="543"/>
      <c r="T41" s="544">
        <f t="shared" si="9"/>
        <v>0.86454002333356827</v>
      </c>
      <c r="U41" s="544">
        <f t="shared" si="10"/>
        <v>0.48321627398933542</v>
      </c>
      <c r="V41" s="544">
        <f t="shared" si="25"/>
        <v>0.38132374934423274</v>
      </c>
    </row>
    <row r="42" spans="1:22">
      <c r="A42" s="443">
        <v>5</v>
      </c>
      <c r="B42" s="456" t="s">
        <v>1276</v>
      </c>
      <c r="C42" s="541">
        <f t="shared" si="22"/>
        <v>1277</v>
      </c>
      <c r="D42" s="542"/>
      <c r="E42" s="542">
        <f t="shared" si="23"/>
        <v>1277</v>
      </c>
      <c r="F42" s="542">
        <v>617</v>
      </c>
      <c r="G42" s="543">
        <v>660</v>
      </c>
      <c r="H42" s="543">
        <f>I42+J42</f>
        <v>1277</v>
      </c>
      <c r="I42" s="543">
        <f>L42</f>
        <v>617</v>
      </c>
      <c r="J42" s="543">
        <f>O42</f>
        <v>660</v>
      </c>
      <c r="K42" s="543">
        <f t="shared" ref="K42:K105" si="26">L42+O42</f>
        <v>1277</v>
      </c>
      <c r="L42" s="543">
        <f>M42+N42</f>
        <v>617</v>
      </c>
      <c r="M42" s="542">
        <v>617</v>
      </c>
      <c r="N42" s="543"/>
      <c r="O42" s="543">
        <f>P42+Q42</f>
        <v>660</v>
      </c>
      <c r="P42" s="543">
        <v>660</v>
      </c>
      <c r="Q42" s="543"/>
      <c r="R42" s="543">
        <f t="shared" si="24"/>
        <v>0</v>
      </c>
      <c r="S42" s="543"/>
      <c r="T42" s="544">
        <f t="shared" si="9"/>
        <v>1</v>
      </c>
      <c r="U42" s="544">
        <f t="shared" si="10"/>
        <v>0.48316366483946749</v>
      </c>
      <c r="V42" s="544">
        <f t="shared" si="25"/>
        <v>0.51683633516053251</v>
      </c>
    </row>
    <row r="43" spans="1:22">
      <c r="A43" s="443">
        <v>6</v>
      </c>
      <c r="B43" s="541" t="s">
        <v>1277</v>
      </c>
      <c r="C43" s="541">
        <f t="shared" si="22"/>
        <v>1277</v>
      </c>
      <c r="D43" s="542"/>
      <c r="E43" s="542">
        <f t="shared" si="23"/>
        <v>1277</v>
      </c>
      <c r="F43" s="542">
        <v>617</v>
      </c>
      <c r="G43" s="543">
        <v>660</v>
      </c>
      <c r="H43" s="543">
        <f t="shared" ref="H43:H105" si="27">I43+J43</f>
        <v>1151.49</v>
      </c>
      <c r="I43" s="543">
        <f t="shared" ref="I43:I105" si="28">L43</f>
        <v>617.13</v>
      </c>
      <c r="J43" s="543">
        <f t="shared" ref="J43:J105" si="29">O43</f>
        <v>534.36</v>
      </c>
      <c r="K43" s="543">
        <f t="shared" si="26"/>
        <v>1151.49</v>
      </c>
      <c r="L43" s="543">
        <f t="shared" ref="L43:L105" si="30">M43+N43</f>
        <v>617.13</v>
      </c>
      <c r="M43" s="543">
        <v>617.13</v>
      </c>
      <c r="N43" s="543"/>
      <c r="O43" s="543">
        <f t="shared" ref="O43:O54" si="31">P43+Q43</f>
        <v>534.36</v>
      </c>
      <c r="P43" s="543">
        <v>534.36</v>
      </c>
      <c r="Q43" s="543"/>
      <c r="R43" s="543">
        <f t="shared" si="24"/>
        <v>125.50999999999999</v>
      </c>
      <c r="S43" s="543"/>
      <c r="T43" s="544">
        <f t="shared" si="9"/>
        <v>0.90171495693030546</v>
      </c>
      <c r="U43" s="544">
        <f t="shared" si="10"/>
        <v>0.48326546593578701</v>
      </c>
      <c r="V43" s="544">
        <f t="shared" si="25"/>
        <v>0.41844949099451839</v>
      </c>
    </row>
    <row r="44" spans="1:22">
      <c r="A44" s="443">
        <v>7</v>
      </c>
      <c r="B44" s="541" t="s">
        <v>1278</v>
      </c>
      <c r="C44" s="541">
        <f t="shared" si="22"/>
        <v>1785.1060000000002</v>
      </c>
      <c r="D44" s="542">
        <v>56.265999999999998</v>
      </c>
      <c r="E44" s="542">
        <f t="shared" si="23"/>
        <v>1728.8400000000001</v>
      </c>
      <c r="F44" s="542">
        <v>822.84</v>
      </c>
      <c r="G44" s="543">
        <v>906</v>
      </c>
      <c r="H44" s="543">
        <f t="shared" si="27"/>
        <v>1222.97</v>
      </c>
      <c r="I44" s="543">
        <f t="shared" si="28"/>
        <v>822.84</v>
      </c>
      <c r="J44" s="543">
        <f t="shared" si="29"/>
        <v>400.13</v>
      </c>
      <c r="K44" s="543">
        <f t="shared" si="26"/>
        <v>1222.97</v>
      </c>
      <c r="L44" s="543">
        <f t="shared" si="30"/>
        <v>822.84</v>
      </c>
      <c r="M44" s="543">
        <v>822.84</v>
      </c>
      <c r="N44" s="543"/>
      <c r="O44" s="543">
        <f t="shared" si="31"/>
        <v>400.13</v>
      </c>
      <c r="P44" s="543">
        <v>400.13</v>
      </c>
      <c r="Q44" s="543"/>
      <c r="R44" s="543">
        <f t="shared" si="24"/>
        <v>562.13600000000019</v>
      </c>
      <c r="S44" s="543"/>
      <c r="T44" s="544">
        <f t="shared" si="9"/>
        <v>0.68509657129604618</v>
      </c>
      <c r="U44" s="544">
        <f t="shared" si="10"/>
        <v>0.4609474171281705</v>
      </c>
      <c r="V44" s="544">
        <f t="shared" si="25"/>
        <v>0.2241491541678757</v>
      </c>
    </row>
    <row r="45" spans="1:22">
      <c r="A45" s="443">
        <v>8</v>
      </c>
      <c r="B45" s="541" t="s">
        <v>1279</v>
      </c>
      <c r="C45" s="541">
        <f t="shared" si="22"/>
        <v>1007.71</v>
      </c>
      <c r="D45" s="542">
        <v>50</v>
      </c>
      <c r="E45" s="542">
        <f t="shared" si="23"/>
        <v>957.71</v>
      </c>
      <c r="F45" s="542">
        <v>205.71</v>
      </c>
      <c r="G45" s="543">
        <v>752</v>
      </c>
      <c r="H45" s="543">
        <f t="shared" si="27"/>
        <v>807.71</v>
      </c>
      <c r="I45" s="543">
        <f t="shared" si="28"/>
        <v>205.71</v>
      </c>
      <c r="J45" s="543">
        <f t="shared" si="29"/>
        <v>602</v>
      </c>
      <c r="K45" s="543">
        <f t="shared" si="26"/>
        <v>807.71</v>
      </c>
      <c r="L45" s="543">
        <f t="shared" si="30"/>
        <v>205.71</v>
      </c>
      <c r="M45" s="543">
        <v>205.71</v>
      </c>
      <c r="N45" s="543"/>
      <c r="O45" s="543">
        <f t="shared" si="31"/>
        <v>602</v>
      </c>
      <c r="P45" s="543">
        <v>602</v>
      </c>
      <c r="Q45" s="543"/>
      <c r="R45" s="543">
        <f t="shared" si="24"/>
        <v>200</v>
      </c>
      <c r="S45" s="543"/>
      <c r="T45" s="544">
        <f t="shared" si="9"/>
        <v>0.80153020214148918</v>
      </c>
      <c r="U45" s="544">
        <f t="shared" si="10"/>
        <v>0.20413611058737136</v>
      </c>
      <c r="V45" s="544">
        <f t="shared" si="25"/>
        <v>0.59739409155411771</v>
      </c>
    </row>
    <row r="46" spans="1:22">
      <c r="A46" s="443">
        <v>9</v>
      </c>
      <c r="B46" s="541" t="s">
        <v>1280</v>
      </c>
      <c r="C46" s="541">
        <f t="shared" si="22"/>
        <v>1096.42</v>
      </c>
      <c r="D46" s="542">
        <v>245</v>
      </c>
      <c r="E46" s="542">
        <f t="shared" si="23"/>
        <v>851.42000000000007</v>
      </c>
      <c r="F46" s="542">
        <v>411.42</v>
      </c>
      <c r="G46" s="543">
        <v>440</v>
      </c>
      <c r="H46" s="543">
        <f t="shared" si="27"/>
        <v>533.12</v>
      </c>
      <c r="I46" s="543">
        <f t="shared" si="28"/>
        <v>411.42</v>
      </c>
      <c r="J46" s="543">
        <f t="shared" si="29"/>
        <v>121.7</v>
      </c>
      <c r="K46" s="543">
        <f t="shared" si="26"/>
        <v>533.12</v>
      </c>
      <c r="L46" s="543">
        <f t="shared" si="30"/>
        <v>411.42</v>
      </c>
      <c r="M46" s="543">
        <v>411.42</v>
      </c>
      <c r="N46" s="543"/>
      <c r="O46" s="543">
        <f t="shared" si="31"/>
        <v>121.7</v>
      </c>
      <c r="P46" s="543">
        <v>121.7</v>
      </c>
      <c r="Q46" s="543"/>
      <c r="R46" s="543">
        <f t="shared" si="24"/>
        <v>563.30000000000007</v>
      </c>
      <c r="S46" s="543"/>
      <c r="T46" s="544">
        <f t="shared" si="9"/>
        <v>0.48623702595720614</v>
      </c>
      <c r="U46" s="544">
        <f t="shared" si="10"/>
        <v>0.37523941555243429</v>
      </c>
      <c r="V46" s="544">
        <f t="shared" si="25"/>
        <v>0.11099761040477189</v>
      </c>
    </row>
    <row r="47" spans="1:22">
      <c r="A47" s="443">
        <v>10</v>
      </c>
      <c r="B47" s="541" t="s">
        <v>1281</v>
      </c>
      <c r="C47" s="541">
        <f t="shared" si="22"/>
        <v>378.71000000000004</v>
      </c>
      <c r="D47" s="542">
        <v>23</v>
      </c>
      <c r="E47" s="542">
        <f t="shared" si="23"/>
        <v>355.71000000000004</v>
      </c>
      <c r="F47" s="542">
        <v>205.71</v>
      </c>
      <c r="G47" s="543">
        <v>150</v>
      </c>
      <c r="H47" s="543">
        <f t="shared" si="27"/>
        <v>278.71000000000004</v>
      </c>
      <c r="I47" s="543">
        <f t="shared" si="28"/>
        <v>205.71</v>
      </c>
      <c r="J47" s="543">
        <f t="shared" si="29"/>
        <v>73</v>
      </c>
      <c r="K47" s="543">
        <f t="shared" si="26"/>
        <v>278.71000000000004</v>
      </c>
      <c r="L47" s="543">
        <f t="shared" si="30"/>
        <v>205.71</v>
      </c>
      <c r="M47" s="543">
        <v>205.71</v>
      </c>
      <c r="N47" s="543"/>
      <c r="O47" s="543">
        <f t="shared" si="31"/>
        <v>73</v>
      </c>
      <c r="P47" s="543">
        <v>73</v>
      </c>
      <c r="Q47" s="543"/>
      <c r="R47" s="543">
        <f t="shared" si="24"/>
        <v>100</v>
      </c>
      <c r="S47" s="543"/>
      <c r="T47" s="544">
        <f t="shared" si="9"/>
        <v>0.73594571043806611</v>
      </c>
      <c r="U47" s="544">
        <f t="shared" si="10"/>
        <v>0.54318607905785421</v>
      </c>
      <c r="V47" s="544">
        <f t="shared" si="25"/>
        <v>0.19275963138021177</v>
      </c>
    </row>
    <row r="48" spans="1:22">
      <c r="A48" s="443">
        <v>11</v>
      </c>
      <c r="B48" s="542" t="s">
        <v>1282</v>
      </c>
      <c r="C48" s="541">
        <f t="shared" si="22"/>
        <v>408.71000000000004</v>
      </c>
      <c r="D48" s="542"/>
      <c r="E48" s="542">
        <f t="shared" si="23"/>
        <v>408.71000000000004</v>
      </c>
      <c r="F48" s="542">
        <v>205.71</v>
      </c>
      <c r="G48" s="543">
        <v>203</v>
      </c>
      <c r="H48" s="543">
        <f t="shared" si="27"/>
        <v>377.56600000000003</v>
      </c>
      <c r="I48" s="543">
        <f t="shared" si="28"/>
        <v>205.71</v>
      </c>
      <c r="J48" s="543">
        <f t="shared" si="29"/>
        <v>171.85599999999999</v>
      </c>
      <c r="K48" s="543">
        <f t="shared" si="26"/>
        <v>377.56600000000003</v>
      </c>
      <c r="L48" s="543">
        <f t="shared" si="30"/>
        <v>205.71</v>
      </c>
      <c r="M48" s="543">
        <v>205.71</v>
      </c>
      <c r="N48" s="543"/>
      <c r="O48" s="543">
        <f t="shared" si="31"/>
        <v>171.85599999999999</v>
      </c>
      <c r="P48" s="543">
        <v>171.85599999999999</v>
      </c>
      <c r="Q48" s="543"/>
      <c r="R48" s="543">
        <f t="shared" si="24"/>
        <v>31.144000000000005</v>
      </c>
      <c r="S48" s="543"/>
      <c r="T48" s="544">
        <f t="shared" si="9"/>
        <v>0.92379927087666069</v>
      </c>
      <c r="U48" s="544">
        <f t="shared" si="10"/>
        <v>0.50331530914340239</v>
      </c>
      <c r="V48" s="544">
        <f t="shared" si="25"/>
        <v>0.42048396173325825</v>
      </c>
    </row>
    <row r="49" spans="1:22">
      <c r="A49" s="443">
        <v>12</v>
      </c>
      <c r="B49" s="542" t="s">
        <v>1283</v>
      </c>
      <c r="C49" s="541">
        <f t="shared" si="22"/>
        <v>1315.8410000000001</v>
      </c>
      <c r="D49" s="542">
        <v>178.71100000000001</v>
      </c>
      <c r="E49" s="542">
        <f t="shared" si="23"/>
        <v>1137.1300000000001</v>
      </c>
      <c r="F49" s="542">
        <v>617.13</v>
      </c>
      <c r="G49" s="543">
        <v>520</v>
      </c>
      <c r="H49" s="543">
        <f t="shared" si="27"/>
        <v>484.62</v>
      </c>
      <c r="I49" s="543">
        <f t="shared" si="28"/>
        <v>411.42</v>
      </c>
      <c r="J49" s="543">
        <f t="shared" si="29"/>
        <v>73.2</v>
      </c>
      <c r="K49" s="543">
        <f t="shared" si="26"/>
        <v>484.62</v>
      </c>
      <c r="L49" s="543">
        <f t="shared" si="30"/>
        <v>411.42</v>
      </c>
      <c r="M49" s="543">
        <v>411.42</v>
      </c>
      <c r="N49" s="543"/>
      <c r="O49" s="543">
        <f t="shared" si="31"/>
        <v>73.2</v>
      </c>
      <c r="P49" s="543">
        <v>73.2</v>
      </c>
      <c r="Q49" s="543"/>
      <c r="R49" s="543">
        <f t="shared" si="24"/>
        <v>831.22100000000012</v>
      </c>
      <c r="S49" s="543"/>
      <c r="T49" s="544">
        <f t="shared" si="9"/>
        <v>0.36829677749819312</v>
      </c>
      <c r="U49" s="544">
        <f t="shared" si="10"/>
        <v>0.3126669559620045</v>
      </c>
      <c r="V49" s="544">
        <f t="shared" si="25"/>
        <v>5.5629821536188638E-2</v>
      </c>
    </row>
    <row r="50" spans="1:22">
      <c r="A50" s="443">
        <v>13</v>
      </c>
      <c r="B50" s="542" t="s">
        <v>1284</v>
      </c>
      <c r="C50" s="541">
        <f t="shared" si="22"/>
        <v>1558.13</v>
      </c>
      <c r="D50" s="542">
        <v>121</v>
      </c>
      <c r="E50" s="542">
        <f t="shared" si="23"/>
        <v>1437.13</v>
      </c>
      <c r="F50" s="542">
        <v>617.13</v>
      </c>
      <c r="G50" s="543">
        <v>820</v>
      </c>
      <c r="H50" s="543">
        <f t="shared" si="27"/>
        <v>1185.1300000000001</v>
      </c>
      <c r="I50" s="543">
        <f t="shared" si="28"/>
        <v>617.13</v>
      </c>
      <c r="J50" s="543">
        <f t="shared" si="29"/>
        <v>568</v>
      </c>
      <c r="K50" s="543">
        <f t="shared" si="26"/>
        <v>1185.1300000000001</v>
      </c>
      <c r="L50" s="543">
        <f t="shared" si="30"/>
        <v>617.13</v>
      </c>
      <c r="M50" s="543">
        <v>617.13</v>
      </c>
      <c r="N50" s="543"/>
      <c r="O50" s="543">
        <f t="shared" si="31"/>
        <v>568</v>
      </c>
      <c r="P50" s="543">
        <v>568</v>
      </c>
      <c r="Q50" s="543"/>
      <c r="R50" s="543">
        <f t="shared" si="24"/>
        <v>373</v>
      </c>
      <c r="S50" s="543"/>
      <c r="T50" s="544">
        <f t="shared" si="9"/>
        <v>0.7606104753775359</v>
      </c>
      <c r="U50" s="544">
        <f t="shared" si="10"/>
        <v>0.3960709311803251</v>
      </c>
      <c r="V50" s="544">
        <f t="shared" si="25"/>
        <v>0.36453954419721074</v>
      </c>
    </row>
    <row r="51" spans="1:22">
      <c r="A51" s="443">
        <v>14</v>
      </c>
      <c r="B51" s="542" t="s">
        <v>1285</v>
      </c>
      <c r="C51" s="541">
        <f t="shared" si="22"/>
        <v>801.42000000000007</v>
      </c>
      <c r="D51" s="542"/>
      <c r="E51" s="542">
        <f t="shared" si="23"/>
        <v>801.42000000000007</v>
      </c>
      <c r="F51" s="542">
        <v>411.42</v>
      </c>
      <c r="G51" s="543">
        <v>390</v>
      </c>
      <c r="H51" s="543">
        <f t="shared" si="27"/>
        <v>649.28</v>
      </c>
      <c r="I51" s="543">
        <f t="shared" si="28"/>
        <v>411.42</v>
      </c>
      <c r="J51" s="543">
        <f t="shared" si="29"/>
        <v>237.86</v>
      </c>
      <c r="K51" s="543">
        <f t="shared" si="26"/>
        <v>649.28</v>
      </c>
      <c r="L51" s="543">
        <f t="shared" si="30"/>
        <v>411.42</v>
      </c>
      <c r="M51" s="543">
        <v>411.42</v>
      </c>
      <c r="N51" s="543"/>
      <c r="O51" s="543">
        <f t="shared" si="31"/>
        <v>237.86</v>
      </c>
      <c r="P51" s="543">
        <v>237.86</v>
      </c>
      <c r="Q51" s="543"/>
      <c r="R51" s="543">
        <f t="shared" si="24"/>
        <v>152.1400000000001</v>
      </c>
      <c r="S51" s="543"/>
      <c r="T51" s="544">
        <f t="shared" si="9"/>
        <v>0.81016196251653305</v>
      </c>
      <c r="U51" s="544">
        <f t="shared" si="10"/>
        <v>0.51336377929175714</v>
      </c>
      <c r="V51" s="544">
        <f t="shared" si="25"/>
        <v>0.29679818322477602</v>
      </c>
    </row>
    <row r="52" spans="1:22">
      <c r="A52" s="443">
        <v>15</v>
      </c>
      <c r="B52" s="542" t="s">
        <v>1286</v>
      </c>
      <c r="C52" s="541">
        <f t="shared" si="22"/>
        <v>1007.13</v>
      </c>
      <c r="D52" s="542"/>
      <c r="E52" s="542">
        <f>F52+G52</f>
        <v>1007.13</v>
      </c>
      <c r="F52" s="542">
        <v>617.13</v>
      </c>
      <c r="G52" s="543">
        <v>390</v>
      </c>
      <c r="H52" s="543">
        <f t="shared" si="27"/>
        <v>381.35300000000001</v>
      </c>
      <c r="I52" s="543">
        <f t="shared" si="28"/>
        <v>381.35300000000001</v>
      </c>
      <c r="J52" s="543">
        <f t="shared" si="29"/>
        <v>0</v>
      </c>
      <c r="K52" s="543">
        <f t="shared" si="26"/>
        <v>381.35300000000001</v>
      </c>
      <c r="L52" s="543">
        <f>M52+N52</f>
        <v>381.35300000000001</v>
      </c>
      <c r="M52" s="543">
        <v>381.35300000000001</v>
      </c>
      <c r="N52" s="543"/>
      <c r="O52" s="543">
        <f t="shared" si="31"/>
        <v>0</v>
      </c>
      <c r="P52" s="543"/>
      <c r="Q52" s="543"/>
      <c r="R52" s="543">
        <f t="shared" si="24"/>
        <v>625.77700000000004</v>
      </c>
      <c r="S52" s="543"/>
      <c r="T52" s="544">
        <f t="shared" si="9"/>
        <v>0.37865320266499858</v>
      </c>
      <c r="U52" s="544">
        <f t="shared" si="10"/>
        <v>0.37865320266499858</v>
      </c>
      <c r="V52" s="544">
        <f t="shared" si="25"/>
        <v>0</v>
      </c>
    </row>
    <row r="53" spans="1:22">
      <c r="A53" s="443">
        <v>16</v>
      </c>
      <c r="B53" s="542" t="s">
        <v>1287</v>
      </c>
      <c r="C53" s="541">
        <f t="shared" si="22"/>
        <v>1413.13</v>
      </c>
      <c r="D53" s="542">
        <v>196</v>
      </c>
      <c r="E53" s="542">
        <f t="shared" si="23"/>
        <v>1217.1300000000001</v>
      </c>
      <c r="F53" s="542">
        <v>617.13</v>
      </c>
      <c r="G53" s="543">
        <v>600</v>
      </c>
      <c r="H53" s="543">
        <f t="shared" si="27"/>
        <v>793.12699999999995</v>
      </c>
      <c r="I53" s="543">
        <f t="shared" si="28"/>
        <v>617.12699999999995</v>
      </c>
      <c r="J53" s="543">
        <f t="shared" si="29"/>
        <v>176</v>
      </c>
      <c r="K53" s="543">
        <f t="shared" si="26"/>
        <v>793.12699999999995</v>
      </c>
      <c r="L53" s="543">
        <f t="shared" si="30"/>
        <v>617.12699999999995</v>
      </c>
      <c r="M53" s="543">
        <v>617.12699999999995</v>
      </c>
      <c r="N53" s="543"/>
      <c r="O53" s="543">
        <f t="shared" si="31"/>
        <v>176</v>
      </c>
      <c r="P53" s="543">
        <v>176</v>
      </c>
      <c r="Q53" s="543"/>
      <c r="R53" s="543">
        <f t="shared" si="24"/>
        <v>620.00300000000016</v>
      </c>
      <c r="S53" s="543"/>
      <c r="T53" s="544">
        <f t="shared" si="9"/>
        <v>0.56125551081641456</v>
      </c>
      <c r="U53" s="544">
        <f t="shared" si="10"/>
        <v>0.43670929072342946</v>
      </c>
      <c r="V53" s="544">
        <f t="shared" si="25"/>
        <v>0.12454622009298506</v>
      </c>
    </row>
    <row r="54" spans="1:22">
      <c r="A54" s="443">
        <v>17</v>
      </c>
      <c r="B54" s="542" t="s">
        <v>1288</v>
      </c>
      <c r="C54" s="541">
        <f t="shared" si="22"/>
        <v>731.42000000000007</v>
      </c>
      <c r="D54" s="542">
        <v>50</v>
      </c>
      <c r="E54" s="542">
        <f t="shared" si="23"/>
        <v>681.42000000000007</v>
      </c>
      <c r="F54" s="542">
        <v>411.42</v>
      </c>
      <c r="G54" s="543">
        <v>270</v>
      </c>
      <c r="H54" s="543">
        <f t="shared" si="27"/>
        <v>205.71</v>
      </c>
      <c r="I54" s="543">
        <f t="shared" si="28"/>
        <v>205.71</v>
      </c>
      <c r="J54" s="543">
        <f t="shared" si="29"/>
        <v>0</v>
      </c>
      <c r="K54" s="543">
        <f t="shared" si="26"/>
        <v>205.71</v>
      </c>
      <c r="L54" s="543">
        <f t="shared" si="30"/>
        <v>205.71</v>
      </c>
      <c r="M54" s="543">
        <v>205.71</v>
      </c>
      <c r="N54" s="543"/>
      <c r="O54" s="543">
        <f t="shared" si="31"/>
        <v>0</v>
      </c>
      <c r="P54" s="543"/>
      <c r="Q54" s="543"/>
      <c r="R54" s="543">
        <f t="shared" si="24"/>
        <v>525.71</v>
      </c>
      <c r="S54" s="543"/>
      <c r="T54" s="544">
        <f t="shared" si="9"/>
        <v>0.2812474364933964</v>
      </c>
      <c r="U54" s="544">
        <f t="shared" si="10"/>
        <v>0.2812474364933964</v>
      </c>
      <c r="V54" s="544">
        <f t="shared" si="25"/>
        <v>0</v>
      </c>
    </row>
    <row r="55" spans="1:22">
      <c r="A55" s="443">
        <v>18</v>
      </c>
      <c r="B55" s="542" t="s">
        <v>1289</v>
      </c>
      <c r="C55" s="541">
        <f t="shared" si="22"/>
        <v>998.42000000000007</v>
      </c>
      <c r="D55" s="542">
        <v>147</v>
      </c>
      <c r="E55" s="542">
        <f t="shared" si="23"/>
        <v>851.42000000000007</v>
      </c>
      <c r="F55" s="542">
        <v>411.42</v>
      </c>
      <c r="G55" s="543">
        <v>440</v>
      </c>
      <c r="H55" s="543">
        <f t="shared" si="27"/>
        <v>205.709</v>
      </c>
      <c r="I55" s="543">
        <f t="shared" si="28"/>
        <v>205.709</v>
      </c>
      <c r="J55" s="543">
        <f t="shared" si="29"/>
        <v>0</v>
      </c>
      <c r="K55" s="543">
        <f t="shared" si="26"/>
        <v>205.709</v>
      </c>
      <c r="L55" s="543">
        <f t="shared" si="30"/>
        <v>205.709</v>
      </c>
      <c r="M55" s="543">
        <v>205.709</v>
      </c>
      <c r="N55" s="543"/>
      <c r="O55" s="543"/>
      <c r="P55" s="543"/>
      <c r="Q55" s="543"/>
      <c r="R55" s="543">
        <f t="shared" si="24"/>
        <v>792.71100000000001</v>
      </c>
      <c r="S55" s="543"/>
      <c r="T55" s="544">
        <f t="shared" si="9"/>
        <v>0.20603453456461207</v>
      </c>
      <c r="U55" s="544">
        <f t="shared" si="10"/>
        <v>0.20603453456461207</v>
      </c>
      <c r="V55" s="544">
        <f t="shared" si="25"/>
        <v>0</v>
      </c>
    </row>
    <row r="56" spans="1:22">
      <c r="A56" s="443">
        <v>19</v>
      </c>
      <c r="B56" s="456" t="s">
        <v>1290</v>
      </c>
      <c r="C56" s="541">
        <f t="shared" si="22"/>
        <v>1063.42</v>
      </c>
      <c r="D56" s="542"/>
      <c r="E56" s="542">
        <f t="shared" si="23"/>
        <v>1063.42</v>
      </c>
      <c r="F56" s="542">
        <v>411.42</v>
      </c>
      <c r="G56" s="543">
        <v>652</v>
      </c>
      <c r="H56" s="543">
        <f t="shared" si="27"/>
        <v>883.78</v>
      </c>
      <c r="I56" s="543">
        <f t="shared" si="28"/>
        <v>382.03399999999999</v>
      </c>
      <c r="J56" s="543">
        <f t="shared" si="29"/>
        <v>501.74599999999998</v>
      </c>
      <c r="K56" s="543">
        <f t="shared" si="26"/>
        <v>883.78</v>
      </c>
      <c r="L56" s="543">
        <f t="shared" si="30"/>
        <v>382.03399999999999</v>
      </c>
      <c r="M56" s="543">
        <v>382.03399999999999</v>
      </c>
      <c r="N56" s="543"/>
      <c r="O56" s="543">
        <f t="shared" ref="O56:O112" si="32">P56+Q56</f>
        <v>501.74599999999998</v>
      </c>
      <c r="P56" s="543">
        <v>501.74599999999998</v>
      </c>
      <c r="Q56" s="543"/>
      <c r="R56" s="543">
        <f t="shared" si="24"/>
        <v>179.6400000000001</v>
      </c>
      <c r="S56" s="543"/>
      <c r="T56" s="544">
        <f t="shared" si="9"/>
        <v>0.8310733294465027</v>
      </c>
      <c r="U56" s="544">
        <f t="shared" si="10"/>
        <v>0.359250343232213</v>
      </c>
      <c r="V56" s="544">
        <f t="shared" si="25"/>
        <v>0.4718229862142897</v>
      </c>
    </row>
    <row r="57" spans="1:22">
      <c r="A57" s="443">
        <v>20</v>
      </c>
      <c r="B57" s="542" t="s">
        <v>1291</v>
      </c>
      <c r="C57" s="541">
        <f t="shared" si="22"/>
        <v>753.42000000000007</v>
      </c>
      <c r="D57" s="542"/>
      <c r="E57" s="542">
        <f>F57+G57</f>
        <v>753.42000000000007</v>
      </c>
      <c r="F57" s="542">
        <v>411.42</v>
      </c>
      <c r="G57" s="543">
        <v>342</v>
      </c>
      <c r="H57" s="543">
        <f t="shared" si="27"/>
        <v>693</v>
      </c>
      <c r="I57" s="543">
        <f t="shared" si="28"/>
        <v>411</v>
      </c>
      <c r="J57" s="543">
        <f t="shared" si="29"/>
        <v>282</v>
      </c>
      <c r="K57" s="543">
        <f t="shared" si="26"/>
        <v>693</v>
      </c>
      <c r="L57" s="543">
        <f t="shared" si="30"/>
        <v>411</v>
      </c>
      <c r="M57" s="543">
        <v>411</v>
      </c>
      <c r="N57" s="543"/>
      <c r="O57" s="543">
        <f t="shared" si="32"/>
        <v>282</v>
      </c>
      <c r="P57" s="543">
        <v>282</v>
      </c>
      <c r="Q57" s="543"/>
      <c r="R57" s="543">
        <f t="shared" si="24"/>
        <v>60.420000000000073</v>
      </c>
      <c r="S57" s="543"/>
      <c r="T57" s="544">
        <f t="shared" si="9"/>
        <v>0.91980568607151381</v>
      </c>
      <c r="U57" s="544">
        <f t="shared" si="10"/>
        <v>0.5455124631679541</v>
      </c>
      <c r="V57" s="544">
        <f t="shared" si="25"/>
        <v>0.37429322290355971</v>
      </c>
    </row>
    <row r="58" spans="1:22">
      <c r="A58" s="443">
        <v>21</v>
      </c>
      <c r="B58" s="542" t="s">
        <v>1292</v>
      </c>
      <c r="C58" s="541">
        <f t="shared" si="22"/>
        <v>1737.3300000000002</v>
      </c>
      <c r="D58" s="542">
        <v>42.2</v>
      </c>
      <c r="E58" s="542">
        <f t="shared" si="23"/>
        <v>1695.13</v>
      </c>
      <c r="F58" s="542">
        <v>617.13</v>
      </c>
      <c r="G58" s="543">
        <v>1078</v>
      </c>
      <c r="H58" s="543">
        <f t="shared" si="27"/>
        <v>676.36500000000001</v>
      </c>
      <c r="I58" s="543">
        <f t="shared" si="28"/>
        <v>617.13</v>
      </c>
      <c r="J58" s="543">
        <f t="shared" si="29"/>
        <v>59.234999999999999</v>
      </c>
      <c r="K58" s="543">
        <f t="shared" si="26"/>
        <v>676.36500000000001</v>
      </c>
      <c r="L58" s="543">
        <f t="shared" si="30"/>
        <v>617.13</v>
      </c>
      <c r="M58" s="543">
        <v>617.13</v>
      </c>
      <c r="N58" s="543"/>
      <c r="O58" s="543">
        <f t="shared" si="32"/>
        <v>59.234999999999999</v>
      </c>
      <c r="P58" s="543">
        <v>59.234999999999999</v>
      </c>
      <c r="Q58" s="543"/>
      <c r="R58" s="543">
        <f t="shared" si="24"/>
        <v>1060.9650000000001</v>
      </c>
      <c r="S58" s="543"/>
      <c r="T58" s="544">
        <f t="shared" si="9"/>
        <v>0.38931291119131078</v>
      </c>
      <c r="U58" s="544">
        <f t="shared" si="10"/>
        <v>0.35521748890538929</v>
      </c>
      <c r="V58" s="544">
        <f t="shared" si="25"/>
        <v>3.4095422285921495E-2</v>
      </c>
    </row>
    <row r="59" spans="1:22">
      <c r="A59" s="443">
        <v>22</v>
      </c>
      <c r="B59" s="542" t="s">
        <v>1293</v>
      </c>
      <c r="C59" s="541">
        <f t="shared" si="22"/>
        <v>905.13</v>
      </c>
      <c r="D59" s="542"/>
      <c r="E59" s="542">
        <f t="shared" si="23"/>
        <v>905.13</v>
      </c>
      <c r="F59" s="542">
        <v>617.13</v>
      </c>
      <c r="G59" s="543">
        <v>288</v>
      </c>
      <c r="H59" s="543">
        <f t="shared" si="27"/>
        <v>860.13</v>
      </c>
      <c r="I59" s="543">
        <f t="shared" si="28"/>
        <v>617.13</v>
      </c>
      <c r="J59" s="543">
        <f t="shared" si="29"/>
        <v>243</v>
      </c>
      <c r="K59" s="543">
        <f t="shared" si="26"/>
        <v>860.13</v>
      </c>
      <c r="L59" s="543">
        <f t="shared" si="30"/>
        <v>617.13</v>
      </c>
      <c r="M59" s="543">
        <v>617.13</v>
      </c>
      <c r="N59" s="543"/>
      <c r="O59" s="543">
        <f t="shared" si="32"/>
        <v>243</v>
      </c>
      <c r="P59" s="543">
        <v>243</v>
      </c>
      <c r="Q59" s="543"/>
      <c r="R59" s="543">
        <f t="shared" si="24"/>
        <v>45</v>
      </c>
      <c r="S59" s="543"/>
      <c r="T59" s="544">
        <f t="shared" si="9"/>
        <v>0.95028338470716911</v>
      </c>
      <c r="U59" s="544">
        <f t="shared" si="10"/>
        <v>0.68181366212588246</v>
      </c>
      <c r="V59" s="544">
        <f t="shared" si="25"/>
        <v>0.26846972258128665</v>
      </c>
    </row>
    <row r="60" spans="1:22">
      <c r="A60" s="443">
        <v>23</v>
      </c>
      <c r="B60" s="456" t="s">
        <v>1294</v>
      </c>
      <c r="C60" s="541">
        <f t="shared" si="22"/>
        <v>1550.13</v>
      </c>
      <c r="D60" s="542"/>
      <c r="E60" s="542">
        <f t="shared" si="23"/>
        <v>1550.13</v>
      </c>
      <c r="F60" s="542">
        <v>617.13</v>
      </c>
      <c r="G60" s="543">
        <v>933</v>
      </c>
      <c r="H60" s="543">
        <f t="shared" si="27"/>
        <v>1140.578</v>
      </c>
      <c r="I60" s="543">
        <f t="shared" si="28"/>
        <v>617.13</v>
      </c>
      <c r="J60" s="543">
        <f t="shared" si="29"/>
        <v>523.44799999999998</v>
      </c>
      <c r="K60" s="543">
        <f t="shared" si="26"/>
        <v>1140.578</v>
      </c>
      <c r="L60" s="543">
        <f t="shared" si="30"/>
        <v>617.13</v>
      </c>
      <c r="M60" s="543">
        <v>617.13</v>
      </c>
      <c r="N60" s="543"/>
      <c r="O60" s="543">
        <f t="shared" si="32"/>
        <v>523.44799999999998</v>
      </c>
      <c r="P60" s="543">
        <v>523.44799999999998</v>
      </c>
      <c r="Q60" s="543"/>
      <c r="R60" s="543">
        <f t="shared" si="24"/>
        <v>409.55200000000013</v>
      </c>
      <c r="S60" s="543"/>
      <c r="T60" s="544">
        <f t="shared" si="9"/>
        <v>0.73579506234960934</v>
      </c>
      <c r="U60" s="544">
        <f t="shared" si="10"/>
        <v>0.39811499680671941</v>
      </c>
      <c r="V60" s="544">
        <f t="shared" si="25"/>
        <v>0.33768006554288993</v>
      </c>
    </row>
    <row r="61" spans="1:22">
      <c r="A61" s="443">
        <v>24</v>
      </c>
      <c r="B61" s="456" t="s">
        <v>1295</v>
      </c>
      <c r="C61" s="541">
        <f t="shared" si="22"/>
        <v>1055.1300000000001</v>
      </c>
      <c r="D61" s="542"/>
      <c r="E61" s="542">
        <f t="shared" si="23"/>
        <v>1055.1300000000001</v>
      </c>
      <c r="F61" s="542">
        <v>617.13</v>
      </c>
      <c r="G61" s="543">
        <v>438</v>
      </c>
      <c r="H61" s="543">
        <f t="shared" si="27"/>
        <v>905.13</v>
      </c>
      <c r="I61" s="543">
        <f t="shared" si="28"/>
        <v>617.13</v>
      </c>
      <c r="J61" s="543">
        <f t="shared" si="29"/>
        <v>288</v>
      </c>
      <c r="K61" s="543">
        <f t="shared" si="26"/>
        <v>905.13</v>
      </c>
      <c r="L61" s="543">
        <f t="shared" si="30"/>
        <v>617.13</v>
      </c>
      <c r="M61" s="543">
        <v>617.13</v>
      </c>
      <c r="N61" s="543"/>
      <c r="O61" s="543">
        <f t="shared" si="32"/>
        <v>288</v>
      </c>
      <c r="P61" s="543">
        <v>288</v>
      </c>
      <c r="Q61" s="543"/>
      <c r="R61" s="543">
        <f t="shared" si="24"/>
        <v>150.00000000000011</v>
      </c>
      <c r="S61" s="543"/>
      <c r="T61" s="544">
        <f t="shared" si="9"/>
        <v>0.85783742287680187</v>
      </c>
      <c r="U61" s="544">
        <f t="shared" si="10"/>
        <v>0.58488527480026153</v>
      </c>
      <c r="V61" s="544">
        <f t="shared" si="25"/>
        <v>0.27295214807654028</v>
      </c>
    </row>
    <row r="62" spans="1:22">
      <c r="A62" s="443">
        <v>25</v>
      </c>
      <c r="B62" s="456" t="s">
        <v>1296</v>
      </c>
      <c r="C62" s="541">
        <f t="shared" si="22"/>
        <v>653.42000000000007</v>
      </c>
      <c r="D62" s="542">
        <v>50</v>
      </c>
      <c r="E62" s="542">
        <f t="shared" si="23"/>
        <v>603.42000000000007</v>
      </c>
      <c r="F62" s="542">
        <v>411.42</v>
      </c>
      <c r="G62" s="543">
        <v>192</v>
      </c>
      <c r="H62" s="543">
        <f t="shared" si="27"/>
        <v>397.71000000000004</v>
      </c>
      <c r="I62" s="543">
        <f t="shared" si="28"/>
        <v>205.71</v>
      </c>
      <c r="J62" s="543">
        <f t="shared" si="29"/>
        <v>192</v>
      </c>
      <c r="K62" s="543">
        <f t="shared" si="26"/>
        <v>397.71000000000004</v>
      </c>
      <c r="L62" s="543">
        <f t="shared" si="30"/>
        <v>205.71</v>
      </c>
      <c r="M62" s="543">
        <v>205.71</v>
      </c>
      <c r="N62" s="543"/>
      <c r="O62" s="543">
        <f t="shared" si="32"/>
        <v>192</v>
      </c>
      <c r="P62" s="543">
        <v>192</v>
      </c>
      <c r="Q62" s="543"/>
      <c r="R62" s="543">
        <f t="shared" si="24"/>
        <v>255.71000000000004</v>
      </c>
      <c r="S62" s="543"/>
      <c r="T62" s="544">
        <f t="shared" si="9"/>
        <v>0.6086590554314224</v>
      </c>
      <c r="U62" s="544">
        <f t="shared" si="10"/>
        <v>0.31482048299715343</v>
      </c>
      <c r="V62" s="544">
        <f t="shared" si="25"/>
        <v>0.29383857243426886</v>
      </c>
    </row>
    <row r="63" spans="1:22">
      <c r="A63" s="443">
        <v>26</v>
      </c>
      <c r="B63" s="542" t="s">
        <v>1297</v>
      </c>
      <c r="C63" s="541">
        <f t="shared" si="22"/>
        <v>9231</v>
      </c>
      <c r="D63" s="542">
        <v>36</v>
      </c>
      <c r="E63" s="542">
        <f t="shared" si="23"/>
        <v>9195</v>
      </c>
      <c r="F63" s="542">
        <v>7779</v>
      </c>
      <c r="G63" s="543">
        <v>1416</v>
      </c>
      <c r="H63" s="543">
        <f t="shared" si="27"/>
        <v>7843.42</v>
      </c>
      <c r="I63" s="543">
        <f t="shared" si="28"/>
        <v>6361.42</v>
      </c>
      <c r="J63" s="543">
        <f t="shared" si="29"/>
        <v>1482</v>
      </c>
      <c r="K63" s="543">
        <f t="shared" si="26"/>
        <v>7843.42</v>
      </c>
      <c r="L63" s="543">
        <f t="shared" si="30"/>
        <v>6361.42</v>
      </c>
      <c r="M63" s="543">
        <v>6361.42</v>
      </c>
      <c r="N63" s="543"/>
      <c r="O63" s="543">
        <f t="shared" si="32"/>
        <v>1482</v>
      </c>
      <c r="P63" s="543">
        <v>1482</v>
      </c>
      <c r="Q63" s="543"/>
      <c r="R63" s="543">
        <f t="shared" si="24"/>
        <v>1387.58</v>
      </c>
      <c r="S63" s="543"/>
      <c r="T63" s="544">
        <f t="shared" si="9"/>
        <v>0.84968259126855161</v>
      </c>
      <c r="U63" s="544">
        <f t="shared" si="10"/>
        <v>0.68913660491821038</v>
      </c>
      <c r="V63" s="544">
        <f t="shared" si="25"/>
        <v>0.16054598635034123</v>
      </c>
    </row>
    <row r="64" spans="1:22">
      <c r="A64" s="443">
        <v>27</v>
      </c>
      <c r="B64" s="456" t="s">
        <v>1298</v>
      </c>
      <c r="C64" s="541">
        <f t="shared" si="22"/>
        <v>787.42000000000007</v>
      </c>
      <c r="D64" s="542"/>
      <c r="E64" s="542">
        <f t="shared" si="23"/>
        <v>787.42000000000007</v>
      </c>
      <c r="F64" s="542">
        <v>411.42</v>
      </c>
      <c r="G64" s="543">
        <v>376</v>
      </c>
      <c r="H64" s="543">
        <f t="shared" si="27"/>
        <v>683.00300000000004</v>
      </c>
      <c r="I64" s="543">
        <f t="shared" si="28"/>
        <v>411.42</v>
      </c>
      <c r="J64" s="543">
        <f t="shared" si="29"/>
        <v>271.58300000000003</v>
      </c>
      <c r="K64" s="543">
        <f t="shared" si="26"/>
        <v>683.00300000000004</v>
      </c>
      <c r="L64" s="543">
        <f t="shared" si="30"/>
        <v>411.42</v>
      </c>
      <c r="M64" s="543">
        <v>411.42</v>
      </c>
      <c r="N64" s="543"/>
      <c r="O64" s="543">
        <f t="shared" si="32"/>
        <v>271.58300000000003</v>
      </c>
      <c r="P64" s="543">
        <v>271.58300000000003</v>
      </c>
      <c r="Q64" s="543"/>
      <c r="R64" s="543">
        <f t="shared" si="24"/>
        <v>104.41700000000003</v>
      </c>
      <c r="S64" s="543"/>
      <c r="T64" s="544">
        <f t="shared" si="9"/>
        <v>0.86739351299179601</v>
      </c>
      <c r="U64" s="544">
        <f t="shared" si="10"/>
        <v>0.52249117370653519</v>
      </c>
      <c r="V64" s="544">
        <f t="shared" si="25"/>
        <v>0.34490233928526071</v>
      </c>
    </row>
    <row r="65" spans="1:22">
      <c r="A65" s="443">
        <v>28</v>
      </c>
      <c r="B65" s="456" t="s">
        <v>1299</v>
      </c>
      <c r="C65" s="541">
        <f t="shared" si="22"/>
        <v>687.42000000000007</v>
      </c>
      <c r="D65" s="542"/>
      <c r="E65" s="542">
        <f t="shared" si="23"/>
        <v>687.42000000000007</v>
      </c>
      <c r="F65" s="542">
        <v>411.42</v>
      </c>
      <c r="G65" s="543">
        <v>276</v>
      </c>
      <c r="H65" s="543">
        <f t="shared" si="27"/>
        <v>687.42000000000007</v>
      </c>
      <c r="I65" s="543">
        <f t="shared" si="28"/>
        <v>411.42</v>
      </c>
      <c r="J65" s="543">
        <f t="shared" si="29"/>
        <v>276</v>
      </c>
      <c r="K65" s="543">
        <f t="shared" si="26"/>
        <v>687.42000000000007</v>
      </c>
      <c r="L65" s="543">
        <f t="shared" si="30"/>
        <v>411.42</v>
      </c>
      <c r="M65" s="543">
        <v>411.42</v>
      </c>
      <c r="N65" s="543"/>
      <c r="O65" s="543">
        <f t="shared" si="32"/>
        <v>276</v>
      </c>
      <c r="P65" s="543">
        <v>276</v>
      </c>
      <c r="Q65" s="543"/>
      <c r="R65" s="543">
        <f t="shared" si="24"/>
        <v>0</v>
      </c>
      <c r="S65" s="543"/>
      <c r="T65" s="544">
        <f t="shared" si="9"/>
        <v>1</v>
      </c>
      <c r="U65" s="544">
        <f t="shared" si="10"/>
        <v>0.59849873439818446</v>
      </c>
      <c r="V65" s="544">
        <f t="shared" si="25"/>
        <v>0.40150126560181543</v>
      </c>
    </row>
    <row r="66" spans="1:22">
      <c r="A66" s="443">
        <v>29</v>
      </c>
      <c r="B66" s="456" t="s">
        <v>1300</v>
      </c>
      <c r="C66" s="541">
        <f t="shared" si="22"/>
        <v>1151.0999999999999</v>
      </c>
      <c r="D66" s="542">
        <v>20</v>
      </c>
      <c r="E66" s="542">
        <f t="shared" si="23"/>
        <v>1131.0999999999999</v>
      </c>
      <c r="F66" s="542">
        <v>617.09999999999991</v>
      </c>
      <c r="G66" s="543">
        <v>514</v>
      </c>
      <c r="H66" s="543">
        <f t="shared" si="27"/>
        <v>956.09999999999991</v>
      </c>
      <c r="I66" s="543">
        <f t="shared" si="28"/>
        <v>617.09999999999991</v>
      </c>
      <c r="J66" s="543">
        <f t="shared" si="29"/>
        <v>339</v>
      </c>
      <c r="K66" s="543">
        <f t="shared" si="26"/>
        <v>956.09999999999991</v>
      </c>
      <c r="L66" s="543">
        <f t="shared" si="30"/>
        <v>617.09999999999991</v>
      </c>
      <c r="M66" s="543">
        <v>617.09999999999991</v>
      </c>
      <c r="N66" s="543"/>
      <c r="O66" s="543">
        <f t="shared" si="32"/>
        <v>339</v>
      </c>
      <c r="P66" s="543">
        <v>339</v>
      </c>
      <c r="Q66" s="543"/>
      <c r="R66" s="543">
        <f t="shared" si="24"/>
        <v>195</v>
      </c>
      <c r="S66" s="543"/>
      <c r="T66" s="544">
        <f t="shared" si="9"/>
        <v>0.83059682043262961</v>
      </c>
      <c r="U66" s="544">
        <f t="shared" si="10"/>
        <v>0.53609590826166276</v>
      </c>
      <c r="V66" s="544">
        <f t="shared" si="25"/>
        <v>0.29450091217096691</v>
      </c>
    </row>
    <row r="67" spans="1:22">
      <c r="A67" s="443">
        <v>30</v>
      </c>
      <c r="B67" s="456" t="s">
        <v>1301</v>
      </c>
      <c r="C67" s="541">
        <f t="shared" si="22"/>
        <v>1277.42</v>
      </c>
      <c r="D67" s="542">
        <v>590</v>
      </c>
      <c r="E67" s="542">
        <f t="shared" si="23"/>
        <v>687.42000000000007</v>
      </c>
      <c r="F67" s="542">
        <v>411.42</v>
      </c>
      <c r="G67" s="543">
        <v>276</v>
      </c>
      <c r="H67" s="543">
        <f t="shared" si="27"/>
        <v>1144.684</v>
      </c>
      <c r="I67" s="543">
        <f t="shared" si="28"/>
        <v>411.42</v>
      </c>
      <c r="J67" s="543">
        <f t="shared" si="29"/>
        <v>733.26400000000001</v>
      </c>
      <c r="K67" s="543">
        <f t="shared" si="26"/>
        <v>1144.684</v>
      </c>
      <c r="L67" s="543">
        <f t="shared" si="30"/>
        <v>411.42</v>
      </c>
      <c r="M67" s="543">
        <v>411.42</v>
      </c>
      <c r="N67" s="543"/>
      <c r="O67" s="543">
        <f t="shared" si="32"/>
        <v>733.26400000000001</v>
      </c>
      <c r="P67" s="543">
        <v>733.26400000000001</v>
      </c>
      <c r="Q67" s="543"/>
      <c r="R67" s="543">
        <f t="shared" si="24"/>
        <v>132.7360000000001</v>
      </c>
      <c r="S67" s="543"/>
      <c r="T67" s="544">
        <f t="shared" si="9"/>
        <v>0.89609055753002143</v>
      </c>
      <c r="U67" s="544">
        <f t="shared" si="10"/>
        <v>0.32207104945906595</v>
      </c>
      <c r="V67" s="544">
        <f t="shared" si="25"/>
        <v>0.57401950807095548</v>
      </c>
    </row>
    <row r="68" spans="1:22">
      <c r="A68" s="443">
        <v>31</v>
      </c>
      <c r="B68" s="456" t="s">
        <v>1302</v>
      </c>
      <c r="C68" s="541">
        <f t="shared" si="22"/>
        <v>1231.1300000000001</v>
      </c>
      <c r="D68" s="542"/>
      <c r="E68" s="542">
        <f t="shared" si="23"/>
        <v>1231.1300000000001</v>
      </c>
      <c r="F68" s="542">
        <v>617.13</v>
      </c>
      <c r="G68" s="543">
        <v>614</v>
      </c>
      <c r="H68" s="543">
        <f t="shared" si="27"/>
        <v>917.32299999999998</v>
      </c>
      <c r="I68" s="543">
        <f t="shared" si="28"/>
        <v>503.35599999999999</v>
      </c>
      <c r="J68" s="543">
        <f t="shared" si="29"/>
        <v>413.96699999999998</v>
      </c>
      <c r="K68" s="543">
        <f t="shared" si="26"/>
        <v>917.32299999999998</v>
      </c>
      <c r="L68" s="543">
        <f t="shared" si="30"/>
        <v>503.35599999999999</v>
      </c>
      <c r="M68" s="543">
        <v>503.35599999999999</v>
      </c>
      <c r="N68" s="543"/>
      <c r="O68" s="543">
        <f t="shared" si="32"/>
        <v>413.96699999999998</v>
      </c>
      <c r="P68" s="543">
        <v>413.96699999999998</v>
      </c>
      <c r="Q68" s="543"/>
      <c r="R68" s="543">
        <f t="shared" si="24"/>
        <v>313.80700000000013</v>
      </c>
      <c r="S68" s="543"/>
      <c r="T68" s="544">
        <f t="shared" si="9"/>
        <v>0.7451065281489363</v>
      </c>
      <c r="U68" s="544">
        <f t="shared" si="10"/>
        <v>0.40885690382006773</v>
      </c>
      <c r="V68" s="544">
        <f t="shared" si="25"/>
        <v>0.33624962432886857</v>
      </c>
    </row>
    <row r="69" spans="1:22">
      <c r="A69" s="443">
        <v>32</v>
      </c>
      <c r="B69" s="456" t="s">
        <v>1303</v>
      </c>
      <c r="C69" s="541">
        <f t="shared" si="22"/>
        <v>687.42000000000007</v>
      </c>
      <c r="D69" s="542"/>
      <c r="E69" s="542">
        <f t="shared" si="23"/>
        <v>687.42000000000007</v>
      </c>
      <c r="F69" s="542">
        <v>411.42</v>
      </c>
      <c r="G69" s="543">
        <v>276</v>
      </c>
      <c r="H69" s="543">
        <f t="shared" si="27"/>
        <v>587.94100000000003</v>
      </c>
      <c r="I69" s="543">
        <f t="shared" si="28"/>
        <v>411.42</v>
      </c>
      <c r="J69" s="543">
        <f t="shared" si="29"/>
        <v>176.52100000000002</v>
      </c>
      <c r="K69" s="543">
        <f t="shared" si="26"/>
        <v>587.94100000000003</v>
      </c>
      <c r="L69" s="543">
        <f t="shared" si="30"/>
        <v>411.42</v>
      </c>
      <c r="M69" s="543">
        <v>411.42</v>
      </c>
      <c r="N69" s="543"/>
      <c r="O69" s="543">
        <f t="shared" si="32"/>
        <v>176.52100000000002</v>
      </c>
      <c r="P69" s="543">
        <v>176.52100000000002</v>
      </c>
      <c r="Q69" s="543"/>
      <c r="R69" s="543">
        <f t="shared" si="24"/>
        <v>99.479000000000042</v>
      </c>
      <c r="S69" s="543"/>
      <c r="T69" s="544">
        <f t="shared" si="9"/>
        <v>0.85528643333042387</v>
      </c>
      <c r="U69" s="544">
        <f t="shared" si="10"/>
        <v>0.59849873439818446</v>
      </c>
      <c r="V69" s="544">
        <f t="shared" si="25"/>
        <v>0.25678769893223941</v>
      </c>
    </row>
    <row r="70" spans="1:22">
      <c r="A70" s="443">
        <v>33</v>
      </c>
      <c r="B70" s="456" t="s">
        <v>1304</v>
      </c>
      <c r="C70" s="541">
        <f t="shared" si="22"/>
        <v>1504.8400000000001</v>
      </c>
      <c r="D70" s="542"/>
      <c r="E70" s="542">
        <f t="shared" si="23"/>
        <v>1504.8400000000001</v>
      </c>
      <c r="F70" s="542">
        <v>822.84</v>
      </c>
      <c r="G70" s="543">
        <v>682</v>
      </c>
      <c r="H70" s="543">
        <f t="shared" si="27"/>
        <v>1224.8400000000001</v>
      </c>
      <c r="I70" s="543">
        <f t="shared" si="28"/>
        <v>822.84</v>
      </c>
      <c r="J70" s="543">
        <f t="shared" si="29"/>
        <v>402</v>
      </c>
      <c r="K70" s="543">
        <f t="shared" si="26"/>
        <v>1224.8400000000001</v>
      </c>
      <c r="L70" s="543">
        <f t="shared" si="30"/>
        <v>822.84</v>
      </c>
      <c r="M70" s="543">
        <v>822.84</v>
      </c>
      <c r="N70" s="543"/>
      <c r="O70" s="543">
        <f t="shared" si="32"/>
        <v>402</v>
      </c>
      <c r="P70" s="543">
        <v>402</v>
      </c>
      <c r="Q70" s="543"/>
      <c r="R70" s="543">
        <f t="shared" si="24"/>
        <v>280</v>
      </c>
      <c r="S70" s="543"/>
      <c r="T70" s="544">
        <f t="shared" si="9"/>
        <v>0.81393370723797875</v>
      </c>
      <c r="U70" s="544">
        <f t="shared" si="10"/>
        <v>0.54679567262964834</v>
      </c>
      <c r="V70" s="544">
        <f t="shared" si="25"/>
        <v>0.26713803460833041</v>
      </c>
    </row>
    <row r="71" spans="1:22">
      <c r="A71" s="443">
        <v>34</v>
      </c>
      <c r="B71" s="456" t="s">
        <v>1305</v>
      </c>
      <c r="C71" s="541">
        <f t="shared" si="22"/>
        <v>3117.3218259999999</v>
      </c>
      <c r="D71" s="542">
        <v>688.9018259999998</v>
      </c>
      <c r="E71" s="542">
        <f t="shared" si="23"/>
        <v>2428.42</v>
      </c>
      <c r="F71" s="542">
        <v>1911.42</v>
      </c>
      <c r="G71" s="543">
        <v>517</v>
      </c>
      <c r="H71" s="543">
        <f t="shared" si="27"/>
        <v>2318.6186000000002</v>
      </c>
      <c r="I71" s="543">
        <f t="shared" si="28"/>
        <v>1911.42</v>
      </c>
      <c r="J71" s="543">
        <f t="shared" si="29"/>
        <v>407.19860000000006</v>
      </c>
      <c r="K71" s="543">
        <f t="shared" si="26"/>
        <v>2318.6186000000002</v>
      </c>
      <c r="L71" s="543">
        <f t="shared" si="30"/>
        <v>1911.42</v>
      </c>
      <c r="M71" s="543">
        <v>1911.42</v>
      </c>
      <c r="N71" s="543"/>
      <c r="O71" s="543">
        <f t="shared" si="32"/>
        <v>407.19860000000006</v>
      </c>
      <c r="P71" s="543">
        <v>407.19860000000006</v>
      </c>
      <c r="Q71" s="543"/>
      <c r="R71" s="543">
        <f t="shared" si="24"/>
        <v>798.70322599999963</v>
      </c>
      <c r="S71" s="543"/>
      <c r="T71" s="544">
        <f t="shared" si="9"/>
        <v>0.74378544449969164</v>
      </c>
      <c r="U71" s="544">
        <f t="shared" si="10"/>
        <v>0.6131609460588302</v>
      </c>
      <c r="V71" s="544">
        <f t="shared" si="25"/>
        <v>0.13062449844086135</v>
      </c>
    </row>
    <row r="72" spans="1:22">
      <c r="A72" s="443">
        <v>35</v>
      </c>
      <c r="B72" s="456" t="s">
        <v>1306</v>
      </c>
      <c r="C72" s="541">
        <f t="shared" si="22"/>
        <v>1938.48</v>
      </c>
      <c r="D72" s="542">
        <v>10.06</v>
      </c>
      <c r="E72" s="542">
        <f t="shared" si="23"/>
        <v>1928.42</v>
      </c>
      <c r="F72" s="542">
        <v>1411.42</v>
      </c>
      <c r="G72" s="543">
        <v>517</v>
      </c>
      <c r="H72" s="543">
        <f t="shared" si="27"/>
        <v>1421.8200000000002</v>
      </c>
      <c r="I72" s="543">
        <f t="shared" si="28"/>
        <v>1411.42</v>
      </c>
      <c r="J72" s="543">
        <f t="shared" si="29"/>
        <v>10.4</v>
      </c>
      <c r="K72" s="543">
        <f t="shared" si="26"/>
        <v>1421.8200000000002</v>
      </c>
      <c r="L72" s="543">
        <f t="shared" si="30"/>
        <v>1411.42</v>
      </c>
      <c r="M72" s="543">
        <v>1411.42</v>
      </c>
      <c r="N72" s="543"/>
      <c r="O72" s="543">
        <f t="shared" si="32"/>
        <v>10.4</v>
      </c>
      <c r="P72" s="543">
        <v>10.4</v>
      </c>
      <c r="Q72" s="543"/>
      <c r="R72" s="543">
        <f t="shared" si="24"/>
        <v>516.65999999999985</v>
      </c>
      <c r="S72" s="543"/>
      <c r="T72" s="544">
        <f t="shared" si="9"/>
        <v>0.73347158598489548</v>
      </c>
      <c r="U72" s="544">
        <f t="shared" si="10"/>
        <v>0.7281065577153234</v>
      </c>
      <c r="V72" s="544">
        <f t="shared" si="25"/>
        <v>5.3650282695720357E-3</v>
      </c>
    </row>
    <row r="73" spans="1:22">
      <c r="A73" s="443">
        <v>36</v>
      </c>
      <c r="B73" s="456" t="s">
        <v>1307</v>
      </c>
      <c r="C73" s="541">
        <f t="shared" si="22"/>
        <v>2859.13</v>
      </c>
      <c r="D73" s="542">
        <v>25</v>
      </c>
      <c r="E73" s="542">
        <f t="shared" si="23"/>
        <v>2834.13</v>
      </c>
      <c r="F73" s="542">
        <v>2117.13</v>
      </c>
      <c r="G73" s="543">
        <v>717</v>
      </c>
      <c r="H73" s="543">
        <f t="shared" si="27"/>
        <v>2324.0709999999999</v>
      </c>
      <c r="I73" s="543">
        <f t="shared" si="28"/>
        <v>2116.6759999999999</v>
      </c>
      <c r="J73" s="543">
        <f t="shared" si="29"/>
        <v>207.39499999999998</v>
      </c>
      <c r="K73" s="543">
        <f t="shared" si="26"/>
        <v>2324.0709999999999</v>
      </c>
      <c r="L73" s="543">
        <f t="shared" si="30"/>
        <v>2116.6759999999999</v>
      </c>
      <c r="M73" s="543">
        <v>2116.6759999999999</v>
      </c>
      <c r="N73" s="543"/>
      <c r="O73" s="543">
        <f t="shared" si="32"/>
        <v>207.39499999999998</v>
      </c>
      <c r="P73" s="543">
        <v>207.39499999999998</v>
      </c>
      <c r="Q73" s="543"/>
      <c r="R73" s="543">
        <f t="shared" si="24"/>
        <v>535.0590000000002</v>
      </c>
      <c r="S73" s="543"/>
      <c r="T73" s="544">
        <f t="shared" si="9"/>
        <v>0.81285950621342851</v>
      </c>
      <c r="U73" s="544">
        <f t="shared" si="10"/>
        <v>0.74032170625330074</v>
      </c>
      <c r="V73" s="544">
        <f t="shared" si="25"/>
        <v>7.2537799960127727E-2</v>
      </c>
    </row>
    <row r="74" spans="1:22">
      <c r="A74" s="443">
        <v>37</v>
      </c>
      <c r="B74" s="456" t="s">
        <v>1308</v>
      </c>
      <c r="C74" s="541">
        <f t="shared" si="22"/>
        <v>1290.1300000000001</v>
      </c>
      <c r="D74" s="542">
        <v>73</v>
      </c>
      <c r="E74" s="542">
        <f t="shared" si="23"/>
        <v>1217.1300000000001</v>
      </c>
      <c r="F74" s="542">
        <v>617.13000000000011</v>
      </c>
      <c r="G74" s="543">
        <v>600</v>
      </c>
      <c r="H74" s="543">
        <f t="shared" si="27"/>
        <v>1011.8290000000002</v>
      </c>
      <c r="I74" s="543">
        <f t="shared" si="28"/>
        <v>617.13000000000011</v>
      </c>
      <c r="J74" s="543">
        <f t="shared" si="29"/>
        <v>394.69900000000001</v>
      </c>
      <c r="K74" s="543">
        <f t="shared" si="26"/>
        <v>1011.8290000000002</v>
      </c>
      <c r="L74" s="543">
        <f t="shared" si="30"/>
        <v>617.13000000000011</v>
      </c>
      <c r="M74" s="543">
        <v>617.13000000000011</v>
      </c>
      <c r="N74" s="543"/>
      <c r="O74" s="543">
        <f t="shared" si="32"/>
        <v>394.69900000000001</v>
      </c>
      <c r="P74" s="543">
        <v>394.69900000000001</v>
      </c>
      <c r="Q74" s="543"/>
      <c r="R74" s="543">
        <f t="shared" si="24"/>
        <v>278.30099999999993</v>
      </c>
      <c r="S74" s="543"/>
      <c r="T74" s="544">
        <f t="shared" si="9"/>
        <v>0.78428452946602289</v>
      </c>
      <c r="U74" s="544">
        <f t="shared" si="10"/>
        <v>0.47834714331113926</v>
      </c>
      <c r="V74" s="544">
        <f t="shared" si="25"/>
        <v>0.30593738615488358</v>
      </c>
    </row>
    <row r="75" spans="1:22">
      <c r="A75" s="443">
        <v>38</v>
      </c>
      <c r="B75" s="456" t="s">
        <v>1309</v>
      </c>
      <c r="C75" s="541">
        <f t="shared" si="22"/>
        <v>3278.13</v>
      </c>
      <c r="D75" s="542">
        <v>61</v>
      </c>
      <c r="E75" s="542">
        <f t="shared" si="23"/>
        <v>3217.13</v>
      </c>
      <c r="F75" s="542">
        <v>2617.13</v>
      </c>
      <c r="G75" s="543">
        <v>600</v>
      </c>
      <c r="H75" s="543">
        <f t="shared" si="27"/>
        <v>2742.5</v>
      </c>
      <c r="I75" s="543">
        <f t="shared" si="28"/>
        <v>2579.63</v>
      </c>
      <c r="J75" s="543">
        <f t="shared" si="29"/>
        <v>162.87</v>
      </c>
      <c r="K75" s="543">
        <f t="shared" si="26"/>
        <v>2742.5</v>
      </c>
      <c r="L75" s="543">
        <f t="shared" si="30"/>
        <v>2579.63</v>
      </c>
      <c r="M75" s="543">
        <v>2579.63</v>
      </c>
      <c r="N75" s="543"/>
      <c r="O75" s="543">
        <f t="shared" si="32"/>
        <v>162.87</v>
      </c>
      <c r="P75" s="543">
        <v>162.87</v>
      </c>
      <c r="Q75" s="543"/>
      <c r="R75" s="543">
        <f t="shared" si="24"/>
        <v>535.63000000000011</v>
      </c>
      <c r="S75" s="543"/>
      <c r="T75" s="544">
        <f t="shared" si="9"/>
        <v>0.83660501566441836</v>
      </c>
      <c r="U75" s="544">
        <f t="shared" si="10"/>
        <v>0.7869212020267653</v>
      </c>
      <c r="V75" s="544">
        <f t="shared" si="25"/>
        <v>4.9683813637653174E-2</v>
      </c>
    </row>
    <row r="76" spans="1:22">
      <c r="A76" s="443">
        <v>39</v>
      </c>
      <c r="B76" s="456" t="s">
        <v>1310</v>
      </c>
      <c r="C76" s="541">
        <f t="shared" si="22"/>
        <v>4948.4800000000005</v>
      </c>
      <c r="D76" s="542">
        <v>20.059999999999999</v>
      </c>
      <c r="E76" s="542">
        <f t="shared" si="23"/>
        <v>4928.42</v>
      </c>
      <c r="F76" s="542">
        <v>4411.42</v>
      </c>
      <c r="G76" s="543">
        <v>517</v>
      </c>
      <c r="H76" s="543">
        <f t="shared" si="27"/>
        <v>4475.3550399999995</v>
      </c>
      <c r="I76" s="543">
        <f t="shared" si="28"/>
        <v>4393.9399999999996</v>
      </c>
      <c r="J76" s="543">
        <f t="shared" si="29"/>
        <v>81.415040000000005</v>
      </c>
      <c r="K76" s="543">
        <f t="shared" si="26"/>
        <v>4475.3550399999995</v>
      </c>
      <c r="L76" s="543">
        <f t="shared" si="30"/>
        <v>4393.9399999999996</v>
      </c>
      <c r="M76" s="543">
        <v>4393.9399999999996</v>
      </c>
      <c r="N76" s="543"/>
      <c r="O76" s="543">
        <f t="shared" si="32"/>
        <v>81.415040000000005</v>
      </c>
      <c r="P76" s="543">
        <v>81.415040000000005</v>
      </c>
      <c r="Q76" s="543"/>
      <c r="R76" s="543">
        <f t="shared" si="24"/>
        <v>473.12496000000101</v>
      </c>
      <c r="S76" s="543"/>
      <c r="T76" s="544">
        <f t="shared" si="9"/>
        <v>0.90438984092084818</v>
      </c>
      <c r="U76" s="544">
        <f t="shared" si="10"/>
        <v>0.88793730600103449</v>
      </c>
      <c r="V76" s="544">
        <f t="shared" si="25"/>
        <v>1.6452534919813761E-2</v>
      </c>
    </row>
    <row r="77" spans="1:22">
      <c r="A77" s="443">
        <v>40</v>
      </c>
      <c r="B77" s="456" t="s">
        <v>1311</v>
      </c>
      <c r="C77" s="541">
        <f t="shared" si="22"/>
        <v>6610.9</v>
      </c>
      <c r="D77" s="542">
        <v>102.9</v>
      </c>
      <c r="E77" s="542">
        <f t="shared" si="23"/>
        <v>6508</v>
      </c>
      <c r="F77" s="542">
        <v>5708</v>
      </c>
      <c r="G77" s="543">
        <v>800</v>
      </c>
      <c r="H77" s="543">
        <f t="shared" si="27"/>
        <v>5224.735999999999</v>
      </c>
      <c r="I77" s="543">
        <f t="shared" si="28"/>
        <v>4743.735999999999</v>
      </c>
      <c r="J77" s="543">
        <f>O77</f>
        <v>481</v>
      </c>
      <c r="K77" s="543">
        <f t="shared" si="26"/>
        <v>5224.735999999999</v>
      </c>
      <c r="L77" s="543">
        <f t="shared" si="30"/>
        <v>4743.735999999999</v>
      </c>
      <c r="M77" s="543">
        <f>18653.248-13909.512</f>
        <v>4743.735999999999</v>
      </c>
      <c r="N77" s="543"/>
      <c r="O77" s="543">
        <f t="shared" si="32"/>
        <v>481</v>
      </c>
      <c r="P77" s="543">
        <v>481</v>
      </c>
      <c r="Q77" s="543"/>
      <c r="R77" s="543">
        <f t="shared" si="24"/>
        <v>1386.1640000000007</v>
      </c>
      <c r="S77" s="543"/>
      <c r="T77" s="544">
        <f t="shared" si="9"/>
        <v>0.79032143883586192</v>
      </c>
      <c r="U77" s="544">
        <f t="shared" si="10"/>
        <v>0.71756281293016067</v>
      </c>
      <c r="V77" s="544">
        <f t="shared" si="25"/>
        <v>7.2758625905701188E-2</v>
      </c>
    </row>
    <row r="78" spans="1:22">
      <c r="A78" s="443">
        <v>41</v>
      </c>
      <c r="B78" s="456" t="s">
        <v>1312</v>
      </c>
      <c r="C78" s="541">
        <f t="shared" si="22"/>
        <v>1612.8400000000001</v>
      </c>
      <c r="D78" s="542"/>
      <c r="E78" s="542">
        <f t="shared" si="23"/>
        <v>1612.8400000000001</v>
      </c>
      <c r="F78" s="542">
        <v>822.84</v>
      </c>
      <c r="G78" s="543">
        <v>790</v>
      </c>
      <c r="H78" s="543">
        <f t="shared" si="27"/>
        <v>1156.903</v>
      </c>
      <c r="I78" s="543">
        <f t="shared" si="28"/>
        <v>806.90300000000002</v>
      </c>
      <c r="J78" s="543">
        <f t="shared" si="29"/>
        <v>350</v>
      </c>
      <c r="K78" s="543">
        <f t="shared" si="26"/>
        <v>1156.903</v>
      </c>
      <c r="L78" s="543">
        <f t="shared" si="30"/>
        <v>806.90300000000002</v>
      </c>
      <c r="M78" s="543">
        <v>806.90300000000002</v>
      </c>
      <c r="N78" s="543"/>
      <c r="O78" s="543">
        <f t="shared" si="32"/>
        <v>350</v>
      </c>
      <c r="P78" s="543">
        <v>350</v>
      </c>
      <c r="Q78" s="543"/>
      <c r="R78" s="543">
        <f t="shared" si="24"/>
        <v>455.93700000000013</v>
      </c>
      <c r="S78" s="543"/>
      <c r="T78" s="544">
        <f t="shared" si="9"/>
        <v>0.71730797847275607</v>
      </c>
      <c r="U78" s="544">
        <f t="shared" si="10"/>
        <v>0.50029947173929212</v>
      </c>
      <c r="V78" s="544">
        <f t="shared" si="25"/>
        <v>0.21700850673346392</v>
      </c>
    </row>
    <row r="79" spans="1:22">
      <c r="A79" s="443">
        <v>42</v>
      </c>
      <c r="B79" s="456" t="s">
        <v>1313</v>
      </c>
      <c r="C79" s="541">
        <f t="shared" si="22"/>
        <v>1037.1300000000001</v>
      </c>
      <c r="D79" s="542"/>
      <c r="E79" s="542">
        <f t="shared" si="23"/>
        <v>1037.1300000000001</v>
      </c>
      <c r="F79" s="542">
        <v>617.13</v>
      </c>
      <c r="G79" s="543">
        <v>420</v>
      </c>
      <c r="H79" s="543">
        <f t="shared" si="27"/>
        <v>907.13</v>
      </c>
      <c r="I79" s="543">
        <f t="shared" si="28"/>
        <v>617.13</v>
      </c>
      <c r="J79" s="543">
        <f t="shared" si="29"/>
        <v>290</v>
      </c>
      <c r="K79" s="543">
        <f t="shared" si="26"/>
        <v>907.13</v>
      </c>
      <c r="L79" s="543">
        <f t="shared" si="30"/>
        <v>617.13</v>
      </c>
      <c r="M79" s="543">
        <v>617.13</v>
      </c>
      <c r="N79" s="543"/>
      <c r="O79" s="543">
        <f t="shared" si="32"/>
        <v>290</v>
      </c>
      <c r="P79" s="543">
        <v>290</v>
      </c>
      <c r="Q79" s="543"/>
      <c r="R79" s="543">
        <f t="shared" si="24"/>
        <v>130.00000000000011</v>
      </c>
      <c r="S79" s="543"/>
      <c r="T79" s="544">
        <f t="shared" si="9"/>
        <v>0.87465409350804613</v>
      </c>
      <c r="U79" s="544">
        <f t="shared" si="10"/>
        <v>0.59503630210291858</v>
      </c>
      <c r="V79" s="544">
        <f t="shared" si="25"/>
        <v>0.2796177914051276</v>
      </c>
    </row>
    <row r="80" spans="1:22">
      <c r="A80" s="443">
        <v>43</v>
      </c>
      <c r="B80" s="456" t="s">
        <v>1314</v>
      </c>
      <c r="C80" s="541">
        <f t="shared" si="22"/>
        <v>1412.8400000000001</v>
      </c>
      <c r="D80" s="542"/>
      <c r="E80" s="542">
        <f t="shared" si="23"/>
        <v>1412.8400000000001</v>
      </c>
      <c r="F80" s="542">
        <v>822.84</v>
      </c>
      <c r="G80" s="543">
        <v>590</v>
      </c>
      <c r="H80" s="543">
        <f t="shared" si="27"/>
        <v>1092.8400000000001</v>
      </c>
      <c r="I80" s="543">
        <f t="shared" si="28"/>
        <v>822.84</v>
      </c>
      <c r="J80" s="543">
        <f t="shared" si="29"/>
        <v>270</v>
      </c>
      <c r="K80" s="543">
        <f t="shared" si="26"/>
        <v>1092.8400000000001</v>
      </c>
      <c r="L80" s="543">
        <f t="shared" si="30"/>
        <v>822.84</v>
      </c>
      <c r="M80" s="543">
        <v>822.84</v>
      </c>
      <c r="N80" s="543"/>
      <c r="O80" s="543">
        <f t="shared" si="32"/>
        <v>270</v>
      </c>
      <c r="P80" s="543">
        <v>270</v>
      </c>
      <c r="Q80" s="543"/>
      <c r="R80" s="543">
        <f t="shared" si="24"/>
        <v>320</v>
      </c>
      <c r="S80" s="543"/>
      <c r="T80" s="544">
        <f t="shared" si="9"/>
        <v>0.77350584638034037</v>
      </c>
      <c r="U80" s="544">
        <f t="shared" si="10"/>
        <v>0.58240140426375242</v>
      </c>
      <c r="V80" s="544">
        <f t="shared" si="25"/>
        <v>0.19110444211658784</v>
      </c>
    </row>
    <row r="81" spans="1:22">
      <c r="A81" s="443">
        <v>44</v>
      </c>
      <c r="B81" s="456" t="s">
        <v>1315</v>
      </c>
      <c r="C81" s="541">
        <f t="shared" si="22"/>
        <v>5070</v>
      </c>
      <c r="D81" s="542">
        <v>566</v>
      </c>
      <c r="E81" s="542">
        <f t="shared" si="23"/>
        <v>4504</v>
      </c>
      <c r="F81" s="542">
        <v>3780</v>
      </c>
      <c r="G81" s="543">
        <v>724</v>
      </c>
      <c r="H81" s="543">
        <f t="shared" si="27"/>
        <v>4310</v>
      </c>
      <c r="I81" s="543">
        <f t="shared" si="28"/>
        <v>3780</v>
      </c>
      <c r="J81" s="543">
        <f t="shared" si="29"/>
        <v>530</v>
      </c>
      <c r="K81" s="543">
        <f t="shared" si="26"/>
        <v>4310</v>
      </c>
      <c r="L81" s="543">
        <f t="shared" si="30"/>
        <v>3780</v>
      </c>
      <c r="M81" s="543">
        <v>3780</v>
      </c>
      <c r="N81" s="543"/>
      <c r="O81" s="543">
        <f t="shared" si="32"/>
        <v>530</v>
      </c>
      <c r="P81" s="543">
        <v>530</v>
      </c>
      <c r="Q81" s="543"/>
      <c r="R81" s="543">
        <f t="shared" si="24"/>
        <v>760</v>
      </c>
      <c r="S81" s="543"/>
      <c r="T81" s="544">
        <f t="shared" si="9"/>
        <v>0.85009861932938857</v>
      </c>
      <c r="U81" s="544">
        <f t="shared" si="10"/>
        <v>0.74556213017751483</v>
      </c>
      <c r="V81" s="544">
        <f t="shared" si="25"/>
        <v>0.10453648915187377</v>
      </c>
    </row>
    <row r="82" spans="1:22">
      <c r="A82" s="443">
        <v>45</v>
      </c>
      <c r="B82" s="456" t="s">
        <v>1316</v>
      </c>
      <c r="C82" s="541">
        <f t="shared" si="22"/>
        <v>1234.2180000000001</v>
      </c>
      <c r="D82" s="542">
        <v>222.3</v>
      </c>
      <c r="E82" s="542">
        <f t="shared" si="23"/>
        <v>1011.918</v>
      </c>
      <c r="F82" s="542">
        <v>618</v>
      </c>
      <c r="G82" s="543">
        <v>393.91800000000001</v>
      </c>
      <c r="H82" s="543">
        <f t="shared" si="27"/>
        <v>1072</v>
      </c>
      <c r="I82" s="543">
        <f t="shared" si="28"/>
        <v>618</v>
      </c>
      <c r="J82" s="543">
        <f t="shared" si="29"/>
        <v>454</v>
      </c>
      <c r="K82" s="543">
        <f t="shared" si="26"/>
        <v>1072</v>
      </c>
      <c r="L82" s="543">
        <f t="shared" si="30"/>
        <v>618</v>
      </c>
      <c r="M82" s="543">
        <v>618</v>
      </c>
      <c r="N82" s="543"/>
      <c r="O82" s="543">
        <f t="shared" si="32"/>
        <v>454</v>
      </c>
      <c r="P82" s="543">
        <v>454</v>
      </c>
      <c r="Q82" s="543"/>
      <c r="R82" s="543">
        <f t="shared" si="24"/>
        <v>162.21800000000007</v>
      </c>
      <c r="S82" s="543"/>
      <c r="T82" s="544">
        <f t="shared" si="9"/>
        <v>0.8685661690236246</v>
      </c>
      <c r="U82" s="544">
        <f t="shared" si="10"/>
        <v>0.50072191460503734</v>
      </c>
      <c r="V82" s="544">
        <f t="shared" si="25"/>
        <v>0.36784425441858731</v>
      </c>
    </row>
    <row r="83" spans="1:22">
      <c r="A83" s="443">
        <v>46</v>
      </c>
      <c r="B83" s="456" t="s">
        <v>1317</v>
      </c>
      <c r="C83" s="541">
        <f t="shared" si="22"/>
        <v>1499.4479999999999</v>
      </c>
      <c r="D83" s="542">
        <v>538.4</v>
      </c>
      <c r="E83" s="542">
        <f t="shared" si="23"/>
        <v>961.048</v>
      </c>
      <c r="F83" s="542">
        <v>617.13</v>
      </c>
      <c r="G83" s="543">
        <v>343.91800000000001</v>
      </c>
      <c r="H83" s="543">
        <f t="shared" si="27"/>
        <v>1103.1300000000001</v>
      </c>
      <c r="I83" s="543">
        <f t="shared" si="28"/>
        <v>617.13</v>
      </c>
      <c r="J83" s="543">
        <f t="shared" si="29"/>
        <v>486</v>
      </c>
      <c r="K83" s="543">
        <f t="shared" si="26"/>
        <v>1103.1300000000001</v>
      </c>
      <c r="L83" s="543">
        <f t="shared" si="30"/>
        <v>617.13</v>
      </c>
      <c r="M83" s="543">
        <v>617.13</v>
      </c>
      <c r="N83" s="543"/>
      <c r="O83" s="543">
        <f t="shared" si="32"/>
        <v>486</v>
      </c>
      <c r="P83" s="543">
        <v>486</v>
      </c>
      <c r="Q83" s="543"/>
      <c r="R83" s="543">
        <f t="shared" si="24"/>
        <v>396.31799999999976</v>
      </c>
      <c r="S83" s="543"/>
      <c r="T83" s="544">
        <f t="shared" si="9"/>
        <v>0.73569073419018216</v>
      </c>
      <c r="U83" s="544">
        <f t="shared" si="10"/>
        <v>0.4115714582966532</v>
      </c>
      <c r="V83" s="544">
        <f t="shared" si="25"/>
        <v>0.32411927589352885</v>
      </c>
    </row>
    <row r="84" spans="1:22">
      <c r="A84" s="443">
        <v>47</v>
      </c>
      <c r="B84" s="456" t="s">
        <v>1318</v>
      </c>
      <c r="C84" s="541">
        <f t="shared" si="22"/>
        <v>5057.2429999999995</v>
      </c>
      <c r="D84" s="542">
        <v>846.19500000000005</v>
      </c>
      <c r="E84" s="542">
        <f t="shared" si="23"/>
        <v>4211.0479999999998</v>
      </c>
      <c r="F84" s="542">
        <v>3717.13</v>
      </c>
      <c r="G84" s="543">
        <v>493.91800000000001</v>
      </c>
      <c r="H84" s="543">
        <f t="shared" si="27"/>
        <v>4047.13</v>
      </c>
      <c r="I84" s="543">
        <f t="shared" si="28"/>
        <v>3717.13</v>
      </c>
      <c r="J84" s="543">
        <f t="shared" si="29"/>
        <v>330</v>
      </c>
      <c r="K84" s="543">
        <f t="shared" si="26"/>
        <v>4047.13</v>
      </c>
      <c r="L84" s="543">
        <f t="shared" si="30"/>
        <v>3717.13</v>
      </c>
      <c r="M84" s="543">
        <v>3717.13</v>
      </c>
      <c r="N84" s="543"/>
      <c r="O84" s="543">
        <f t="shared" si="32"/>
        <v>330</v>
      </c>
      <c r="P84" s="543">
        <v>330</v>
      </c>
      <c r="Q84" s="543"/>
      <c r="R84" s="543">
        <f t="shared" si="24"/>
        <v>1010.1129999999994</v>
      </c>
      <c r="S84" s="543"/>
      <c r="T84" s="544">
        <f t="shared" si="9"/>
        <v>0.80026409646520846</v>
      </c>
      <c r="U84" s="544">
        <f t="shared" si="10"/>
        <v>0.73501115133285078</v>
      </c>
      <c r="V84" s="544">
        <f t="shared" si="25"/>
        <v>6.5252945132357701E-2</v>
      </c>
    </row>
    <row r="85" spans="1:22">
      <c r="A85" s="443">
        <v>48</v>
      </c>
      <c r="B85" s="456" t="s">
        <v>1319</v>
      </c>
      <c r="C85" s="541">
        <f t="shared" si="22"/>
        <v>2278.5660000000003</v>
      </c>
      <c r="D85" s="542">
        <v>422.51799999999997</v>
      </c>
      <c r="E85" s="542">
        <f t="shared" si="23"/>
        <v>1856.0480000000002</v>
      </c>
      <c r="F85" s="542">
        <v>617.13</v>
      </c>
      <c r="G85" s="543">
        <v>1238.9180000000001</v>
      </c>
      <c r="H85" s="543">
        <f t="shared" si="27"/>
        <v>1154.9299999999998</v>
      </c>
      <c r="I85" s="543">
        <f t="shared" si="28"/>
        <v>617.13</v>
      </c>
      <c r="J85" s="543">
        <f t="shared" si="29"/>
        <v>537.79999999999995</v>
      </c>
      <c r="K85" s="543">
        <f t="shared" si="26"/>
        <v>1154.9299999999998</v>
      </c>
      <c r="L85" s="543">
        <f t="shared" si="30"/>
        <v>617.13</v>
      </c>
      <c r="M85" s="543">
        <v>617.13</v>
      </c>
      <c r="N85" s="543"/>
      <c r="O85" s="543">
        <f t="shared" si="32"/>
        <v>537.79999999999995</v>
      </c>
      <c r="P85" s="543">
        <v>537.79999999999995</v>
      </c>
      <c r="Q85" s="543"/>
      <c r="R85" s="543">
        <f t="shared" si="24"/>
        <v>1123.6360000000004</v>
      </c>
      <c r="S85" s="543"/>
      <c r="T85" s="544">
        <f t="shared" ref="T85:T111" si="33">H85/C85</f>
        <v>0.50686703830391555</v>
      </c>
      <c r="U85" s="544">
        <f t="shared" ref="U85:U111" si="34">I85/C85</f>
        <v>0.2708413976158689</v>
      </c>
      <c r="V85" s="544">
        <f t="shared" si="25"/>
        <v>0.23602564068804674</v>
      </c>
    </row>
    <row r="86" spans="1:22">
      <c r="A86" s="443">
        <v>49</v>
      </c>
      <c r="B86" s="456" t="s">
        <v>1320</v>
      </c>
      <c r="C86" s="541">
        <f t="shared" si="22"/>
        <v>1842.8400000000001</v>
      </c>
      <c r="D86" s="542"/>
      <c r="E86" s="542">
        <f t="shared" si="23"/>
        <v>1842.8400000000001</v>
      </c>
      <c r="F86" s="542">
        <v>822.84</v>
      </c>
      <c r="G86" s="543">
        <v>1020</v>
      </c>
      <c r="H86" s="543">
        <f t="shared" si="27"/>
        <v>822.84</v>
      </c>
      <c r="I86" s="543">
        <f t="shared" si="28"/>
        <v>822.84</v>
      </c>
      <c r="J86" s="543">
        <f t="shared" si="29"/>
        <v>0</v>
      </c>
      <c r="K86" s="543">
        <f t="shared" si="26"/>
        <v>822.84</v>
      </c>
      <c r="L86" s="543">
        <f t="shared" si="30"/>
        <v>822.84</v>
      </c>
      <c r="M86" s="543">
        <v>822.84</v>
      </c>
      <c r="N86" s="543"/>
      <c r="O86" s="543">
        <f t="shared" si="32"/>
        <v>0</v>
      </c>
      <c r="P86" s="543"/>
      <c r="Q86" s="543"/>
      <c r="R86" s="543">
        <f t="shared" si="24"/>
        <v>1020.0000000000001</v>
      </c>
      <c r="S86" s="543"/>
      <c r="T86" s="544">
        <f t="shared" si="33"/>
        <v>0.44650647913003838</v>
      </c>
      <c r="U86" s="544">
        <f t="shared" si="34"/>
        <v>0.44650647913003838</v>
      </c>
      <c r="V86" s="544">
        <f t="shared" si="25"/>
        <v>0</v>
      </c>
    </row>
    <row r="87" spans="1:22">
      <c r="A87" s="443">
        <v>50</v>
      </c>
      <c r="B87" s="456" t="s">
        <v>1321</v>
      </c>
      <c r="C87" s="541">
        <f t="shared" si="22"/>
        <v>505.71000000000004</v>
      </c>
      <c r="D87" s="542"/>
      <c r="E87" s="542">
        <f t="shared" si="23"/>
        <v>505.71000000000004</v>
      </c>
      <c r="F87" s="542">
        <v>205.71</v>
      </c>
      <c r="G87" s="543">
        <v>300</v>
      </c>
      <c r="H87" s="543">
        <f t="shared" si="27"/>
        <v>205.71</v>
      </c>
      <c r="I87" s="543">
        <f t="shared" si="28"/>
        <v>205.71</v>
      </c>
      <c r="J87" s="543">
        <f t="shared" si="29"/>
        <v>0</v>
      </c>
      <c r="K87" s="543">
        <f t="shared" si="26"/>
        <v>205.71</v>
      </c>
      <c r="L87" s="543">
        <f t="shared" si="30"/>
        <v>205.71</v>
      </c>
      <c r="M87" s="543">
        <v>205.71</v>
      </c>
      <c r="N87" s="543"/>
      <c r="O87" s="543">
        <f t="shared" si="32"/>
        <v>0</v>
      </c>
      <c r="P87" s="543"/>
      <c r="Q87" s="543"/>
      <c r="R87" s="543">
        <f t="shared" si="24"/>
        <v>300</v>
      </c>
      <c r="S87" s="543"/>
      <c r="T87" s="544">
        <f t="shared" si="33"/>
        <v>0.40677463368333627</v>
      </c>
      <c r="U87" s="544">
        <f t="shared" si="34"/>
        <v>0.40677463368333627</v>
      </c>
      <c r="V87" s="544">
        <f t="shared" si="25"/>
        <v>0</v>
      </c>
    </row>
    <row r="88" spans="1:22">
      <c r="A88" s="443">
        <v>51</v>
      </c>
      <c r="B88" s="456" t="s">
        <v>1322</v>
      </c>
      <c r="C88" s="541">
        <f t="shared" si="22"/>
        <v>1208.55</v>
      </c>
      <c r="D88" s="542"/>
      <c r="E88" s="542">
        <f t="shared" si="23"/>
        <v>1208.55</v>
      </c>
      <c r="F88" s="542">
        <v>1028.55</v>
      </c>
      <c r="G88" s="543">
        <v>180</v>
      </c>
      <c r="H88" s="543">
        <f t="shared" si="27"/>
        <v>1208.55</v>
      </c>
      <c r="I88" s="543">
        <f t="shared" si="28"/>
        <v>1028.55</v>
      </c>
      <c r="J88" s="543">
        <f t="shared" si="29"/>
        <v>180</v>
      </c>
      <c r="K88" s="543">
        <f t="shared" si="26"/>
        <v>1208.55</v>
      </c>
      <c r="L88" s="543">
        <f t="shared" si="30"/>
        <v>1028.55</v>
      </c>
      <c r="M88" s="543">
        <v>1028.55</v>
      </c>
      <c r="N88" s="543"/>
      <c r="O88" s="543">
        <f t="shared" si="32"/>
        <v>180</v>
      </c>
      <c r="P88" s="543">
        <v>180</v>
      </c>
      <c r="Q88" s="543"/>
      <c r="R88" s="543">
        <f t="shared" si="24"/>
        <v>0</v>
      </c>
      <c r="S88" s="543"/>
      <c r="T88" s="544">
        <f t="shared" si="33"/>
        <v>1</v>
      </c>
      <c r="U88" s="544">
        <f t="shared" si="34"/>
        <v>0.85106118902817429</v>
      </c>
      <c r="V88" s="544">
        <f t="shared" si="25"/>
        <v>0.14893881097182574</v>
      </c>
    </row>
    <row r="89" spans="1:22">
      <c r="A89" s="443">
        <v>52</v>
      </c>
      <c r="B89" s="456" t="s">
        <v>1323</v>
      </c>
      <c r="C89" s="541">
        <f t="shared" si="22"/>
        <v>2793.5680000000002</v>
      </c>
      <c r="D89" s="542">
        <v>1386.4380000000001</v>
      </c>
      <c r="E89" s="542">
        <f t="shared" si="23"/>
        <v>1407.13</v>
      </c>
      <c r="F89" s="542">
        <v>617.13</v>
      </c>
      <c r="G89" s="543">
        <v>790</v>
      </c>
      <c r="H89" s="543">
        <f t="shared" si="27"/>
        <v>1693.13</v>
      </c>
      <c r="I89" s="543">
        <f t="shared" si="28"/>
        <v>1553.13</v>
      </c>
      <c r="J89" s="543">
        <f t="shared" si="29"/>
        <v>140</v>
      </c>
      <c r="K89" s="543">
        <f t="shared" si="26"/>
        <v>1693.13</v>
      </c>
      <c r="L89" s="543">
        <f t="shared" si="30"/>
        <v>1553.13</v>
      </c>
      <c r="M89" s="543">
        <v>1553.13</v>
      </c>
      <c r="N89" s="543"/>
      <c r="O89" s="543">
        <f t="shared" si="32"/>
        <v>140</v>
      </c>
      <c r="P89" s="543">
        <v>140</v>
      </c>
      <c r="Q89" s="543"/>
      <c r="R89" s="543">
        <f t="shared" si="24"/>
        <v>1100.4380000000001</v>
      </c>
      <c r="S89" s="543"/>
      <c r="T89" s="544">
        <f t="shared" si="33"/>
        <v>0.60608154159841465</v>
      </c>
      <c r="U89" s="544">
        <f t="shared" si="34"/>
        <v>0.555966420004811</v>
      </c>
      <c r="V89" s="544">
        <f t="shared" si="25"/>
        <v>5.0115121593603588E-2</v>
      </c>
    </row>
    <row r="90" spans="1:22">
      <c r="A90" s="443">
        <v>53</v>
      </c>
      <c r="B90" s="456" t="s">
        <v>1324</v>
      </c>
      <c r="C90" s="541">
        <f t="shared" si="22"/>
        <v>1476.3760000000002</v>
      </c>
      <c r="D90" s="542">
        <v>439.24599999999998</v>
      </c>
      <c r="E90" s="542">
        <f t="shared" si="23"/>
        <v>1037.1300000000001</v>
      </c>
      <c r="F90" s="542">
        <v>617.13</v>
      </c>
      <c r="G90" s="543">
        <v>420</v>
      </c>
      <c r="H90" s="543">
        <f t="shared" si="27"/>
        <v>1395.0540000000001</v>
      </c>
      <c r="I90" s="543">
        <f t="shared" si="28"/>
        <v>617.13</v>
      </c>
      <c r="J90" s="543">
        <f t="shared" si="29"/>
        <v>777.92399999999998</v>
      </c>
      <c r="K90" s="543">
        <f t="shared" si="26"/>
        <v>1395.0540000000001</v>
      </c>
      <c r="L90" s="543">
        <f t="shared" si="30"/>
        <v>617.13</v>
      </c>
      <c r="M90" s="543">
        <v>617.13</v>
      </c>
      <c r="N90" s="543"/>
      <c r="O90" s="543">
        <f t="shared" si="32"/>
        <v>777.92399999999998</v>
      </c>
      <c r="P90" s="543">
        <v>777.92399999999998</v>
      </c>
      <c r="Q90" s="543"/>
      <c r="R90" s="543">
        <f t="shared" si="24"/>
        <v>81.322000000000116</v>
      </c>
      <c r="S90" s="543"/>
      <c r="T90" s="544">
        <f t="shared" si="33"/>
        <v>0.9449178258113109</v>
      </c>
      <c r="U90" s="544">
        <f t="shared" si="34"/>
        <v>0.41800327287899552</v>
      </c>
      <c r="V90" s="544">
        <f t="shared" si="25"/>
        <v>0.52691455293231526</v>
      </c>
    </row>
    <row r="91" spans="1:22">
      <c r="A91" s="443">
        <v>54</v>
      </c>
      <c r="B91" s="456" t="s">
        <v>1325</v>
      </c>
      <c r="C91" s="541">
        <f t="shared" si="22"/>
        <v>771.42000000000007</v>
      </c>
      <c r="D91" s="542"/>
      <c r="E91" s="542">
        <f t="shared" si="23"/>
        <v>771.42000000000007</v>
      </c>
      <c r="F91" s="542">
        <v>411.42</v>
      </c>
      <c r="G91" s="543">
        <v>360</v>
      </c>
      <c r="H91" s="543">
        <f t="shared" si="27"/>
        <v>0</v>
      </c>
      <c r="I91" s="543">
        <f t="shared" si="28"/>
        <v>0</v>
      </c>
      <c r="J91" s="543">
        <f t="shared" si="29"/>
        <v>0</v>
      </c>
      <c r="K91" s="543">
        <f t="shared" si="26"/>
        <v>0</v>
      </c>
      <c r="L91" s="543">
        <f t="shared" si="30"/>
        <v>0</v>
      </c>
      <c r="M91" s="543"/>
      <c r="N91" s="543"/>
      <c r="O91" s="543">
        <f t="shared" si="32"/>
        <v>0</v>
      </c>
      <c r="P91" s="543"/>
      <c r="Q91" s="543"/>
      <c r="R91" s="543">
        <f t="shared" si="24"/>
        <v>771.42000000000007</v>
      </c>
      <c r="S91" s="543"/>
      <c r="T91" s="544">
        <f t="shared" si="33"/>
        <v>0</v>
      </c>
      <c r="U91" s="544">
        <f t="shared" si="34"/>
        <v>0</v>
      </c>
      <c r="V91" s="544">
        <f t="shared" si="25"/>
        <v>0</v>
      </c>
    </row>
    <row r="92" spans="1:22">
      <c r="A92" s="443">
        <v>55</v>
      </c>
      <c r="B92" s="456" t="s">
        <v>1326</v>
      </c>
      <c r="C92" s="541">
        <f t="shared" si="22"/>
        <v>1567.13</v>
      </c>
      <c r="D92" s="542"/>
      <c r="E92" s="542">
        <f t="shared" si="23"/>
        <v>1567.13</v>
      </c>
      <c r="F92" s="542">
        <v>617.13</v>
      </c>
      <c r="G92" s="543">
        <v>950</v>
      </c>
      <c r="H92" s="543">
        <f t="shared" si="27"/>
        <v>617.13</v>
      </c>
      <c r="I92" s="543">
        <f t="shared" si="28"/>
        <v>617.13</v>
      </c>
      <c r="J92" s="543">
        <f t="shared" si="29"/>
        <v>0</v>
      </c>
      <c r="K92" s="543">
        <f t="shared" si="26"/>
        <v>617.13</v>
      </c>
      <c r="L92" s="543">
        <f t="shared" si="30"/>
        <v>617.13</v>
      </c>
      <c r="M92" s="543">
        <v>617.13</v>
      </c>
      <c r="N92" s="543"/>
      <c r="O92" s="543">
        <f t="shared" si="32"/>
        <v>0</v>
      </c>
      <c r="P92" s="543"/>
      <c r="Q92" s="543"/>
      <c r="R92" s="543">
        <f t="shared" si="24"/>
        <v>950.00000000000011</v>
      </c>
      <c r="S92" s="543"/>
      <c r="T92" s="544">
        <f t="shared" si="33"/>
        <v>0.39379630279555616</v>
      </c>
      <c r="U92" s="544">
        <f t="shared" si="34"/>
        <v>0.39379630279555616</v>
      </c>
      <c r="V92" s="544">
        <f t="shared" si="25"/>
        <v>0</v>
      </c>
    </row>
    <row r="93" spans="1:22">
      <c r="A93" s="443">
        <v>56</v>
      </c>
      <c r="B93" s="456" t="s">
        <v>1327</v>
      </c>
      <c r="C93" s="541">
        <f>D93+E93</f>
        <v>1863.8</v>
      </c>
      <c r="D93" s="542">
        <v>496.7</v>
      </c>
      <c r="E93" s="542">
        <f t="shared" si="23"/>
        <v>1367.1</v>
      </c>
      <c r="F93" s="542">
        <v>617.09999999999991</v>
      </c>
      <c r="G93" s="543">
        <v>750</v>
      </c>
      <c r="H93" s="543">
        <f t="shared" si="27"/>
        <v>1459.1333333333332</v>
      </c>
      <c r="I93" s="543">
        <f t="shared" si="28"/>
        <v>411.33333333333331</v>
      </c>
      <c r="J93" s="543">
        <f t="shared" si="29"/>
        <v>1047.8</v>
      </c>
      <c r="K93" s="543">
        <f t="shared" si="26"/>
        <v>1459.1333333333332</v>
      </c>
      <c r="L93" s="543">
        <f t="shared" si="30"/>
        <v>411.33333333333331</v>
      </c>
      <c r="M93" s="543">
        <v>411.33333333333331</v>
      </c>
      <c r="N93" s="543"/>
      <c r="O93" s="543">
        <f t="shared" si="32"/>
        <v>1047.8</v>
      </c>
      <c r="P93" s="543">
        <v>1047.8</v>
      </c>
      <c r="Q93" s="543"/>
      <c r="R93" s="543">
        <f t="shared" si="24"/>
        <v>404.66666666666674</v>
      </c>
      <c r="S93" s="543"/>
      <c r="T93" s="544">
        <f t="shared" si="33"/>
        <v>0.78288085273813357</v>
      </c>
      <c r="U93" s="544">
        <f t="shared" si="34"/>
        <v>0.22069606896305038</v>
      </c>
      <c r="V93" s="544">
        <f t="shared" si="25"/>
        <v>0.56218478377508319</v>
      </c>
    </row>
    <row r="94" spans="1:22">
      <c r="A94" s="443">
        <v>57</v>
      </c>
      <c r="B94" s="456" t="s">
        <v>1328</v>
      </c>
      <c r="C94" s="541">
        <f t="shared" ref="C94:C115" si="35">D94+E94</f>
        <v>1744.4270000000001</v>
      </c>
      <c r="D94" s="542">
        <v>520.29700000000003</v>
      </c>
      <c r="E94" s="542">
        <f t="shared" si="23"/>
        <v>1224.1300000000001</v>
      </c>
      <c r="F94" s="542">
        <v>617.13</v>
      </c>
      <c r="G94" s="543">
        <v>607</v>
      </c>
      <c r="H94" s="543">
        <f t="shared" si="27"/>
        <v>913.88</v>
      </c>
      <c r="I94" s="543">
        <f t="shared" si="28"/>
        <v>617.13</v>
      </c>
      <c r="J94" s="543">
        <f t="shared" si="29"/>
        <v>296.75</v>
      </c>
      <c r="K94" s="543">
        <f t="shared" si="26"/>
        <v>913.88</v>
      </c>
      <c r="L94" s="543">
        <f t="shared" si="30"/>
        <v>617.13</v>
      </c>
      <c r="M94" s="543">
        <v>617.13</v>
      </c>
      <c r="N94" s="543"/>
      <c r="O94" s="543">
        <f t="shared" si="32"/>
        <v>296.75</v>
      </c>
      <c r="P94" s="543">
        <v>296.75</v>
      </c>
      <c r="Q94" s="543"/>
      <c r="R94" s="543">
        <f t="shared" si="24"/>
        <v>830.54700000000014</v>
      </c>
      <c r="S94" s="543"/>
      <c r="T94" s="544">
        <f t="shared" si="33"/>
        <v>0.52388549363200632</v>
      </c>
      <c r="U94" s="544">
        <f t="shared" si="34"/>
        <v>0.35377232753219251</v>
      </c>
      <c r="V94" s="544">
        <f t="shared" si="25"/>
        <v>0.17011316609981386</v>
      </c>
    </row>
    <row r="95" spans="1:22">
      <c r="A95" s="443">
        <v>58</v>
      </c>
      <c r="B95" s="456" t="s">
        <v>1329</v>
      </c>
      <c r="C95" s="541">
        <f t="shared" si="35"/>
        <v>1535</v>
      </c>
      <c r="D95" s="542">
        <v>268</v>
      </c>
      <c r="E95" s="542">
        <f t="shared" si="23"/>
        <v>1267</v>
      </c>
      <c r="F95" s="542">
        <v>617</v>
      </c>
      <c r="G95" s="543">
        <v>650</v>
      </c>
      <c r="H95" s="543">
        <f t="shared" si="27"/>
        <v>474</v>
      </c>
      <c r="I95" s="543">
        <f t="shared" si="28"/>
        <v>206</v>
      </c>
      <c r="J95" s="543">
        <f t="shared" si="29"/>
        <v>268</v>
      </c>
      <c r="K95" s="543">
        <f t="shared" si="26"/>
        <v>474</v>
      </c>
      <c r="L95" s="543">
        <f t="shared" si="30"/>
        <v>206</v>
      </c>
      <c r="M95" s="543">
        <v>206</v>
      </c>
      <c r="N95" s="543"/>
      <c r="O95" s="543">
        <f t="shared" si="32"/>
        <v>268</v>
      </c>
      <c r="P95" s="543">
        <v>268</v>
      </c>
      <c r="Q95" s="543"/>
      <c r="R95" s="543">
        <f t="shared" si="24"/>
        <v>1061</v>
      </c>
      <c r="S95" s="543"/>
      <c r="T95" s="544">
        <f t="shared" si="33"/>
        <v>0.30879478827361562</v>
      </c>
      <c r="U95" s="544">
        <f t="shared" si="34"/>
        <v>0.13420195439739413</v>
      </c>
      <c r="V95" s="544">
        <f t="shared" si="25"/>
        <v>0.17459283387622149</v>
      </c>
    </row>
    <row r="96" spans="1:22">
      <c r="A96" s="443">
        <v>59</v>
      </c>
      <c r="B96" s="542" t="s">
        <v>1330</v>
      </c>
      <c r="C96" s="541">
        <f t="shared" si="35"/>
        <v>1082</v>
      </c>
      <c r="D96" s="542">
        <v>91</v>
      </c>
      <c r="E96" s="542">
        <f t="shared" si="23"/>
        <v>991</v>
      </c>
      <c r="F96" s="542">
        <v>411</v>
      </c>
      <c r="G96" s="543">
        <v>580</v>
      </c>
      <c r="H96" s="543">
        <f t="shared" si="27"/>
        <v>418</v>
      </c>
      <c r="I96" s="543">
        <f t="shared" si="28"/>
        <v>178</v>
      </c>
      <c r="J96" s="543">
        <f t="shared" si="29"/>
        <v>240</v>
      </c>
      <c r="K96" s="543">
        <f t="shared" si="26"/>
        <v>418</v>
      </c>
      <c r="L96" s="543">
        <f t="shared" si="30"/>
        <v>178</v>
      </c>
      <c r="M96" s="543">
        <v>178</v>
      </c>
      <c r="N96" s="543"/>
      <c r="O96" s="543">
        <f t="shared" si="32"/>
        <v>240</v>
      </c>
      <c r="P96" s="543">
        <v>240</v>
      </c>
      <c r="Q96" s="543"/>
      <c r="R96" s="543">
        <f t="shared" si="24"/>
        <v>664</v>
      </c>
      <c r="S96" s="543"/>
      <c r="T96" s="544">
        <f t="shared" si="33"/>
        <v>0.38632162661737524</v>
      </c>
      <c r="U96" s="544">
        <f t="shared" si="34"/>
        <v>0.16451016635859519</v>
      </c>
      <c r="V96" s="544">
        <f t="shared" si="25"/>
        <v>0.22181146025878004</v>
      </c>
    </row>
    <row r="97" spans="1:22">
      <c r="A97" s="443">
        <v>60</v>
      </c>
      <c r="B97" s="456" t="s">
        <v>1331</v>
      </c>
      <c r="C97" s="541">
        <f t="shared" si="35"/>
        <v>1071.4000000000001</v>
      </c>
      <c r="D97" s="542"/>
      <c r="E97" s="542">
        <f t="shared" si="23"/>
        <v>1071.4000000000001</v>
      </c>
      <c r="F97" s="542">
        <v>411.4</v>
      </c>
      <c r="G97" s="543">
        <v>660</v>
      </c>
      <c r="H97" s="543">
        <f t="shared" si="27"/>
        <v>671.4</v>
      </c>
      <c r="I97" s="543">
        <f t="shared" si="28"/>
        <v>411.4</v>
      </c>
      <c r="J97" s="543">
        <f t="shared" si="29"/>
        <v>260</v>
      </c>
      <c r="K97" s="543">
        <f t="shared" si="26"/>
        <v>671.4</v>
      </c>
      <c r="L97" s="543">
        <f t="shared" si="30"/>
        <v>411.4</v>
      </c>
      <c r="M97" s="543">
        <v>411.4</v>
      </c>
      <c r="N97" s="543"/>
      <c r="O97" s="543">
        <f t="shared" si="32"/>
        <v>260</v>
      </c>
      <c r="P97" s="543">
        <v>260</v>
      </c>
      <c r="Q97" s="543"/>
      <c r="R97" s="543">
        <f t="shared" si="24"/>
        <v>400.00000000000011</v>
      </c>
      <c r="S97" s="543"/>
      <c r="T97" s="544">
        <f t="shared" si="33"/>
        <v>0.62665671084562247</v>
      </c>
      <c r="U97" s="544">
        <f t="shared" si="34"/>
        <v>0.38398357289527718</v>
      </c>
      <c r="V97" s="544">
        <f t="shared" si="25"/>
        <v>0.24267313795034531</v>
      </c>
    </row>
    <row r="98" spans="1:22">
      <c r="A98" s="443">
        <v>61</v>
      </c>
      <c r="B98" s="542" t="s">
        <v>1332</v>
      </c>
      <c r="C98" s="541">
        <f t="shared" si="35"/>
        <v>2587.13</v>
      </c>
      <c r="D98" s="542">
        <v>670</v>
      </c>
      <c r="E98" s="542">
        <f t="shared" si="23"/>
        <v>1917.13</v>
      </c>
      <c r="F98" s="542">
        <v>1117.1300000000001</v>
      </c>
      <c r="G98" s="543">
        <v>800</v>
      </c>
      <c r="H98" s="543">
        <f t="shared" si="27"/>
        <v>1569.5330000000001</v>
      </c>
      <c r="I98" s="543">
        <f t="shared" si="28"/>
        <v>911.42000000000007</v>
      </c>
      <c r="J98" s="543">
        <f t="shared" si="29"/>
        <v>658.11300000000006</v>
      </c>
      <c r="K98" s="543">
        <f t="shared" si="26"/>
        <v>1569.5330000000001</v>
      </c>
      <c r="L98" s="543">
        <f t="shared" si="30"/>
        <v>911.42000000000007</v>
      </c>
      <c r="M98" s="543">
        <v>911.42000000000007</v>
      </c>
      <c r="N98" s="543"/>
      <c r="O98" s="543">
        <f t="shared" si="32"/>
        <v>658.11300000000006</v>
      </c>
      <c r="P98" s="543">
        <v>658.11300000000006</v>
      </c>
      <c r="Q98" s="543"/>
      <c r="R98" s="543">
        <f t="shared" si="24"/>
        <v>1017.597</v>
      </c>
      <c r="S98" s="543"/>
      <c r="T98" s="544">
        <f t="shared" si="33"/>
        <v>0.60666955274763934</v>
      </c>
      <c r="U98" s="544">
        <f t="shared" si="34"/>
        <v>0.35228998929315497</v>
      </c>
      <c r="V98" s="544">
        <f t="shared" si="25"/>
        <v>0.25437956345448431</v>
      </c>
    </row>
    <row r="99" spans="1:22">
      <c r="A99" s="443">
        <v>62</v>
      </c>
      <c r="B99" s="456" t="s">
        <v>1333</v>
      </c>
      <c r="C99" s="541">
        <f t="shared" si="35"/>
        <v>566.9</v>
      </c>
      <c r="D99" s="542">
        <v>126.9</v>
      </c>
      <c r="E99" s="542">
        <f t="shared" si="23"/>
        <v>440</v>
      </c>
      <c r="F99" s="542"/>
      <c r="G99" s="543">
        <v>440</v>
      </c>
      <c r="H99" s="543">
        <f t="shared" si="27"/>
        <v>38</v>
      </c>
      <c r="I99" s="543">
        <f t="shared" si="28"/>
        <v>0</v>
      </c>
      <c r="J99" s="543">
        <f t="shared" si="29"/>
        <v>38</v>
      </c>
      <c r="K99" s="543">
        <f t="shared" si="26"/>
        <v>38</v>
      </c>
      <c r="L99" s="543">
        <f t="shared" si="30"/>
        <v>0</v>
      </c>
      <c r="M99" s="543"/>
      <c r="N99" s="543"/>
      <c r="O99" s="543">
        <f t="shared" si="32"/>
        <v>38</v>
      </c>
      <c r="P99" s="543">
        <v>38</v>
      </c>
      <c r="Q99" s="543"/>
      <c r="R99" s="543">
        <f t="shared" si="24"/>
        <v>528.9</v>
      </c>
      <c r="S99" s="543"/>
      <c r="T99" s="544">
        <f t="shared" si="33"/>
        <v>6.7031222437819726E-2</v>
      </c>
      <c r="U99" s="544">
        <f t="shared" si="34"/>
        <v>0</v>
      </c>
      <c r="V99" s="544">
        <f t="shared" si="25"/>
        <v>6.7031222437819726E-2</v>
      </c>
    </row>
    <row r="100" spans="1:22">
      <c r="A100" s="443">
        <v>63</v>
      </c>
      <c r="B100" s="456" t="s">
        <v>1334</v>
      </c>
      <c r="C100" s="541">
        <f t="shared" si="35"/>
        <v>1150.4670000000001</v>
      </c>
      <c r="D100" s="542">
        <v>490.46699999999998</v>
      </c>
      <c r="E100" s="542">
        <f t="shared" si="23"/>
        <v>660</v>
      </c>
      <c r="F100" s="542"/>
      <c r="G100" s="543">
        <v>660</v>
      </c>
      <c r="H100" s="543">
        <f t="shared" si="27"/>
        <v>140.46699999999998</v>
      </c>
      <c r="I100" s="543">
        <f t="shared" si="28"/>
        <v>0</v>
      </c>
      <c r="J100" s="543">
        <f t="shared" si="29"/>
        <v>140.46699999999998</v>
      </c>
      <c r="K100" s="543">
        <f t="shared" si="26"/>
        <v>140.46699999999998</v>
      </c>
      <c r="L100" s="543">
        <f t="shared" si="30"/>
        <v>0</v>
      </c>
      <c r="M100" s="543"/>
      <c r="N100" s="543"/>
      <c r="O100" s="543">
        <f t="shared" si="32"/>
        <v>140.46699999999998</v>
      </c>
      <c r="P100" s="543">
        <v>140.46699999999998</v>
      </c>
      <c r="Q100" s="543"/>
      <c r="R100" s="543">
        <f t="shared" si="24"/>
        <v>1010.0000000000001</v>
      </c>
      <c r="S100" s="543"/>
      <c r="T100" s="544">
        <f t="shared" si="33"/>
        <v>0.12209563594609839</v>
      </c>
      <c r="U100" s="544">
        <f t="shared" si="34"/>
        <v>0</v>
      </c>
      <c r="V100" s="544">
        <f t="shared" si="25"/>
        <v>0.12209563594609839</v>
      </c>
    </row>
    <row r="101" spans="1:22">
      <c r="A101" s="443">
        <v>64</v>
      </c>
      <c r="B101" s="456" t="s">
        <v>1335</v>
      </c>
      <c r="C101" s="541">
        <f t="shared" si="35"/>
        <v>1071.42</v>
      </c>
      <c r="D101" s="542"/>
      <c r="E101" s="542">
        <f t="shared" si="23"/>
        <v>1071.42</v>
      </c>
      <c r="F101" s="542">
        <v>411.42</v>
      </c>
      <c r="G101" s="543">
        <v>660</v>
      </c>
      <c r="H101" s="543">
        <f t="shared" si="27"/>
        <v>406.01299999999998</v>
      </c>
      <c r="I101" s="543">
        <f t="shared" si="28"/>
        <v>406.01299999999998</v>
      </c>
      <c r="J101" s="543">
        <f t="shared" si="29"/>
        <v>0</v>
      </c>
      <c r="K101" s="543">
        <f t="shared" si="26"/>
        <v>406.01299999999998</v>
      </c>
      <c r="L101" s="543">
        <f t="shared" si="30"/>
        <v>406.01299999999998</v>
      </c>
      <c r="M101" s="543">
        <v>406.01299999999998</v>
      </c>
      <c r="N101" s="543"/>
      <c r="O101" s="543">
        <f t="shared" si="32"/>
        <v>0</v>
      </c>
      <c r="P101" s="543"/>
      <c r="Q101" s="543"/>
      <c r="R101" s="543">
        <f t="shared" si="24"/>
        <v>665.40700000000015</v>
      </c>
      <c r="S101" s="543"/>
      <c r="T101" s="544">
        <f t="shared" si="33"/>
        <v>0.37894849825465265</v>
      </c>
      <c r="U101" s="544">
        <f t="shared" si="34"/>
        <v>0.37894849825465265</v>
      </c>
      <c r="V101" s="544">
        <f t="shared" si="25"/>
        <v>0</v>
      </c>
    </row>
    <row r="102" spans="1:22">
      <c r="A102" s="443">
        <v>65</v>
      </c>
      <c r="B102" s="542" t="s">
        <v>1336</v>
      </c>
      <c r="C102" s="541">
        <f t="shared" si="35"/>
        <v>1903.0639800000001</v>
      </c>
      <c r="D102" s="542">
        <v>831.64398000000006</v>
      </c>
      <c r="E102" s="542">
        <f t="shared" ref="E102:E115" si="36">F102+G102</f>
        <v>1071.42</v>
      </c>
      <c r="F102" s="542">
        <v>411.42</v>
      </c>
      <c r="G102" s="543">
        <v>660</v>
      </c>
      <c r="H102" s="543">
        <f t="shared" si="27"/>
        <v>411.42</v>
      </c>
      <c r="I102" s="543">
        <f t="shared" si="28"/>
        <v>411.42</v>
      </c>
      <c r="J102" s="543">
        <f t="shared" si="29"/>
        <v>0</v>
      </c>
      <c r="K102" s="543">
        <f t="shared" si="26"/>
        <v>411.42</v>
      </c>
      <c r="L102" s="543">
        <f t="shared" si="30"/>
        <v>411.42</v>
      </c>
      <c r="M102" s="543">
        <v>411.42</v>
      </c>
      <c r="N102" s="543"/>
      <c r="O102" s="543">
        <f t="shared" si="32"/>
        <v>0</v>
      </c>
      <c r="P102" s="543"/>
      <c r="Q102" s="543"/>
      <c r="R102" s="543">
        <f t="shared" ref="R102:R105" si="37">C102-H102</f>
        <v>1491.6439800000001</v>
      </c>
      <c r="S102" s="543"/>
      <c r="T102" s="544">
        <f t="shared" si="33"/>
        <v>0.21618821244254752</v>
      </c>
      <c r="U102" s="544">
        <f t="shared" si="34"/>
        <v>0.21618821244254752</v>
      </c>
      <c r="V102" s="544">
        <f t="shared" si="25"/>
        <v>0</v>
      </c>
    </row>
    <row r="103" spans="1:22">
      <c r="A103" s="443">
        <v>66</v>
      </c>
      <c r="B103" s="542" t="s">
        <v>1337</v>
      </c>
      <c r="C103" s="541">
        <f t="shared" si="35"/>
        <v>265.71000000000004</v>
      </c>
      <c r="D103" s="542"/>
      <c r="E103" s="542">
        <f t="shared" si="36"/>
        <v>265.71000000000004</v>
      </c>
      <c r="F103" s="542">
        <v>205.71</v>
      </c>
      <c r="G103" s="543">
        <v>60</v>
      </c>
      <c r="H103" s="543">
        <f t="shared" si="27"/>
        <v>265.71000000000004</v>
      </c>
      <c r="I103" s="543">
        <f t="shared" si="28"/>
        <v>205.71</v>
      </c>
      <c r="J103" s="543">
        <f t="shared" si="29"/>
        <v>60</v>
      </c>
      <c r="K103" s="543">
        <f t="shared" si="26"/>
        <v>265.71000000000004</v>
      </c>
      <c r="L103" s="543">
        <f t="shared" si="30"/>
        <v>205.71</v>
      </c>
      <c r="M103" s="543">
        <v>205.71</v>
      </c>
      <c r="N103" s="543"/>
      <c r="O103" s="543">
        <f t="shared" si="32"/>
        <v>60</v>
      </c>
      <c r="P103" s="543">
        <v>60</v>
      </c>
      <c r="Q103" s="543"/>
      <c r="R103" s="543">
        <f t="shared" si="37"/>
        <v>0</v>
      </c>
      <c r="S103" s="543"/>
      <c r="T103" s="544">
        <f t="shared" si="33"/>
        <v>1</v>
      </c>
      <c r="U103" s="544">
        <f t="shared" si="34"/>
        <v>0.77418990628881101</v>
      </c>
      <c r="V103" s="544">
        <f t="shared" ref="V103:V105" si="38">J103/C103</f>
        <v>0.22581009371118885</v>
      </c>
    </row>
    <row r="104" spans="1:22">
      <c r="A104" s="443">
        <v>67</v>
      </c>
      <c r="B104" s="542" t="s">
        <v>1338</v>
      </c>
      <c r="C104" s="541">
        <f t="shared" si="35"/>
        <v>1485.71</v>
      </c>
      <c r="D104" s="542">
        <v>980</v>
      </c>
      <c r="E104" s="542">
        <f t="shared" si="36"/>
        <v>505.71000000000004</v>
      </c>
      <c r="F104" s="542">
        <v>205.71</v>
      </c>
      <c r="G104" s="543">
        <v>300</v>
      </c>
      <c r="H104" s="543">
        <f t="shared" si="27"/>
        <v>765.71</v>
      </c>
      <c r="I104" s="543">
        <f t="shared" si="28"/>
        <v>205.71</v>
      </c>
      <c r="J104" s="543">
        <f t="shared" si="29"/>
        <v>560</v>
      </c>
      <c r="K104" s="543">
        <f t="shared" si="26"/>
        <v>765.71</v>
      </c>
      <c r="L104" s="543">
        <f t="shared" si="30"/>
        <v>205.71</v>
      </c>
      <c r="M104" s="543">
        <v>205.71</v>
      </c>
      <c r="N104" s="543"/>
      <c r="O104" s="543">
        <f t="shared" si="32"/>
        <v>560</v>
      </c>
      <c r="P104" s="543">
        <v>560</v>
      </c>
      <c r="Q104" s="543"/>
      <c r="R104" s="543">
        <f t="shared" si="37"/>
        <v>720</v>
      </c>
      <c r="S104" s="543"/>
      <c r="T104" s="544">
        <f t="shared" si="33"/>
        <v>0.51538321745158877</v>
      </c>
      <c r="U104" s="544">
        <f t="shared" si="34"/>
        <v>0.13845905324726898</v>
      </c>
      <c r="V104" s="544">
        <f t="shared" si="38"/>
        <v>0.37692416420431979</v>
      </c>
    </row>
    <row r="105" spans="1:22" s="538" customFormat="1" ht="28">
      <c r="A105" s="507" t="s">
        <v>95</v>
      </c>
      <c r="B105" s="548" t="s">
        <v>1339</v>
      </c>
      <c r="C105" s="546">
        <f t="shared" si="35"/>
        <v>5337</v>
      </c>
      <c r="D105" s="537">
        <f>2138+3199</f>
        <v>5337</v>
      </c>
      <c r="E105" s="537"/>
      <c r="F105" s="537"/>
      <c r="G105" s="510"/>
      <c r="H105" s="510">
        <f t="shared" si="27"/>
        <v>5337</v>
      </c>
      <c r="I105" s="510">
        <f t="shared" si="28"/>
        <v>0</v>
      </c>
      <c r="J105" s="510">
        <f t="shared" si="29"/>
        <v>5337</v>
      </c>
      <c r="K105" s="510">
        <f t="shared" si="26"/>
        <v>5337</v>
      </c>
      <c r="L105" s="510">
        <f t="shared" si="30"/>
        <v>0</v>
      </c>
      <c r="M105" s="510"/>
      <c r="N105" s="510"/>
      <c r="O105" s="510">
        <f t="shared" si="32"/>
        <v>5337</v>
      </c>
      <c r="P105" s="510">
        <f>2138+3199</f>
        <v>5337</v>
      </c>
      <c r="Q105" s="510"/>
      <c r="R105" s="543">
        <f t="shared" si="37"/>
        <v>0</v>
      </c>
      <c r="S105" s="510"/>
      <c r="T105" s="544">
        <f t="shared" si="33"/>
        <v>1</v>
      </c>
      <c r="U105" s="544">
        <f t="shared" si="34"/>
        <v>0</v>
      </c>
      <c r="V105" s="544">
        <f t="shared" si="38"/>
        <v>1</v>
      </c>
    </row>
    <row r="106" spans="1:22" s="538" customFormat="1" ht="24.75" customHeight="1">
      <c r="A106" s="507" t="s">
        <v>103</v>
      </c>
      <c r="B106" s="509" t="s">
        <v>1340</v>
      </c>
      <c r="C106" s="541">
        <f>D106+E106</f>
        <v>65474</v>
      </c>
      <c r="D106" s="542">
        <f>56138+7187</f>
        <v>63325</v>
      </c>
      <c r="E106" s="542">
        <f>F106+G106</f>
        <v>2149</v>
      </c>
      <c r="F106" s="498"/>
      <c r="G106" s="543">
        <v>2149</v>
      </c>
      <c r="H106" s="543"/>
      <c r="I106" s="543"/>
      <c r="J106" s="543"/>
      <c r="K106" s="543"/>
      <c r="L106" s="543"/>
      <c r="M106" s="498"/>
      <c r="N106" s="543"/>
      <c r="O106" s="543"/>
      <c r="P106" s="543"/>
      <c r="Q106" s="543"/>
      <c r="R106" s="542">
        <f>56138+9656</f>
        <v>65794</v>
      </c>
      <c r="S106" s="543"/>
      <c r="T106" s="544">
        <f t="shared" si="33"/>
        <v>0</v>
      </c>
      <c r="U106" s="544">
        <f t="shared" si="34"/>
        <v>0</v>
      </c>
      <c r="V106" s="544">
        <f>O106/C106</f>
        <v>0</v>
      </c>
    </row>
    <row r="107" spans="1:22" s="538" customFormat="1" ht="28">
      <c r="A107" s="507" t="s">
        <v>36</v>
      </c>
      <c r="B107" s="539" t="s">
        <v>1341</v>
      </c>
      <c r="C107" s="546">
        <f t="shared" ref="C107:S107" si="39">C108+C120+C190+C191</f>
        <v>117575.870882</v>
      </c>
      <c r="D107" s="546">
        <f t="shared" si="39"/>
        <v>63447.868682</v>
      </c>
      <c r="E107" s="546">
        <f t="shared" si="39"/>
        <v>54128.002199999988</v>
      </c>
      <c r="F107" s="546">
        <f t="shared" si="39"/>
        <v>2918</v>
      </c>
      <c r="G107" s="546">
        <f t="shared" si="39"/>
        <v>51210.002199999988</v>
      </c>
      <c r="H107" s="546">
        <f t="shared" si="39"/>
        <v>63268.662599000003</v>
      </c>
      <c r="I107" s="546">
        <f t="shared" si="39"/>
        <v>8853.4036849999993</v>
      </c>
      <c r="J107" s="546">
        <f t="shared" si="39"/>
        <v>54415.258914000005</v>
      </c>
      <c r="K107" s="546">
        <f t="shared" si="39"/>
        <v>63268.662599000003</v>
      </c>
      <c r="L107" s="546">
        <f t="shared" si="39"/>
        <v>8853.4036849999993</v>
      </c>
      <c r="M107" s="546">
        <f t="shared" si="39"/>
        <v>8853.4036849999993</v>
      </c>
      <c r="N107" s="546">
        <f t="shared" si="39"/>
        <v>0</v>
      </c>
      <c r="O107" s="546">
        <f t="shared" si="39"/>
        <v>54415.258914000005</v>
      </c>
      <c r="P107" s="546">
        <f t="shared" si="39"/>
        <v>54415.258914000005</v>
      </c>
      <c r="Q107" s="546">
        <f t="shared" si="39"/>
        <v>0</v>
      </c>
      <c r="R107" s="546">
        <f t="shared" si="39"/>
        <v>52865.392253000013</v>
      </c>
      <c r="S107" s="546">
        <f t="shared" si="39"/>
        <v>1441.81603</v>
      </c>
      <c r="T107" s="511">
        <f t="shared" si="33"/>
        <v>0.53810924064935817</v>
      </c>
      <c r="U107" s="511">
        <f t="shared" si="34"/>
        <v>7.5299494858816221E-2</v>
      </c>
      <c r="V107" s="511">
        <f>J107/C107</f>
        <v>0.46280974579054196</v>
      </c>
    </row>
    <row r="108" spans="1:22" s="538" customFormat="1" ht="24" customHeight="1">
      <c r="A108" s="507" t="s">
        <v>113</v>
      </c>
      <c r="B108" s="509" t="s">
        <v>1251</v>
      </c>
      <c r="C108" s="546">
        <f t="shared" ref="C108:S108" si="40">SUM(C109:C119)</f>
        <v>26747.730416999999</v>
      </c>
      <c r="D108" s="546">
        <f t="shared" si="40"/>
        <v>17097.420417000001</v>
      </c>
      <c r="E108" s="546">
        <f t="shared" si="40"/>
        <v>9650.31</v>
      </c>
      <c r="F108" s="546">
        <f t="shared" si="40"/>
        <v>2918</v>
      </c>
      <c r="G108" s="546">
        <f t="shared" si="40"/>
        <v>6732.3099999999995</v>
      </c>
      <c r="H108" s="546">
        <f t="shared" si="40"/>
        <v>15820.796599999998</v>
      </c>
      <c r="I108" s="546">
        <f t="shared" si="40"/>
        <v>8853.4036849999993</v>
      </c>
      <c r="J108" s="546">
        <f t="shared" si="40"/>
        <v>6967.3929150000004</v>
      </c>
      <c r="K108" s="546">
        <f t="shared" si="40"/>
        <v>15820.796599999998</v>
      </c>
      <c r="L108" s="546">
        <f t="shared" si="40"/>
        <v>8853.4036849999993</v>
      </c>
      <c r="M108" s="546">
        <f t="shared" si="40"/>
        <v>8853.4036849999993</v>
      </c>
      <c r="N108" s="546">
        <f t="shared" si="40"/>
        <v>0</v>
      </c>
      <c r="O108" s="546">
        <f t="shared" si="40"/>
        <v>6967.3929150000004</v>
      </c>
      <c r="P108" s="546">
        <f t="shared" si="40"/>
        <v>6967.3929150000004</v>
      </c>
      <c r="Q108" s="546">
        <f t="shared" si="40"/>
        <v>0</v>
      </c>
      <c r="R108" s="546">
        <f t="shared" si="40"/>
        <v>9485.1177869999992</v>
      </c>
      <c r="S108" s="546">
        <f t="shared" si="40"/>
        <v>1441.81603</v>
      </c>
      <c r="T108" s="511">
        <f t="shared" si="33"/>
        <v>0.5914818324153891</v>
      </c>
      <c r="U108" s="511">
        <f t="shared" si="34"/>
        <v>0.33099644519271287</v>
      </c>
      <c r="V108" s="511">
        <f>J108/C108</f>
        <v>0.26048538722267622</v>
      </c>
    </row>
    <row r="109" spans="1:22" ht="42">
      <c r="A109" s="508">
        <v>1</v>
      </c>
      <c r="B109" s="458" t="s">
        <v>1254</v>
      </c>
      <c r="C109" s="541">
        <f>D109+E109</f>
        <v>8853.4036849999993</v>
      </c>
      <c r="D109" s="542">
        <v>5935.4036849999993</v>
      </c>
      <c r="E109" s="542">
        <f t="shared" si="36"/>
        <v>2918</v>
      </c>
      <c r="F109" s="542">
        <v>2918</v>
      </c>
      <c r="G109" s="543"/>
      <c r="H109" s="543">
        <f t="shared" ref="H109:H115" si="41">I109+J109</f>
        <v>8853.4036849999993</v>
      </c>
      <c r="I109" s="543">
        <v>8853.4036849999993</v>
      </c>
      <c r="J109" s="543">
        <f t="shared" ref="J109:J115" si="42">O109</f>
        <v>0</v>
      </c>
      <c r="K109" s="543">
        <f t="shared" ref="K109:K115" si="43">L109+O109</f>
        <v>8853.4036849999993</v>
      </c>
      <c r="L109" s="543">
        <f t="shared" ref="L109:L115" si="44">M109+N109</f>
        <v>8853.4036849999993</v>
      </c>
      <c r="M109" s="543">
        <v>8853.4036849999993</v>
      </c>
      <c r="N109" s="543"/>
      <c r="O109" s="543">
        <f t="shared" si="32"/>
        <v>0</v>
      </c>
      <c r="P109" s="543"/>
      <c r="Q109" s="543"/>
      <c r="R109" s="543"/>
      <c r="S109" s="543"/>
      <c r="T109" s="544">
        <f t="shared" si="33"/>
        <v>1</v>
      </c>
      <c r="U109" s="544">
        <f t="shared" si="34"/>
        <v>1</v>
      </c>
      <c r="V109" s="544">
        <f>J109/C109</f>
        <v>0</v>
      </c>
    </row>
    <row r="110" spans="1:22">
      <c r="A110" s="508">
        <v>2</v>
      </c>
      <c r="B110" s="549" t="s">
        <v>1342</v>
      </c>
      <c r="C110" s="541">
        <f>D110+E110</f>
        <v>2929.31</v>
      </c>
      <c r="D110" s="542">
        <f>94.9+302.7+199+56.4</f>
        <v>653</v>
      </c>
      <c r="E110" s="542">
        <f t="shared" si="36"/>
        <v>2276.31</v>
      </c>
      <c r="F110" s="542"/>
      <c r="G110" s="543">
        <f>118+198+445+405+60.5+200+330.21+57.6+462</f>
        <v>2276.31</v>
      </c>
      <c r="H110" s="543">
        <f>I110+J110</f>
        <v>2211.3939700000001</v>
      </c>
      <c r="I110" s="543">
        <f t="shared" ref="I110:I115" si="45">L110</f>
        <v>0</v>
      </c>
      <c r="J110" s="543">
        <f>O110</f>
        <v>2211.3939700000001</v>
      </c>
      <c r="K110" s="543">
        <f t="shared" si="43"/>
        <v>2211.3939700000001</v>
      </c>
      <c r="L110" s="543">
        <f t="shared" si="44"/>
        <v>0</v>
      </c>
      <c r="M110" s="543"/>
      <c r="N110" s="543"/>
      <c r="O110" s="543">
        <f t="shared" si="32"/>
        <v>2211.3939700000001</v>
      </c>
      <c r="P110" s="543">
        <f>114.31397+194.1+445+405+35.68+213.9+310.6+30.8+462</f>
        <v>2211.3939700000001</v>
      </c>
      <c r="Q110" s="543"/>
      <c r="R110" s="521">
        <v>99</v>
      </c>
      <c r="S110" s="543">
        <f>C110-H110-R110</f>
        <v>618.91602999999986</v>
      </c>
      <c r="T110" s="544">
        <f t="shared" si="33"/>
        <v>0.75491974901939374</v>
      </c>
      <c r="U110" s="544">
        <f t="shared" si="34"/>
        <v>0</v>
      </c>
      <c r="V110" s="544">
        <f>J110/C110</f>
        <v>0.75491974901939374</v>
      </c>
    </row>
    <row r="111" spans="1:22">
      <c r="A111" s="508">
        <v>3</v>
      </c>
      <c r="B111" s="542" t="s">
        <v>1343</v>
      </c>
      <c r="C111" s="541">
        <f t="shared" si="35"/>
        <v>1040.381232</v>
      </c>
      <c r="D111" s="542">
        <v>388.38123200000001</v>
      </c>
      <c r="E111" s="542">
        <f t="shared" si="36"/>
        <v>652</v>
      </c>
      <c r="F111" s="542"/>
      <c r="G111" s="543">
        <v>652</v>
      </c>
      <c r="H111" s="543">
        <f t="shared" si="41"/>
        <v>190</v>
      </c>
      <c r="I111" s="543">
        <f t="shared" si="45"/>
        <v>0</v>
      </c>
      <c r="J111" s="543">
        <f t="shared" si="42"/>
        <v>190</v>
      </c>
      <c r="K111" s="543">
        <f t="shared" si="43"/>
        <v>190</v>
      </c>
      <c r="L111" s="543">
        <f t="shared" si="44"/>
        <v>0</v>
      </c>
      <c r="M111" s="543"/>
      <c r="N111" s="543"/>
      <c r="O111" s="543">
        <f t="shared" si="32"/>
        <v>190</v>
      </c>
      <c r="P111" s="543">
        <v>190</v>
      </c>
      <c r="Q111" s="543"/>
      <c r="R111" s="543">
        <f>C111-H111</f>
        <v>850.38123199999995</v>
      </c>
      <c r="S111" s="543"/>
      <c r="T111" s="544">
        <f t="shared" si="33"/>
        <v>0.18262536285352754</v>
      </c>
      <c r="U111" s="544">
        <f t="shared" si="34"/>
        <v>0</v>
      </c>
      <c r="V111" s="544">
        <f>J111/C111</f>
        <v>0.18262536285352754</v>
      </c>
    </row>
    <row r="112" spans="1:22">
      <c r="A112" s="508">
        <v>4</v>
      </c>
      <c r="B112" s="458" t="s">
        <v>1344</v>
      </c>
      <c r="C112" s="541">
        <f t="shared" si="35"/>
        <v>1776.6355000000001</v>
      </c>
      <c r="D112" s="542">
        <v>1776.6355000000001</v>
      </c>
      <c r="E112" s="542"/>
      <c r="F112" s="542"/>
      <c r="G112" s="543"/>
      <c r="H112" s="543">
        <f t="shared" si="41"/>
        <v>86.5</v>
      </c>
      <c r="I112" s="543">
        <f t="shared" si="45"/>
        <v>0</v>
      </c>
      <c r="J112" s="543">
        <f t="shared" si="42"/>
        <v>86.5</v>
      </c>
      <c r="K112" s="543">
        <f t="shared" si="43"/>
        <v>86.5</v>
      </c>
      <c r="L112" s="543">
        <f t="shared" si="44"/>
        <v>0</v>
      </c>
      <c r="M112" s="543"/>
      <c r="N112" s="543"/>
      <c r="O112" s="543">
        <f t="shared" si="32"/>
        <v>86.5</v>
      </c>
      <c r="P112" s="543">
        <v>86.5</v>
      </c>
      <c r="Q112" s="543"/>
      <c r="R112" s="543">
        <f>C112-H112</f>
        <v>1690.1355000000001</v>
      </c>
      <c r="S112" s="543"/>
      <c r="T112" s="544"/>
      <c r="U112" s="544"/>
      <c r="V112" s="544"/>
    </row>
    <row r="113" spans="1:22" ht="28">
      <c r="A113" s="508">
        <v>5</v>
      </c>
      <c r="B113" s="545" t="s">
        <v>1345</v>
      </c>
      <c r="C113" s="541">
        <f>D113+E113</f>
        <v>2347</v>
      </c>
      <c r="D113" s="542">
        <v>1545</v>
      </c>
      <c r="E113" s="542">
        <f>F113+G113</f>
        <v>802</v>
      </c>
      <c r="F113" s="542"/>
      <c r="G113" s="543">
        <v>802</v>
      </c>
      <c r="H113" s="543">
        <f>I113+J113</f>
        <v>1124.0999999999999</v>
      </c>
      <c r="I113" s="543"/>
      <c r="J113" s="543">
        <f>O113</f>
        <v>1124.0999999999999</v>
      </c>
      <c r="K113" s="543">
        <f>L113+O113</f>
        <v>1124.0999999999999</v>
      </c>
      <c r="L113" s="543"/>
      <c r="M113" s="543"/>
      <c r="N113" s="543"/>
      <c r="O113" s="543">
        <f>P113</f>
        <v>1124.0999999999999</v>
      </c>
      <c r="P113" s="543">
        <v>1124.0999999999999</v>
      </c>
      <c r="Q113" s="543"/>
      <c r="R113" s="543">
        <f>C113-H113-S113</f>
        <v>1200</v>
      </c>
      <c r="S113" s="543">
        <v>22.9</v>
      </c>
      <c r="T113" s="544">
        <f>H113/C113</f>
        <v>0.47895185342991048</v>
      </c>
      <c r="U113" s="544">
        <f>I113/C113</f>
        <v>0</v>
      </c>
      <c r="V113" s="544">
        <f>O113/C113</f>
        <v>0.47895185342991048</v>
      </c>
    </row>
    <row r="114" spans="1:22" ht="56">
      <c r="A114" s="508">
        <v>6</v>
      </c>
      <c r="B114" s="542" t="s">
        <v>1346</v>
      </c>
      <c r="C114" s="541">
        <f t="shared" si="35"/>
        <v>5420</v>
      </c>
      <c r="D114" s="542">
        <v>5186</v>
      </c>
      <c r="E114" s="542">
        <f t="shared" si="36"/>
        <v>234</v>
      </c>
      <c r="F114" s="542"/>
      <c r="G114" s="543">
        <v>234</v>
      </c>
      <c r="H114" s="543">
        <f t="shared" si="41"/>
        <v>1324.3989449999999</v>
      </c>
      <c r="I114" s="543">
        <f t="shared" si="45"/>
        <v>0</v>
      </c>
      <c r="J114" s="543">
        <f t="shared" si="42"/>
        <v>1324.3989449999999</v>
      </c>
      <c r="K114" s="543">
        <f t="shared" si="43"/>
        <v>1324.3989449999999</v>
      </c>
      <c r="L114" s="543">
        <f t="shared" si="44"/>
        <v>0</v>
      </c>
      <c r="M114" s="543"/>
      <c r="N114" s="543"/>
      <c r="O114" s="543">
        <f t="shared" ref="O114:O115" si="46">P114+Q114</f>
        <v>1324.3989449999999</v>
      </c>
      <c r="P114" s="543">
        <f>1324.398945</f>
        <v>1324.3989449999999</v>
      </c>
      <c r="Q114" s="543"/>
      <c r="R114" s="543">
        <f>C114-H114</f>
        <v>4095.6010550000001</v>
      </c>
      <c r="S114" s="543"/>
      <c r="T114" s="544">
        <f>H114/C114</f>
        <v>0.24435404889298892</v>
      </c>
      <c r="U114" s="544">
        <f>I114/C114</f>
        <v>0</v>
      </c>
      <c r="V114" s="544">
        <f>J114/C114</f>
        <v>0.24435404889298892</v>
      </c>
    </row>
    <row r="115" spans="1:22" ht="28">
      <c r="A115" s="508">
        <v>7</v>
      </c>
      <c r="B115" s="542" t="s">
        <v>1347</v>
      </c>
      <c r="C115" s="541">
        <f t="shared" si="35"/>
        <v>800</v>
      </c>
      <c r="D115" s="542"/>
      <c r="E115" s="542">
        <f t="shared" si="36"/>
        <v>800</v>
      </c>
      <c r="F115" s="542"/>
      <c r="G115" s="543">
        <v>800</v>
      </c>
      <c r="H115" s="543">
        <f t="shared" si="41"/>
        <v>0</v>
      </c>
      <c r="I115" s="543">
        <f t="shared" si="45"/>
        <v>0</v>
      </c>
      <c r="J115" s="543">
        <f t="shared" si="42"/>
        <v>0</v>
      </c>
      <c r="K115" s="543">
        <f t="shared" si="43"/>
        <v>0</v>
      </c>
      <c r="L115" s="543">
        <f t="shared" si="44"/>
        <v>0</v>
      </c>
      <c r="M115" s="543"/>
      <c r="N115" s="543"/>
      <c r="O115" s="543">
        <f t="shared" si="46"/>
        <v>0</v>
      </c>
      <c r="P115" s="543"/>
      <c r="Q115" s="543"/>
      <c r="R115" s="521"/>
      <c r="S115" s="543">
        <f>C115-H115</f>
        <v>800</v>
      </c>
      <c r="T115" s="544">
        <f>H115/C115</f>
        <v>0</v>
      </c>
      <c r="U115" s="544">
        <f>I115/C115</f>
        <v>0</v>
      </c>
      <c r="V115" s="544">
        <f>J115/C115</f>
        <v>0</v>
      </c>
    </row>
    <row r="116" spans="1:22">
      <c r="A116" s="508">
        <v>8</v>
      </c>
      <c r="B116" s="545" t="s">
        <v>1348</v>
      </c>
      <c r="C116" s="541">
        <f>D116+E116</f>
        <v>693</v>
      </c>
      <c r="D116" s="542"/>
      <c r="E116" s="542">
        <f>F116+G116</f>
        <v>693</v>
      </c>
      <c r="F116" s="542"/>
      <c r="G116" s="543">
        <v>693</v>
      </c>
      <c r="H116" s="543">
        <f>I116+J116</f>
        <v>693</v>
      </c>
      <c r="I116" s="543">
        <f>L116</f>
        <v>0</v>
      </c>
      <c r="J116" s="543">
        <f>O116</f>
        <v>693</v>
      </c>
      <c r="K116" s="543">
        <f>L116+O116</f>
        <v>693</v>
      </c>
      <c r="L116" s="543">
        <f>M116+N116</f>
        <v>0</v>
      </c>
      <c r="M116" s="543"/>
      <c r="N116" s="543"/>
      <c r="O116" s="543">
        <f>P116+Q116</f>
        <v>693</v>
      </c>
      <c r="P116" s="543">
        <v>693</v>
      </c>
      <c r="Q116" s="543"/>
      <c r="R116" s="543">
        <f>C116-H116</f>
        <v>0</v>
      </c>
      <c r="S116" s="543"/>
      <c r="T116" s="544">
        <f>H20/C20</f>
        <v>0.95559425337396608</v>
      </c>
      <c r="U116" s="544">
        <f>I20/C20</f>
        <v>0</v>
      </c>
      <c r="V116" s="544">
        <f>O20/C20</f>
        <v>0.95559425337396608</v>
      </c>
    </row>
    <row r="117" spans="1:22" ht="28">
      <c r="A117" s="508">
        <v>9</v>
      </c>
      <c r="B117" s="458" t="s">
        <v>794</v>
      </c>
      <c r="C117" s="541">
        <f t="shared" ref="C117:C180" si="47">D117+E117</f>
        <v>990</v>
      </c>
      <c r="D117" s="542"/>
      <c r="E117" s="542">
        <f t="shared" ref="E117:E180" si="48">F117+G117</f>
        <v>990</v>
      </c>
      <c r="F117" s="542"/>
      <c r="G117" s="543">
        <v>990</v>
      </c>
      <c r="H117" s="543">
        <f t="shared" ref="H117:H180" si="49">I117+J117</f>
        <v>990</v>
      </c>
      <c r="I117" s="543">
        <f t="shared" ref="I117:I180" si="50">L117</f>
        <v>0</v>
      </c>
      <c r="J117" s="543">
        <f t="shared" ref="J117:J180" si="51">O117</f>
        <v>990</v>
      </c>
      <c r="K117" s="543">
        <f t="shared" ref="K117:K180" si="52">L117+O117</f>
        <v>990</v>
      </c>
      <c r="L117" s="543">
        <f t="shared" ref="L117:L180" si="53">M117+N117</f>
        <v>0</v>
      </c>
      <c r="M117" s="543"/>
      <c r="N117" s="543"/>
      <c r="O117" s="543">
        <f t="shared" ref="O117:O180" si="54">P117+Q117</f>
        <v>990</v>
      </c>
      <c r="P117" s="543">
        <v>990</v>
      </c>
      <c r="Q117" s="543"/>
      <c r="R117" s="543"/>
      <c r="S117" s="543"/>
      <c r="T117" s="544"/>
      <c r="U117" s="544"/>
      <c r="V117" s="544"/>
    </row>
    <row r="118" spans="1:22">
      <c r="A118" s="508">
        <v>10</v>
      </c>
      <c r="B118" s="458" t="s">
        <v>1259</v>
      </c>
      <c r="C118" s="541">
        <f t="shared" si="47"/>
        <v>348</v>
      </c>
      <c r="D118" s="542">
        <v>348</v>
      </c>
      <c r="E118" s="542">
        <f t="shared" si="48"/>
        <v>0</v>
      </c>
      <c r="F118" s="542"/>
      <c r="G118" s="543"/>
      <c r="H118" s="543">
        <f t="shared" si="49"/>
        <v>348</v>
      </c>
      <c r="I118" s="543">
        <f t="shared" si="50"/>
        <v>0</v>
      </c>
      <c r="J118" s="543">
        <f t="shared" si="51"/>
        <v>348</v>
      </c>
      <c r="K118" s="543">
        <f t="shared" si="52"/>
        <v>348</v>
      </c>
      <c r="L118" s="543">
        <f t="shared" si="53"/>
        <v>0</v>
      </c>
      <c r="M118" s="543"/>
      <c r="N118" s="543"/>
      <c r="O118" s="543">
        <f t="shared" si="54"/>
        <v>348</v>
      </c>
      <c r="P118" s="543">
        <v>348</v>
      </c>
      <c r="Q118" s="543"/>
      <c r="R118" s="543"/>
      <c r="S118" s="543"/>
      <c r="T118" s="544"/>
      <c r="U118" s="544"/>
      <c r="V118" s="544"/>
    </row>
    <row r="119" spans="1:22">
      <c r="A119" s="508">
        <v>11</v>
      </c>
      <c r="B119" s="542" t="s">
        <v>649</v>
      </c>
      <c r="C119" s="541">
        <f t="shared" si="47"/>
        <v>1550</v>
      </c>
      <c r="D119" s="542">
        <v>1265</v>
      </c>
      <c r="E119" s="542">
        <f t="shared" si="48"/>
        <v>285</v>
      </c>
      <c r="F119" s="542"/>
      <c r="G119" s="543">
        <v>285</v>
      </c>
      <c r="H119" s="543">
        <f t="shared" si="49"/>
        <v>0</v>
      </c>
      <c r="I119" s="543">
        <f t="shared" si="50"/>
        <v>0</v>
      </c>
      <c r="J119" s="543">
        <f t="shared" si="51"/>
        <v>0</v>
      </c>
      <c r="K119" s="543">
        <f t="shared" si="52"/>
        <v>0</v>
      </c>
      <c r="L119" s="543">
        <f t="shared" si="53"/>
        <v>0</v>
      </c>
      <c r="M119" s="543"/>
      <c r="N119" s="543"/>
      <c r="O119" s="543">
        <f t="shared" si="54"/>
        <v>0</v>
      </c>
      <c r="P119" s="543"/>
      <c r="Q119" s="543"/>
      <c r="R119" s="543">
        <f>C119-H119</f>
        <v>1550</v>
      </c>
      <c r="S119" s="543"/>
      <c r="T119" s="544">
        <f t="shared" ref="T119:T182" si="55">H119/C119</f>
        <v>0</v>
      </c>
      <c r="U119" s="544">
        <f t="shared" ref="U119:U182" si="56">I119/C119</f>
        <v>0</v>
      </c>
      <c r="V119" s="544">
        <f t="shared" ref="V119:V182" si="57">J119/C119</f>
        <v>0</v>
      </c>
    </row>
    <row r="120" spans="1:22" s="538" customFormat="1">
      <c r="A120" s="507" t="s">
        <v>85</v>
      </c>
      <c r="B120" s="509" t="s">
        <v>1271</v>
      </c>
      <c r="C120" s="540">
        <f>SUM(C121:C189)</f>
        <v>53208.340464999994</v>
      </c>
      <c r="D120" s="540">
        <f t="shared" ref="D120:I120" si="58">SUM(D121:D189)</f>
        <v>9567.248265000002</v>
      </c>
      <c r="E120" s="510">
        <f t="shared" si="58"/>
        <v>43641.092199999992</v>
      </c>
      <c r="F120" s="510">
        <f t="shared" si="58"/>
        <v>0</v>
      </c>
      <c r="G120" s="510">
        <f t="shared" si="58"/>
        <v>43641.092199999992</v>
      </c>
      <c r="H120" s="510">
        <f t="shared" si="58"/>
        <v>31558.065998999999</v>
      </c>
      <c r="I120" s="510">
        <f t="shared" si="58"/>
        <v>0</v>
      </c>
      <c r="J120" s="510">
        <f>SUM(J121:J189)</f>
        <v>31558.065998999999</v>
      </c>
      <c r="K120" s="510">
        <f t="shared" ref="K120:S120" si="59">SUM(K121:K189)</f>
        <v>31558.065998999999</v>
      </c>
      <c r="L120" s="510">
        <f t="shared" si="59"/>
        <v>0</v>
      </c>
      <c r="M120" s="510">
        <f t="shared" si="59"/>
        <v>0</v>
      </c>
      <c r="N120" s="510">
        <f t="shared" si="59"/>
        <v>0</v>
      </c>
      <c r="O120" s="510">
        <f t="shared" si="59"/>
        <v>31558.065998999999</v>
      </c>
      <c r="P120" s="510">
        <f t="shared" si="59"/>
        <v>31558.065998999999</v>
      </c>
      <c r="Q120" s="510">
        <f t="shared" si="59"/>
        <v>0</v>
      </c>
      <c r="R120" s="510">
        <f t="shared" si="59"/>
        <v>21650.27446600001</v>
      </c>
      <c r="S120" s="510">
        <f t="shared" si="59"/>
        <v>0</v>
      </c>
      <c r="T120" s="511">
        <f t="shared" si="55"/>
        <v>0.59310374507467745</v>
      </c>
      <c r="U120" s="511">
        <f t="shared" si="56"/>
        <v>0</v>
      </c>
      <c r="V120" s="511">
        <f t="shared" si="57"/>
        <v>0.59310374507467745</v>
      </c>
    </row>
    <row r="121" spans="1:22">
      <c r="A121" s="508">
        <v>1</v>
      </c>
      <c r="B121" s="550" t="s">
        <v>1272</v>
      </c>
      <c r="C121" s="541">
        <f>D121+E121</f>
        <v>1227.8319999999999</v>
      </c>
      <c r="D121" s="542">
        <v>176.83199999999997</v>
      </c>
      <c r="E121" s="542">
        <f t="shared" si="48"/>
        <v>1051</v>
      </c>
      <c r="F121" s="542"/>
      <c r="G121" s="543">
        <v>1051</v>
      </c>
      <c r="H121" s="543">
        <f t="shared" si="49"/>
        <v>766.97</v>
      </c>
      <c r="I121" s="543">
        <f t="shared" si="50"/>
        <v>0</v>
      </c>
      <c r="J121" s="543">
        <f t="shared" si="51"/>
        <v>766.97</v>
      </c>
      <c r="K121" s="543">
        <f t="shared" si="52"/>
        <v>766.97</v>
      </c>
      <c r="L121" s="543">
        <f t="shared" si="53"/>
        <v>0</v>
      </c>
      <c r="M121" s="543"/>
      <c r="N121" s="543"/>
      <c r="O121" s="543">
        <f t="shared" si="54"/>
        <v>766.97</v>
      </c>
      <c r="P121" s="543">
        <v>766.97</v>
      </c>
      <c r="Q121" s="543"/>
      <c r="R121" s="543">
        <f t="shared" ref="R121:R184" si="60">C121-H121</f>
        <v>460.86199999999985</v>
      </c>
      <c r="S121" s="543"/>
      <c r="T121" s="544">
        <f t="shared" si="55"/>
        <v>0.62465386144032742</v>
      </c>
      <c r="U121" s="544">
        <f t="shared" si="56"/>
        <v>0</v>
      </c>
      <c r="V121" s="544">
        <f t="shared" si="57"/>
        <v>0.62465386144032742</v>
      </c>
    </row>
    <row r="122" spans="1:22">
      <c r="A122" s="508">
        <v>2</v>
      </c>
      <c r="B122" s="551" t="s">
        <v>1349</v>
      </c>
      <c r="C122" s="541">
        <f t="shared" si="47"/>
        <v>903.72580100000005</v>
      </c>
      <c r="D122" s="542">
        <v>386.72580099999999</v>
      </c>
      <c r="E122" s="542">
        <f t="shared" si="48"/>
        <v>517</v>
      </c>
      <c r="F122" s="542"/>
      <c r="G122" s="543">
        <v>517</v>
      </c>
      <c r="H122" s="543">
        <f t="shared" si="49"/>
        <v>477.72750000000008</v>
      </c>
      <c r="I122" s="543">
        <f t="shared" si="50"/>
        <v>0</v>
      </c>
      <c r="J122" s="543">
        <f t="shared" si="51"/>
        <v>477.72750000000008</v>
      </c>
      <c r="K122" s="543">
        <f t="shared" si="52"/>
        <v>477.72750000000008</v>
      </c>
      <c r="L122" s="543">
        <f t="shared" si="53"/>
        <v>0</v>
      </c>
      <c r="M122" s="543"/>
      <c r="N122" s="543"/>
      <c r="O122" s="543">
        <f t="shared" si="54"/>
        <v>477.72750000000008</v>
      </c>
      <c r="P122" s="543">
        <v>477.72750000000008</v>
      </c>
      <c r="Q122" s="543"/>
      <c r="R122" s="543">
        <f t="shared" si="60"/>
        <v>425.99830099999997</v>
      </c>
      <c r="S122" s="543"/>
      <c r="T122" s="544">
        <f t="shared" si="55"/>
        <v>0.52861996356790975</v>
      </c>
      <c r="U122" s="544">
        <f t="shared" si="56"/>
        <v>0</v>
      </c>
      <c r="V122" s="544">
        <f t="shared" si="57"/>
        <v>0.52861996356790975</v>
      </c>
    </row>
    <row r="123" spans="1:22">
      <c r="A123" s="508">
        <v>3</v>
      </c>
      <c r="B123" s="550" t="s">
        <v>1274</v>
      </c>
      <c r="C123" s="541">
        <f t="shared" si="47"/>
        <v>1131</v>
      </c>
      <c r="D123" s="542">
        <v>362.00000000000011</v>
      </c>
      <c r="E123" s="542">
        <f t="shared" si="48"/>
        <v>769</v>
      </c>
      <c r="F123" s="542"/>
      <c r="G123" s="543">
        <v>769</v>
      </c>
      <c r="H123" s="543">
        <f t="shared" si="49"/>
        <v>767.803</v>
      </c>
      <c r="I123" s="543">
        <f t="shared" si="50"/>
        <v>0</v>
      </c>
      <c r="J123" s="543">
        <f t="shared" si="51"/>
        <v>767.803</v>
      </c>
      <c r="K123" s="543">
        <f t="shared" si="52"/>
        <v>767.803</v>
      </c>
      <c r="L123" s="543">
        <f t="shared" si="53"/>
        <v>0</v>
      </c>
      <c r="M123" s="543"/>
      <c r="N123" s="543"/>
      <c r="O123" s="543">
        <f t="shared" si="54"/>
        <v>767.803</v>
      </c>
      <c r="P123" s="543">
        <v>767.803</v>
      </c>
      <c r="Q123" s="543"/>
      <c r="R123" s="543">
        <f t="shared" si="60"/>
        <v>363.197</v>
      </c>
      <c r="S123" s="543"/>
      <c r="T123" s="544">
        <f t="shared" si="55"/>
        <v>0.67887091069849692</v>
      </c>
      <c r="U123" s="544">
        <f t="shared" si="56"/>
        <v>0</v>
      </c>
      <c r="V123" s="544">
        <f t="shared" si="57"/>
        <v>0.67887091069849692</v>
      </c>
    </row>
    <row r="124" spans="1:22">
      <c r="A124" s="508">
        <v>4</v>
      </c>
      <c r="B124" s="551" t="s">
        <v>1275</v>
      </c>
      <c r="C124" s="541">
        <f t="shared" si="47"/>
        <v>174</v>
      </c>
      <c r="D124" s="542"/>
      <c r="E124" s="542">
        <f t="shared" si="48"/>
        <v>174</v>
      </c>
      <c r="F124" s="542"/>
      <c r="G124" s="543">
        <v>174</v>
      </c>
      <c r="H124" s="543">
        <f t="shared" si="49"/>
        <v>166</v>
      </c>
      <c r="I124" s="543">
        <f t="shared" si="50"/>
        <v>0</v>
      </c>
      <c r="J124" s="543">
        <f t="shared" si="51"/>
        <v>166</v>
      </c>
      <c r="K124" s="543">
        <f t="shared" si="52"/>
        <v>166</v>
      </c>
      <c r="L124" s="543">
        <f t="shared" si="53"/>
        <v>0</v>
      </c>
      <c r="M124" s="543"/>
      <c r="N124" s="543"/>
      <c r="O124" s="543">
        <f t="shared" si="54"/>
        <v>166</v>
      </c>
      <c r="P124" s="543">
        <v>166</v>
      </c>
      <c r="Q124" s="543"/>
      <c r="R124" s="543">
        <f t="shared" si="60"/>
        <v>8</v>
      </c>
      <c r="S124" s="543"/>
      <c r="T124" s="544">
        <f t="shared" si="55"/>
        <v>0.95402298850574707</v>
      </c>
      <c r="U124" s="544">
        <f t="shared" si="56"/>
        <v>0</v>
      </c>
      <c r="V124" s="544">
        <f t="shared" si="57"/>
        <v>0.95402298850574707</v>
      </c>
    </row>
    <row r="125" spans="1:22">
      <c r="A125" s="508">
        <v>5</v>
      </c>
      <c r="B125" s="551" t="s">
        <v>1350</v>
      </c>
      <c r="C125" s="541">
        <f t="shared" si="47"/>
        <v>362</v>
      </c>
      <c r="D125" s="542"/>
      <c r="E125" s="542">
        <f t="shared" si="48"/>
        <v>362</v>
      </c>
      <c r="F125" s="542"/>
      <c r="G125" s="543">
        <v>362</v>
      </c>
      <c r="H125" s="543">
        <f t="shared" si="49"/>
        <v>362</v>
      </c>
      <c r="I125" s="543">
        <f t="shared" si="50"/>
        <v>0</v>
      </c>
      <c r="J125" s="543">
        <f t="shared" si="51"/>
        <v>362</v>
      </c>
      <c r="K125" s="543">
        <f t="shared" si="52"/>
        <v>362</v>
      </c>
      <c r="L125" s="543">
        <f t="shared" si="53"/>
        <v>0</v>
      </c>
      <c r="M125" s="543"/>
      <c r="N125" s="543"/>
      <c r="O125" s="543">
        <f t="shared" si="54"/>
        <v>362</v>
      </c>
      <c r="P125" s="543">
        <v>362</v>
      </c>
      <c r="Q125" s="543"/>
      <c r="R125" s="543">
        <f t="shared" si="60"/>
        <v>0</v>
      </c>
      <c r="S125" s="543"/>
      <c r="T125" s="544">
        <f t="shared" si="55"/>
        <v>1</v>
      </c>
      <c r="U125" s="544">
        <f t="shared" si="56"/>
        <v>0</v>
      </c>
      <c r="V125" s="544">
        <f t="shared" si="57"/>
        <v>1</v>
      </c>
    </row>
    <row r="126" spans="1:22">
      <c r="A126" s="508">
        <v>6</v>
      </c>
      <c r="B126" s="550" t="s">
        <v>1277</v>
      </c>
      <c r="C126" s="541">
        <f t="shared" si="47"/>
        <v>767.60000000000025</v>
      </c>
      <c r="D126" s="542"/>
      <c r="E126" s="542">
        <f t="shared" si="48"/>
        <v>767.60000000000025</v>
      </c>
      <c r="F126" s="542"/>
      <c r="G126" s="543">
        <v>767.60000000000025</v>
      </c>
      <c r="H126" s="543">
        <f t="shared" si="49"/>
        <v>767.60000000000025</v>
      </c>
      <c r="I126" s="543">
        <f t="shared" si="50"/>
        <v>0</v>
      </c>
      <c r="J126" s="543">
        <f t="shared" si="51"/>
        <v>767.60000000000025</v>
      </c>
      <c r="K126" s="543">
        <f t="shared" si="52"/>
        <v>767.60000000000025</v>
      </c>
      <c r="L126" s="543">
        <f t="shared" si="53"/>
        <v>0</v>
      </c>
      <c r="M126" s="543"/>
      <c r="N126" s="543"/>
      <c r="O126" s="543">
        <f t="shared" si="54"/>
        <v>767.60000000000025</v>
      </c>
      <c r="P126" s="543">
        <v>767.60000000000025</v>
      </c>
      <c r="Q126" s="543"/>
      <c r="R126" s="543">
        <f t="shared" si="60"/>
        <v>0</v>
      </c>
      <c r="S126" s="543"/>
      <c r="T126" s="544">
        <f t="shared" si="55"/>
        <v>1</v>
      </c>
      <c r="U126" s="544">
        <f t="shared" si="56"/>
        <v>0</v>
      </c>
      <c r="V126" s="544">
        <f t="shared" si="57"/>
        <v>1</v>
      </c>
    </row>
    <row r="127" spans="1:22">
      <c r="A127" s="508">
        <v>7</v>
      </c>
      <c r="B127" s="551" t="s">
        <v>1278</v>
      </c>
      <c r="C127" s="541">
        <f t="shared" si="47"/>
        <v>720</v>
      </c>
      <c r="D127" s="542">
        <v>235.99999999999994</v>
      </c>
      <c r="E127" s="542">
        <f t="shared" si="48"/>
        <v>484</v>
      </c>
      <c r="F127" s="542"/>
      <c r="G127" s="543">
        <v>484</v>
      </c>
      <c r="H127" s="543">
        <f t="shared" si="49"/>
        <v>665.74957000000006</v>
      </c>
      <c r="I127" s="543">
        <f t="shared" si="50"/>
        <v>0</v>
      </c>
      <c r="J127" s="543">
        <f t="shared" si="51"/>
        <v>665.74957000000006</v>
      </c>
      <c r="K127" s="543">
        <f t="shared" si="52"/>
        <v>665.74957000000006</v>
      </c>
      <c r="L127" s="543">
        <f t="shared" si="53"/>
        <v>0</v>
      </c>
      <c r="M127" s="543"/>
      <c r="N127" s="543"/>
      <c r="O127" s="543">
        <f t="shared" si="54"/>
        <v>665.74957000000006</v>
      </c>
      <c r="P127" s="543">
        <v>665.74957000000006</v>
      </c>
      <c r="Q127" s="543"/>
      <c r="R127" s="543">
        <f t="shared" si="60"/>
        <v>54.250429999999938</v>
      </c>
      <c r="S127" s="543"/>
      <c r="T127" s="544">
        <f t="shared" si="55"/>
        <v>0.92465218055555565</v>
      </c>
      <c r="U127" s="544">
        <f t="shared" si="56"/>
        <v>0</v>
      </c>
      <c r="V127" s="544">
        <f t="shared" si="57"/>
        <v>0.92465218055555565</v>
      </c>
    </row>
    <row r="128" spans="1:22">
      <c r="A128" s="508">
        <v>8</v>
      </c>
      <c r="B128" s="550" t="s">
        <v>1279</v>
      </c>
      <c r="C128" s="541">
        <f t="shared" si="47"/>
        <v>1471.4270000000001</v>
      </c>
      <c r="D128" s="542">
        <v>97.376999999999995</v>
      </c>
      <c r="E128" s="542">
        <f t="shared" si="48"/>
        <v>1374.0500000000002</v>
      </c>
      <c r="F128" s="542"/>
      <c r="G128" s="543">
        <v>1374.0500000000002</v>
      </c>
      <c r="H128" s="543">
        <f t="shared" si="49"/>
        <v>889.93100000000004</v>
      </c>
      <c r="I128" s="543">
        <f t="shared" si="50"/>
        <v>0</v>
      </c>
      <c r="J128" s="543">
        <f t="shared" si="51"/>
        <v>889.93100000000004</v>
      </c>
      <c r="K128" s="543">
        <f t="shared" si="52"/>
        <v>889.93100000000004</v>
      </c>
      <c r="L128" s="543">
        <f t="shared" si="53"/>
        <v>0</v>
      </c>
      <c r="M128" s="543"/>
      <c r="N128" s="543"/>
      <c r="O128" s="543">
        <f t="shared" si="54"/>
        <v>889.93100000000004</v>
      </c>
      <c r="P128" s="543">
        <v>889.93100000000004</v>
      </c>
      <c r="Q128" s="543"/>
      <c r="R128" s="543">
        <f t="shared" si="60"/>
        <v>581.49600000000009</v>
      </c>
      <c r="S128" s="543"/>
      <c r="T128" s="544">
        <f t="shared" si="55"/>
        <v>0.60480812163974151</v>
      </c>
      <c r="U128" s="544">
        <f t="shared" si="56"/>
        <v>0</v>
      </c>
      <c r="V128" s="544">
        <f t="shared" si="57"/>
        <v>0.60480812163974151</v>
      </c>
    </row>
    <row r="129" spans="1:22">
      <c r="A129" s="508">
        <v>9</v>
      </c>
      <c r="B129" s="551" t="s">
        <v>1351</v>
      </c>
      <c r="C129" s="541">
        <f t="shared" si="47"/>
        <v>760.91</v>
      </c>
      <c r="D129" s="542"/>
      <c r="E129" s="542">
        <f t="shared" si="48"/>
        <v>760.91</v>
      </c>
      <c r="F129" s="542"/>
      <c r="G129" s="543">
        <v>760.91</v>
      </c>
      <c r="H129" s="543">
        <f t="shared" si="49"/>
        <v>139.548</v>
      </c>
      <c r="I129" s="543">
        <f t="shared" si="50"/>
        <v>0</v>
      </c>
      <c r="J129" s="543">
        <f t="shared" si="51"/>
        <v>139.548</v>
      </c>
      <c r="K129" s="543">
        <f t="shared" si="52"/>
        <v>139.548</v>
      </c>
      <c r="L129" s="543">
        <f t="shared" si="53"/>
        <v>0</v>
      </c>
      <c r="M129" s="543"/>
      <c r="N129" s="543"/>
      <c r="O129" s="543">
        <f t="shared" si="54"/>
        <v>139.548</v>
      </c>
      <c r="P129" s="543">
        <v>139.548</v>
      </c>
      <c r="Q129" s="543"/>
      <c r="R129" s="543">
        <f t="shared" si="60"/>
        <v>621.36199999999997</v>
      </c>
      <c r="S129" s="543"/>
      <c r="T129" s="544">
        <f t="shared" si="55"/>
        <v>0.18339619665926327</v>
      </c>
      <c r="U129" s="544">
        <f t="shared" si="56"/>
        <v>0</v>
      </c>
      <c r="V129" s="544">
        <f t="shared" si="57"/>
        <v>0.18339619665926327</v>
      </c>
    </row>
    <row r="130" spans="1:22">
      <c r="A130" s="508">
        <v>10</v>
      </c>
      <c r="B130" s="551" t="s">
        <v>1352</v>
      </c>
      <c r="C130" s="541">
        <f t="shared" si="47"/>
        <v>743.298</v>
      </c>
      <c r="D130" s="542">
        <v>5.7980000000000018</v>
      </c>
      <c r="E130" s="542">
        <f t="shared" si="48"/>
        <v>737.5</v>
      </c>
      <c r="F130" s="542"/>
      <c r="G130" s="543">
        <v>737.5</v>
      </c>
      <c r="H130" s="543">
        <f t="shared" si="49"/>
        <v>646.69820000000004</v>
      </c>
      <c r="I130" s="543">
        <f t="shared" si="50"/>
        <v>0</v>
      </c>
      <c r="J130" s="543">
        <f t="shared" si="51"/>
        <v>646.69820000000004</v>
      </c>
      <c r="K130" s="543">
        <f t="shared" si="52"/>
        <v>646.69820000000004</v>
      </c>
      <c r="L130" s="543">
        <f t="shared" si="53"/>
        <v>0</v>
      </c>
      <c r="M130" s="543"/>
      <c r="N130" s="543"/>
      <c r="O130" s="543">
        <f t="shared" si="54"/>
        <v>646.69820000000004</v>
      </c>
      <c r="P130" s="543">
        <v>646.69820000000004</v>
      </c>
      <c r="Q130" s="543"/>
      <c r="R130" s="543">
        <f t="shared" si="60"/>
        <v>96.599799999999959</v>
      </c>
      <c r="S130" s="543"/>
      <c r="T130" s="544">
        <f t="shared" si="55"/>
        <v>0.87003893458612835</v>
      </c>
      <c r="U130" s="544">
        <f t="shared" si="56"/>
        <v>0</v>
      </c>
      <c r="V130" s="544">
        <f t="shared" si="57"/>
        <v>0.87003893458612835</v>
      </c>
    </row>
    <row r="131" spans="1:22">
      <c r="A131" s="508">
        <v>11</v>
      </c>
      <c r="B131" s="551" t="s">
        <v>1353</v>
      </c>
      <c r="C131" s="541">
        <f t="shared" si="47"/>
        <v>1703</v>
      </c>
      <c r="D131" s="542">
        <v>1014</v>
      </c>
      <c r="E131" s="542">
        <f t="shared" si="48"/>
        <v>689</v>
      </c>
      <c r="F131" s="542"/>
      <c r="G131" s="543">
        <v>689</v>
      </c>
      <c r="H131" s="543">
        <f t="shared" si="49"/>
        <v>705.26676499999996</v>
      </c>
      <c r="I131" s="543">
        <f t="shared" si="50"/>
        <v>0</v>
      </c>
      <c r="J131" s="543">
        <f t="shared" si="51"/>
        <v>705.26676499999996</v>
      </c>
      <c r="K131" s="543">
        <f t="shared" si="52"/>
        <v>705.26676499999996</v>
      </c>
      <c r="L131" s="543">
        <f t="shared" si="53"/>
        <v>0</v>
      </c>
      <c r="M131" s="543"/>
      <c r="N131" s="543"/>
      <c r="O131" s="543">
        <f t="shared" si="54"/>
        <v>705.26676499999996</v>
      </c>
      <c r="P131" s="543">
        <v>705.26676499999996</v>
      </c>
      <c r="Q131" s="543"/>
      <c r="R131" s="543">
        <f t="shared" si="60"/>
        <v>997.73323500000004</v>
      </c>
      <c r="S131" s="543"/>
      <c r="T131" s="544">
        <f t="shared" si="55"/>
        <v>0.41413198179682909</v>
      </c>
      <c r="U131" s="544">
        <f t="shared" si="56"/>
        <v>0</v>
      </c>
      <c r="V131" s="544">
        <f t="shared" si="57"/>
        <v>0.41413198179682909</v>
      </c>
    </row>
    <row r="132" spans="1:22">
      <c r="A132" s="508">
        <v>12</v>
      </c>
      <c r="B132" s="551" t="s">
        <v>1354</v>
      </c>
      <c r="C132" s="541">
        <f t="shared" si="47"/>
        <v>1263</v>
      </c>
      <c r="D132" s="542"/>
      <c r="E132" s="542">
        <f t="shared" si="48"/>
        <v>1263</v>
      </c>
      <c r="F132" s="542"/>
      <c r="G132" s="543">
        <v>1263</v>
      </c>
      <c r="H132" s="543">
        <f t="shared" si="49"/>
        <v>98.6</v>
      </c>
      <c r="I132" s="543">
        <f t="shared" si="50"/>
        <v>0</v>
      </c>
      <c r="J132" s="543">
        <f t="shared" si="51"/>
        <v>98.6</v>
      </c>
      <c r="K132" s="543">
        <f t="shared" si="52"/>
        <v>98.6</v>
      </c>
      <c r="L132" s="543">
        <f t="shared" si="53"/>
        <v>0</v>
      </c>
      <c r="M132" s="543"/>
      <c r="N132" s="543"/>
      <c r="O132" s="543">
        <f t="shared" si="54"/>
        <v>98.6</v>
      </c>
      <c r="P132" s="543">
        <v>98.6</v>
      </c>
      <c r="Q132" s="543"/>
      <c r="R132" s="543">
        <f t="shared" si="60"/>
        <v>1164.4000000000001</v>
      </c>
      <c r="S132" s="543"/>
      <c r="T132" s="544">
        <f t="shared" si="55"/>
        <v>7.8068091844813933E-2</v>
      </c>
      <c r="U132" s="544">
        <f t="shared" si="56"/>
        <v>0</v>
      </c>
      <c r="V132" s="544">
        <f t="shared" si="57"/>
        <v>7.8068091844813933E-2</v>
      </c>
    </row>
    <row r="133" spans="1:22">
      <c r="A133" s="508">
        <v>13</v>
      </c>
      <c r="B133" s="551" t="s">
        <v>1355</v>
      </c>
      <c r="C133" s="541">
        <f t="shared" si="47"/>
        <v>1369.1981619999999</v>
      </c>
      <c r="D133" s="542">
        <v>49.198161999999996</v>
      </c>
      <c r="E133" s="542">
        <f t="shared" si="48"/>
        <v>1320</v>
      </c>
      <c r="F133" s="542"/>
      <c r="G133" s="543">
        <v>1320</v>
      </c>
      <c r="H133" s="543">
        <f t="shared" si="49"/>
        <v>1192.0596320000002</v>
      </c>
      <c r="I133" s="543">
        <f t="shared" si="50"/>
        <v>0</v>
      </c>
      <c r="J133" s="543">
        <f t="shared" si="51"/>
        <v>1192.0596320000002</v>
      </c>
      <c r="K133" s="543">
        <f t="shared" si="52"/>
        <v>1192.0596320000002</v>
      </c>
      <c r="L133" s="543">
        <f t="shared" si="53"/>
        <v>0</v>
      </c>
      <c r="M133" s="543"/>
      <c r="N133" s="543"/>
      <c r="O133" s="543">
        <f t="shared" si="54"/>
        <v>1192.0596320000002</v>
      </c>
      <c r="P133" s="543">
        <v>1192.0596320000002</v>
      </c>
      <c r="Q133" s="543"/>
      <c r="R133" s="543">
        <f t="shared" si="60"/>
        <v>177.13852999999972</v>
      </c>
      <c r="S133" s="543"/>
      <c r="T133" s="544">
        <f t="shared" si="55"/>
        <v>0.8706260825377885</v>
      </c>
      <c r="U133" s="544">
        <f t="shared" si="56"/>
        <v>0</v>
      </c>
      <c r="V133" s="544">
        <f t="shared" si="57"/>
        <v>0.8706260825377885</v>
      </c>
    </row>
    <row r="134" spans="1:22">
      <c r="A134" s="508">
        <v>14</v>
      </c>
      <c r="B134" s="551" t="s">
        <v>1356</v>
      </c>
      <c r="C134" s="541">
        <f t="shared" si="47"/>
        <v>696.99</v>
      </c>
      <c r="D134" s="542">
        <v>3</v>
      </c>
      <c r="E134" s="542">
        <f t="shared" si="48"/>
        <v>693.99</v>
      </c>
      <c r="F134" s="542"/>
      <c r="G134" s="543">
        <v>693.99</v>
      </c>
      <c r="H134" s="543">
        <f t="shared" si="49"/>
        <v>27.1236</v>
      </c>
      <c r="I134" s="543">
        <f t="shared" si="50"/>
        <v>0</v>
      </c>
      <c r="J134" s="543">
        <f t="shared" si="51"/>
        <v>27.1236</v>
      </c>
      <c r="K134" s="543">
        <f t="shared" si="52"/>
        <v>27.1236</v>
      </c>
      <c r="L134" s="543">
        <f t="shared" si="53"/>
        <v>0</v>
      </c>
      <c r="M134" s="543"/>
      <c r="N134" s="543"/>
      <c r="O134" s="543">
        <f t="shared" si="54"/>
        <v>27.1236</v>
      </c>
      <c r="P134" s="543">
        <v>27.1236</v>
      </c>
      <c r="Q134" s="543"/>
      <c r="R134" s="543">
        <f t="shared" si="60"/>
        <v>669.8664</v>
      </c>
      <c r="S134" s="543"/>
      <c r="T134" s="544">
        <f t="shared" si="55"/>
        <v>3.8915335944561612E-2</v>
      </c>
      <c r="U134" s="544">
        <f t="shared" si="56"/>
        <v>0</v>
      </c>
      <c r="V134" s="544">
        <f t="shared" si="57"/>
        <v>3.8915335944561612E-2</v>
      </c>
    </row>
    <row r="135" spans="1:22">
      <c r="A135" s="508">
        <v>15</v>
      </c>
      <c r="B135" s="551" t="s">
        <v>1357</v>
      </c>
      <c r="C135" s="541">
        <f t="shared" si="47"/>
        <v>882.34199999999998</v>
      </c>
      <c r="D135" s="542">
        <v>15.162000000000001</v>
      </c>
      <c r="E135" s="542">
        <f t="shared" si="48"/>
        <v>867.18</v>
      </c>
      <c r="F135" s="542"/>
      <c r="G135" s="543">
        <v>867.18</v>
      </c>
      <c r="H135" s="543">
        <f t="shared" si="49"/>
        <v>293.09815099999997</v>
      </c>
      <c r="I135" s="543">
        <f t="shared" si="50"/>
        <v>0</v>
      </c>
      <c r="J135" s="543">
        <f t="shared" si="51"/>
        <v>293.09815099999997</v>
      </c>
      <c r="K135" s="543">
        <f t="shared" si="52"/>
        <v>293.09815099999997</v>
      </c>
      <c r="L135" s="543">
        <f t="shared" si="53"/>
        <v>0</v>
      </c>
      <c r="M135" s="543"/>
      <c r="N135" s="543"/>
      <c r="O135" s="543">
        <f t="shared" si="54"/>
        <v>293.09815099999997</v>
      </c>
      <c r="P135" s="543">
        <v>293.09815099999997</v>
      </c>
      <c r="Q135" s="543"/>
      <c r="R135" s="543">
        <f t="shared" si="60"/>
        <v>589.24384899999995</v>
      </c>
      <c r="S135" s="543"/>
      <c r="T135" s="544">
        <f t="shared" si="55"/>
        <v>0.33218202352375836</v>
      </c>
      <c r="U135" s="544">
        <f t="shared" si="56"/>
        <v>0</v>
      </c>
      <c r="V135" s="544">
        <f t="shared" si="57"/>
        <v>0.33218202352375836</v>
      </c>
    </row>
    <row r="136" spans="1:22">
      <c r="A136" s="508">
        <v>16</v>
      </c>
      <c r="B136" s="551" t="s">
        <v>1358</v>
      </c>
      <c r="C136" s="541">
        <f t="shared" si="47"/>
        <v>455.1</v>
      </c>
      <c r="D136" s="542"/>
      <c r="E136" s="542">
        <f t="shared" si="48"/>
        <v>455.1</v>
      </c>
      <c r="F136" s="542"/>
      <c r="G136" s="543">
        <v>455.1</v>
      </c>
      <c r="H136" s="543">
        <f t="shared" si="49"/>
        <v>320.7636</v>
      </c>
      <c r="I136" s="543">
        <f t="shared" si="50"/>
        <v>0</v>
      </c>
      <c r="J136" s="543">
        <f t="shared" si="51"/>
        <v>320.7636</v>
      </c>
      <c r="K136" s="543">
        <f t="shared" si="52"/>
        <v>320.7636</v>
      </c>
      <c r="L136" s="543">
        <f t="shared" si="53"/>
        <v>0</v>
      </c>
      <c r="M136" s="543"/>
      <c r="N136" s="543"/>
      <c r="O136" s="543">
        <f t="shared" si="54"/>
        <v>320.7636</v>
      </c>
      <c r="P136" s="543">
        <v>320.7636</v>
      </c>
      <c r="Q136" s="543"/>
      <c r="R136" s="543">
        <f t="shared" si="60"/>
        <v>134.33640000000003</v>
      </c>
      <c r="S136" s="543"/>
      <c r="T136" s="544">
        <f t="shared" si="55"/>
        <v>0.70482003955174688</v>
      </c>
      <c r="U136" s="544">
        <f t="shared" si="56"/>
        <v>0</v>
      </c>
      <c r="V136" s="544">
        <f t="shared" si="57"/>
        <v>0.70482003955174688</v>
      </c>
    </row>
    <row r="137" spans="1:22">
      <c r="A137" s="508">
        <v>17</v>
      </c>
      <c r="B137" s="542" t="s">
        <v>1359</v>
      </c>
      <c r="C137" s="541">
        <f t="shared" si="47"/>
        <v>876.82</v>
      </c>
      <c r="D137" s="542">
        <v>157.75</v>
      </c>
      <c r="E137" s="542">
        <f t="shared" si="48"/>
        <v>719.07</v>
      </c>
      <c r="F137" s="542"/>
      <c r="G137" s="543">
        <v>719.07</v>
      </c>
      <c r="H137" s="543">
        <f t="shared" si="49"/>
        <v>191.14351200000002</v>
      </c>
      <c r="I137" s="543">
        <f t="shared" si="50"/>
        <v>0</v>
      </c>
      <c r="J137" s="543">
        <f t="shared" si="51"/>
        <v>191.14351200000002</v>
      </c>
      <c r="K137" s="543">
        <f t="shared" si="52"/>
        <v>191.14351200000002</v>
      </c>
      <c r="L137" s="543">
        <f t="shared" si="53"/>
        <v>0</v>
      </c>
      <c r="M137" s="543"/>
      <c r="N137" s="543"/>
      <c r="O137" s="543">
        <f t="shared" si="54"/>
        <v>191.14351200000002</v>
      </c>
      <c r="P137" s="543">
        <v>191.14351200000002</v>
      </c>
      <c r="Q137" s="543"/>
      <c r="R137" s="543">
        <f t="shared" si="60"/>
        <v>685.67648800000006</v>
      </c>
      <c r="S137" s="543"/>
      <c r="T137" s="544">
        <f t="shared" si="55"/>
        <v>0.21799629570493373</v>
      </c>
      <c r="U137" s="544">
        <f t="shared" si="56"/>
        <v>0</v>
      </c>
      <c r="V137" s="544">
        <f t="shared" si="57"/>
        <v>0.21799629570493373</v>
      </c>
    </row>
    <row r="138" spans="1:22">
      <c r="A138" s="508">
        <v>18</v>
      </c>
      <c r="B138" s="542" t="s">
        <v>1360</v>
      </c>
      <c r="C138" s="541">
        <f t="shared" si="47"/>
        <v>784</v>
      </c>
      <c r="D138" s="542">
        <v>100</v>
      </c>
      <c r="E138" s="542">
        <f t="shared" si="48"/>
        <v>684</v>
      </c>
      <c r="F138" s="542"/>
      <c r="G138" s="543">
        <v>684</v>
      </c>
      <c r="H138" s="543">
        <f t="shared" si="49"/>
        <v>205.23</v>
      </c>
      <c r="I138" s="543">
        <f t="shared" si="50"/>
        <v>0</v>
      </c>
      <c r="J138" s="543">
        <f t="shared" si="51"/>
        <v>205.23</v>
      </c>
      <c r="K138" s="543">
        <f t="shared" si="52"/>
        <v>205.23</v>
      </c>
      <c r="L138" s="543">
        <f t="shared" si="53"/>
        <v>0</v>
      </c>
      <c r="M138" s="543"/>
      <c r="N138" s="543"/>
      <c r="O138" s="543">
        <f t="shared" si="54"/>
        <v>205.23</v>
      </c>
      <c r="P138" s="543">
        <v>205.23</v>
      </c>
      <c r="Q138" s="543"/>
      <c r="R138" s="543">
        <f t="shared" si="60"/>
        <v>578.77</v>
      </c>
      <c r="S138" s="543"/>
      <c r="T138" s="544">
        <f t="shared" si="55"/>
        <v>0.26177295918367344</v>
      </c>
      <c r="U138" s="544">
        <f t="shared" si="56"/>
        <v>0</v>
      </c>
      <c r="V138" s="544">
        <f t="shared" si="57"/>
        <v>0.26177295918367344</v>
      </c>
    </row>
    <row r="139" spans="1:22">
      <c r="A139" s="508">
        <v>19</v>
      </c>
      <c r="B139" s="542" t="s">
        <v>1361</v>
      </c>
      <c r="C139" s="541">
        <f t="shared" si="47"/>
        <v>565.64</v>
      </c>
      <c r="D139" s="542">
        <v>5.5</v>
      </c>
      <c r="E139" s="542">
        <f t="shared" si="48"/>
        <v>560.14</v>
      </c>
      <c r="F139" s="542"/>
      <c r="G139" s="543">
        <v>560.14</v>
      </c>
      <c r="H139" s="543">
        <f t="shared" si="49"/>
        <v>370.06791599999997</v>
      </c>
      <c r="I139" s="543">
        <f t="shared" si="50"/>
        <v>0</v>
      </c>
      <c r="J139" s="543">
        <f t="shared" si="51"/>
        <v>370.06791599999997</v>
      </c>
      <c r="K139" s="543">
        <f t="shared" si="52"/>
        <v>370.06791599999997</v>
      </c>
      <c r="L139" s="543">
        <f t="shared" si="53"/>
        <v>0</v>
      </c>
      <c r="M139" s="543"/>
      <c r="N139" s="543"/>
      <c r="O139" s="543">
        <f t="shared" si="54"/>
        <v>370.06791599999997</v>
      </c>
      <c r="P139" s="543">
        <v>370.06791599999997</v>
      </c>
      <c r="Q139" s="543"/>
      <c r="R139" s="543">
        <f t="shared" si="60"/>
        <v>195.57208400000002</v>
      </c>
      <c r="S139" s="543"/>
      <c r="T139" s="544">
        <f t="shared" si="55"/>
        <v>0.65424636871508379</v>
      </c>
      <c r="U139" s="544">
        <f t="shared" si="56"/>
        <v>0</v>
      </c>
      <c r="V139" s="544">
        <f t="shared" si="57"/>
        <v>0.65424636871508379</v>
      </c>
    </row>
    <row r="140" spans="1:22">
      <c r="A140" s="508">
        <v>20</v>
      </c>
      <c r="B140" s="542" t="s">
        <v>1362</v>
      </c>
      <c r="C140" s="541">
        <f t="shared" si="47"/>
        <v>802.21</v>
      </c>
      <c r="D140" s="542">
        <v>229.21000000000004</v>
      </c>
      <c r="E140" s="542">
        <f t="shared" si="48"/>
        <v>573</v>
      </c>
      <c r="F140" s="542"/>
      <c r="G140" s="543">
        <v>573</v>
      </c>
      <c r="H140" s="543">
        <f t="shared" si="49"/>
        <v>59.7</v>
      </c>
      <c r="I140" s="543">
        <f t="shared" si="50"/>
        <v>0</v>
      </c>
      <c r="J140" s="543">
        <f t="shared" si="51"/>
        <v>59.7</v>
      </c>
      <c r="K140" s="543">
        <f t="shared" si="52"/>
        <v>59.7</v>
      </c>
      <c r="L140" s="543">
        <f t="shared" si="53"/>
        <v>0</v>
      </c>
      <c r="M140" s="543"/>
      <c r="N140" s="543"/>
      <c r="O140" s="543">
        <f t="shared" si="54"/>
        <v>59.7</v>
      </c>
      <c r="P140" s="543">
        <v>59.7</v>
      </c>
      <c r="Q140" s="543"/>
      <c r="R140" s="543">
        <f t="shared" si="60"/>
        <v>742.51</v>
      </c>
      <c r="S140" s="543"/>
      <c r="T140" s="544">
        <f t="shared" si="55"/>
        <v>7.4419416362299151E-2</v>
      </c>
      <c r="U140" s="544">
        <f t="shared" si="56"/>
        <v>0</v>
      </c>
      <c r="V140" s="544">
        <f t="shared" si="57"/>
        <v>7.4419416362299151E-2</v>
      </c>
    </row>
    <row r="141" spans="1:22">
      <c r="A141" s="508">
        <v>21</v>
      </c>
      <c r="B141" s="550" t="s">
        <v>1290</v>
      </c>
      <c r="C141" s="541">
        <f t="shared" si="47"/>
        <v>437.375</v>
      </c>
      <c r="D141" s="542">
        <v>8.375</v>
      </c>
      <c r="E141" s="542">
        <f t="shared" si="48"/>
        <v>429</v>
      </c>
      <c r="F141" s="542"/>
      <c r="G141" s="543">
        <v>429</v>
      </c>
      <c r="H141" s="543">
        <f t="shared" si="49"/>
        <v>29</v>
      </c>
      <c r="I141" s="543">
        <f t="shared" si="50"/>
        <v>0</v>
      </c>
      <c r="J141" s="543">
        <f t="shared" si="51"/>
        <v>29</v>
      </c>
      <c r="K141" s="543">
        <f t="shared" si="52"/>
        <v>29</v>
      </c>
      <c r="L141" s="543">
        <f t="shared" si="53"/>
        <v>0</v>
      </c>
      <c r="M141" s="543"/>
      <c r="N141" s="543"/>
      <c r="O141" s="543">
        <f t="shared" si="54"/>
        <v>29</v>
      </c>
      <c r="P141" s="543">
        <v>29</v>
      </c>
      <c r="Q141" s="543"/>
      <c r="R141" s="543">
        <f t="shared" si="60"/>
        <v>408.375</v>
      </c>
      <c r="S141" s="543"/>
      <c r="T141" s="544">
        <f t="shared" si="55"/>
        <v>6.630465847384967E-2</v>
      </c>
      <c r="U141" s="544">
        <f t="shared" si="56"/>
        <v>0</v>
      </c>
      <c r="V141" s="544">
        <f t="shared" si="57"/>
        <v>6.630465847384967E-2</v>
      </c>
    </row>
    <row r="142" spans="1:22">
      <c r="A142" s="508">
        <v>22</v>
      </c>
      <c r="B142" s="551" t="s">
        <v>1363</v>
      </c>
      <c r="C142" s="541">
        <f t="shared" si="47"/>
        <v>760.99999999999989</v>
      </c>
      <c r="D142" s="542"/>
      <c r="E142" s="542">
        <f t="shared" si="48"/>
        <v>760.99999999999989</v>
      </c>
      <c r="F142" s="542"/>
      <c r="G142" s="543">
        <v>760.99999999999989</v>
      </c>
      <c r="H142" s="543">
        <f t="shared" si="49"/>
        <v>716.36299999999994</v>
      </c>
      <c r="I142" s="543">
        <f t="shared" si="50"/>
        <v>0</v>
      </c>
      <c r="J142" s="543">
        <f t="shared" si="51"/>
        <v>716.36299999999994</v>
      </c>
      <c r="K142" s="543">
        <f t="shared" si="52"/>
        <v>716.36299999999994</v>
      </c>
      <c r="L142" s="543">
        <f t="shared" si="53"/>
        <v>0</v>
      </c>
      <c r="M142" s="543"/>
      <c r="N142" s="543"/>
      <c r="O142" s="543">
        <f t="shared" si="54"/>
        <v>716.36299999999994</v>
      </c>
      <c r="P142" s="543">
        <v>716.36299999999994</v>
      </c>
      <c r="Q142" s="543"/>
      <c r="R142" s="543">
        <f t="shared" si="60"/>
        <v>44.636999999999944</v>
      </c>
      <c r="S142" s="543"/>
      <c r="T142" s="544">
        <f t="shared" si="55"/>
        <v>0.94134428383705659</v>
      </c>
      <c r="U142" s="544">
        <f t="shared" si="56"/>
        <v>0</v>
      </c>
      <c r="V142" s="544">
        <f t="shared" si="57"/>
        <v>0.94134428383705659</v>
      </c>
    </row>
    <row r="143" spans="1:22">
      <c r="A143" s="508">
        <v>23</v>
      </c>
      <c r="B143" s="551" t="s">
        <v>1292</v>
      </c>
      <c r="C143" s="541">
        <f t="shared" si="47"/>
        <v>564</v>
      </c>
      <c r="D143" s="542"/>
      <c r="E143" s="542">
        <f t="shared" si="48"/>
        <v>564</v>
      </c>
      <c r="F143" s="542"/>
      <c r="G143" s="543">
        <v>564</v>
      </c>
      <c r="H143" s="543">
        <f t="shared" si="49"/>
        <v>0</v>
      </c>
      <c r="I143" s="543">
        <f t="shared" si="50"/>
        <v>0</v>
      </c>
      <c r="J143" s="543">
        <f t="shared" si="51"/>
        <v>0</v>
      </c>
      <c r="K143" s="543">
        <f t="shared" si="52"/>
        <v>0</v>
      </c>
      <c r="L143" s="543">
        <f t="shared" si="53"/>
        <v>0</v>
      </c>
      <c r="M143" s="543"/>
      <c r="N143" s="543"/>
      <c r="O143" s="543">
        <f t="shared" si="54"/>
        <v>0</v>
      </c>
      <c r="P143" s="543"/>
      <c r="Q143" s="543"/>
      <c r="R143" s="543">
        <f t="shared" si="60"/>
        <v>564</v>
      </c>
      <c r="S143" s="543"/>
      <c r="T143" s="544">
        <f t="shared" si="55"/>
        <v>0</v>
      </c>
      <c r="U143" s="544">
        <f t="shared" si="56"/>
        <v>0</v>
      </c>
      <c r="V143" s="544">
        <f t="shared" si="57"/>
        <v>0</v>
      </c>
    </row>
    <row r="144" spans="1:22">
      <c r="A144" s="508">
        <v>24</v>
      </c>
      <c r="B144" s="551" t="s">
        <v>1293</v>
      </c>
      <c r="C144" s="541">
        <f t="shared" si="47"/>
        <v>526</v>
      </c>
      <c r="D144" s="542"/>
      <c r="E144" s="542">
        <f t="shared" si="48"/>
        <v>526</v>
      </c>
      <c r="F144" s="542"/>
      <c r="G144" s="543">
        <v>526</v>
      </c>
      <c r="H144" s="543">
        <f t="shared" si="49"/>
        <v>443.78529900000001</v>
      </c>
      <c r="I144" s="543">
        <f t="shared" si="50"/>
        <v>0</v>
      </c>
      <c r="J144" s="543">
        <f t="shared" si="51"/>
        <v>443.78529900000001</v>
      </c>
      <c r="K144" s="543">
        <f t="shared" si="52"/>
        <v>443.78529900000001</v>
      </c>
      <c r="L144" s="543">
        <f t="shared" si="53"/>
        <v>0</v>
      </c>
      <c r="M144" s="543"/>
      <c r="N144" s="543"/>
      <c r="O144" s="543">
        <f t="shared" si="54"/>
        <v>443.78529900000001</v>
      </c>
      <c r="P144" s="543">
        <v>443.78529900000001</v>
      </c>
      <c r="Q144" s="543"/>
      <c r="R144" s="543">
        <f t="shared" si="60"/>
        <v>82.214700999999991</v>
      </c>
      <c r="S144" s="543"/>
      <c r="T144" s="544">
        <f t="shared" si="55"/>
        <v>0.84369828707224337</v>
      </c>
      <c r="U144" s="544">
        <f t="shared" si="56"/>
        <v>0</v>
      </c>
      <c r="V144" s="544">
        <f t="shared" si="57"/>
        <v>0.84369828707224337</v>
      </c>
    </row>
    <row r="145" spans="1:26">
      <c r="A145" s="508">
        <v>25</v>
      </c>
      <c r="B145" s="551" t="s">
        <v>1364</v>
      </c>
      <c r="C145" s="541">
        <f t="shared" si="47"/>
        <v>550</v>
      </c>
      <c r="D145" s="542"/>
      <c r="E145" s="542">
        <f t="shared" si="48"/>
        <v>550</v>
      </c>
      <c r="F145" s="542"/>
      <c r="G145" s="543">
        <v>550</v>
      </c>
      <c r="H145" s="543">
        <f t="shared" si="49"/>
        <v>0</v>
      </c>
      <c r="I145" s="543">
        <f t="shared" si="50"/>
        <v>0</v>
      </c>
      <c r="J145" s="543">
        <f t="shared" si="51"/>
        <v>0</v>
      </c>
      <c r="K145" s="543">
        <f t="shared" si="52"/>
        <v>0</v>
      </c>
      <c r="L145" s="543">
        <f t="shared" si="53"/>
        <v>0</v>
      </c>
      <c r="M145" s="543"/>
      <c r="N145" s="543"/>
      <c r="O145" s="543">
        <f t="shared" si="54"/>
        <v>0</v>
      </c>
      <c r="P145" s="543"/>
      <c r="Q145" s="543"/>
      <c r="R145" s="543">
        <f t="shared" si="60"/>
        <v>550</v>
      </c>
      <c r="S145" s="543"/>
      <c r="T145" s="544">
        <f t="shared" si="55"/>
        <v>0</v>
      </c>
      <c r="U145" s="544">
        <f t="shared" si="56"/>
        <v>0</v>
      </c>
      <c r="V145" s="544">
        <f t="shared" si="57"/>
        <v>0</v>
      </c>
    </row>
    <row r="146" spans="1:26">
      <c r="A146" s="508">
        <v>26</v>
      </c>
      <c r="B146" s="551" t="s">
        <v>1365</v>
      </c>
      <c r="C146" s="541">
        <f t="shared" si="47"/>
        <v>631</v>
      </c>
      <c r="D146" s="542"/>
      <c r="E146" s="542">
        <f t="shared" si="48"/>
        <v>631</v>
      </c>
      <c r="F146" s="542"/>
      <c r="G146" s="543">
        <v>631</v>
      </c>
      <c r="H146" s="543">
        <f t="shared" si="49"/>
        <v>424.476</v>
      </c>
      <c r="I146" s="543">
        <f t="shared" si="50"/>
        <v>0</v>
      </c>
      <c r="J146" s="543">
        <f t="shared" si="51"/>
        <v>424.476</v>
      </c>
      <c r="K146" s="543">
        <f t="shared" si="52"/>
        <v>424.476</v>
      </c>
      <c r="L146" s="543">
        <f t="shared" si="53"/>
        <v>0</v>
      </c>
      <c r="M146" s="543"/>
      <c r="N146" s="543"/>
      <c r="O146" s="543">
        <f t="shared" si="54"/>
        <v>424.476</v>
      </c>
      <c r="P146" s="543">
        <v>424.476</v>
      </c>
      <c r="Q146" s="543"/>
      <c r="R146" s="543">
        <f t="shared" si="60"/>
        <v>206.524</v>
      </c>
      <c r="S146" s="543"/>
      <c r="T146" s="544">
        <f t="shared" si="55"/>
        <v>0.6727036450079239</v>
      </c>
      <c r="U146" s="544">
        <f t="shared" si="56"/>
        <v>0</v>
      </c>
      <c r="V146" s="544">
        <f t="shared" si="57"/>
        <v>0.6727036450079239</v>
      </c>
    </row>
    <row r="147" spans="1:26">
      <c r="A147" s="508">
        <v>27</v>
      </c>
      <c r="B147" s="551" t="s">
        <v>1366</v>
      </c>
      <c r="C147" s="541">
        <f t="shared" si="47"/>
        <v>475.60700000000003</v>
      </c>
      <c r="D147" s="542">
        <v>6.6070000000000002</v>
      </c>
      <c r="E147" s="542">
        <f t="shared" si="48"/>
        <v>469</v>
      </c>
      <c r="F147" s="542"/>
      <c r="G147" s="543">
        <v>469</v>
      </c>
      <c r="H147" s="543">
        <f t="shared" si="49"/>
        <v>391.291</v>
      </c>
      <c r="I147" s="543">
        <f t="shared" si="50"/>
        <v>0</v>
      </c>
      <c r="J147" s="543">
        <f t="shared" si="51"/>
        <v>391.291</v>
      </c>
      <c r="K147" s="543">
        <f t="shared" si="52"/>
        <v>391.291</v>
      </c>
      <c r="L147" s="543">
        <f t="shared" si="53"/>
        <v>0</v>
      </c>
      <c r="M147" s="543"/>
      <c r="N147" s="543"/>
      <c r="O147" s="543">
        <f t="shared" si="54"/>
        <v>391.291</v>
      </c>
      <c r="P147" s="543">
        <v>391.291</v>
      </c>
      <c r="Q147" s="543"/>
      <c r="R147" s="543">
        <f t="shared" si="60"/>
        <v>84.316000000000031</v>
      </c>
      <c r="S147" s="543"/>
      <c r="T147" s="544">
        <f t="shared" si="55"/>
        <v>0.82271917780856874</v>
      </c>
      <c r="U147" s="544">
        <f t="shared" si="56"/>
        <v>0</v>
      </c>
      <c r="V147" s="544">
        <f t="shared" si="57"/>
        <v>0.82271917780856874</v>
      </c>
    </row>
    <row r="148" spans="1:26">
      <c r="A148" s="508">
        <v>28</v>
      </c>
      <c r="B148" s="551" t="s">
        <v>1367</v>
      </c>
      <c r="C148" s="541">
        <f t="shared" si="47"/>
        <v>509</v>
      </c>
      <c r="D148" s="542">
        <v>31</v>
      </c>
      <c r="E148" s="542">
        <f t="shared" si="48"/>
        <v>478</v>
      </c>
      <c r="F148" s="542"/>
      <c r="G148" s="543">
        <v>478</v>
      </c>
      <c r="H148" s="543">
        <f t="shared" si="49"/>
        <v>478</v>
      </c>
      <c r="I148" s="543">
        <f t="shared" si="50"/>
        <v>0</v>
      </c>
      <c r="J148" s="543">
        <f t="shared" si="51"/>
        <v>478</v>
      </c>
      <c r="K148" s="543">
        <f t="shared" si="52"/>
        <v>478</v>
      </c>
      <c r="L148" s="543">
        <f t="shared" si="53"/>
        <v>0</v>
      </c>
      <c r="M148" s="543"/>
      <c r="N148" s="543"/>
      <c r="O148" s="543">
        <f t="shared" si="54"/>
        <v>478</v>
      </c>
      <c r="P148" s="543">
        <v>478</v>
      </c>
      <c r="Q148" s="543"/>
      <c r="R148" s="543">
        <f t="shared" si="60"/>
        <v>31</v>
      </c>
      <c r="S148" s="543"/>
      <c r="T148" s="544">
        <f t="shared" si="55"/>
        <v>0.93909626719056971</v>
      </c>
      <c r="U148" s="544">
        <f t="shared" si="56"/>
        <v>0</v>
      </c>
      <c r="V148" s="544">
        <f t="shared" si="57"/>
        <v>0.93909626719056971</v>
      </c>
    </row>
    <row r="149" spans="1:26">
      <c r="A149" s="508">
        <v>29</v>
      </c>
      <c r="B149" s="551" t="s">
        <v>1368</v>
      </c>
      <c r="C149" s="541">
        <f t="shared" si="47"/>
        <v>282</v>
      </c>
      <c r="D149" s="542"/>
      <c r="E149" s="542">
        <f t="shared" si="48"/>
        <v>282</v>
      </c>
      <c r="F149" s="542"/>
      <c r="G149" s="543">
        <v>282</v>
      </c>
      <c r="H149" s="543">
        <f t="shared" si="49"/>
        <v>272.8</v>
      </c>
      <c r="I149" s="543">
        <f t="shared" si="50"/>
        <v>0</v>
      </c>
      <c r="J149" s="543">
        <f t="shared" si="51"/>
        <v>272.8</v>
      </c>
      <c r="K149" s="543">
        <f t="shared" si="52"/>
        <v>272.8</v>
      </c>
      <c r="L149" s="543">
        <f t="shared" si="53"/>
        <v>0</v>
      </c>
      <c r="M149" s="543"/>
      <c r="N149" s="543"/>
      <c r="O149" s="543">
        <f t="shared" si="54"/>
        <v>272.8</v>
      </c>
      <c r="P149" s="543">
        <v>272.8</v>
      </c>
      <c r="Q149" s="543"/>
      <c r="R149" s="543">
        <f t="shared" si="60"/>
        <v>9.1999999999999886</v>
      </c>
      <c r="S149" s="543"/>
      <c r="T149" s="544">
        <f t="shared" si="55"/>
        <v>0.96737588652482276</v>
      </c>
      <c r="U149" s="544">
        <f t="shared" si="56"/>
        <v>0</v>
      </c>
      <c r="V149" s="544">
        <f t="shared" si="57"/>
        <v>0.96737588652482276</v>
      </c>
    </row>
    <row r="150" spans="1:26">
      <c r="A150" s="508">
        <v>30</v>
      </c>
      <c r="B150" s="550" t="s">
        <v>1299</v>
      </c>
      <c r="C150" s="541">
        <f t="shared" si="47"/>
        <v>454.1</v>
      </c>
      <c r="D150" s="542">
        <v>106.40000000000003</v>
      </c>
      <c r="E150" s="542">
        <f t="shared" si="48"/>
        <v>347.7</v>
      </c>
      <c r="F150" s="542"/>
      <c r="G150" s="543">
        <v>347.7</v>
      </c>
      <c r="H150" s="543">
        <f t="shared" si="49"/>
        <v>454.1</v>
      </c>
      <c r="I150" s="543">
        <f t="shared" si="50"/>
        <v>0</v>
      </c>
      <c r="J150" s="543">
        <f t="shared" si="51"/>
        <v>454.1</v>
      </c>
      <c r="K150" s="543">
        <f t="shared" si="52"/>
        <v>454.1</v>
      </c>
      <c r="L150" s="543">
        <f t="shared" si="53"/>
        <v>0</v>
      </c>
      <c r="M150" s="543"/>
      <c r="N150" s="543"/>
      <c r="O150" s="543">
        <f t="shared" si="54"/>
        <v>454.1</v>
      </c>
      <c r="P150" s="543">
        <v>454.1</v>
      </c>
      <c r="Q150" s="543"/>
      <c r="R150" s="543">
        <f t="shared" si="60"/>
        <v>0</v>
      </c>
      <c r="S150" s="543"/>
      <c r="T150" s="544">
        <f t="shared" si="55"/>
        <v>1</v>
      </c>
      <c r="U150" s="544">
        <f t="shared" si="56"/>
        <v>0</v>
      </c>
      <c r="V150" s="544">
        <f t="shared" si="57"/>
        <v>1</v>
      </c>
    </row>
    <row r="151" spans="1:26">
      <c r="A151" s="508">
        <v>31</v>
      </c>
      <c r="B151" s="551" t="s">
        <v>1369</v>
      </c>
      <c r="C151" s="541">
        <f t="shared" si="47"/>
        <v>544.9</v>
      </c>
      <c r="D151" s="542"/>
      <c r="E151" s="542">
        <f t="shared" si="48"/>
        <v>544.9</v>
      </c>
      <c r="F151" s="542"/>
      <c r="G151" s="543">
        <v>544.9</v>
      </c>
      <c r="H151" s="543">
        <f t="shared" si="49"/>
        <v>450.4</v>
      </c>
      <c r="I151" s="543">
        <f t="shared" si="50"/>
        <v>0</v>
      </c>
      <c r="J151" s="543">
        <f t="shared" si="51"/>
        <v>450.4</v>
      </c>
      <c r="K151" s="543">
        <f t="shared" si="52"/>
        <v>450.4</v>
      </c>
      <c r="L151" s="543">
        <f t="shared" si="53"/>
        <v>0</v>
      </c>
      <c r="M151" s="543"/>
      <c r="N151" s="543"/>
      <c r="O151" s="543">
        <f t="shared" si="54"/>
        <v>450.4</v>
      </c>
      <c r="P151" s="543">
        <v>450.4</v>
      </c>
      <c r="Q151" s="543"/>
      <c r="R151" s="543">
        <f t="shared" si="60"/>
        <v>94.5</v>
      </c>
      <c r="S151" s="543"/>
      <c r="T151" s="544">
        <f t="shared" si="55"/>
        <v>0.82657368324463198</v>
      </c>
      <c r="U151" s="544">
        <f t="shared" si="56"/>
        <v>0</v>
      </c>
      <c r="V151" s="544">
        <f t="shared" si="57"/>
        <v>0.82657368324463198</v>
      </c>
    </row>
    <row r="152" spans="1:26">
      <c r="A152" s="508">
        <v>32</v>
      </c>
      <c r="B152" s="551" t="s">
        <v>1370</v>
      </c>
      <c r="C152" s="541">
        <f t="shared" si="47"/>
        <v>779.7</v>
      </c>
      <c r="D152" s="542">
        <v>399.70000000000005</v>
      </c>
      <c r="E152" s="542">
        <f t="shared" si="48"/>
        <v>380</v>
      </c>
      <c r="F152" s="542"/>
      <c r="G152" s="543">
        <v>380</v>
      </c>
      <c r="H152" s="543">
        <f t="shared" si="49"/>
        <v>739.19834400000002</v>
      </c>
      <c r="I152" s="543">
        <f t="shared" si="50"/>
        <v>0</v>
      </c>
      <c r="J152" s="543">
        <f t="shared" si="51"/>
        <v>739.19834400000002</v>
      </c>
      <c r="K152" s="543">
        <f t="shared" si="52"/>
        <v>739.19834400000002</v>
      </c>
      <c r="L152" s="543">
        <f t="shared" si="53"/>
        <v>0</v>
      </c>
      <c r="M152" s="543"/>
      <c r="N152" s="543"/>
      <c r="O152" s="543">
        <f t="shared" si="54"/>
        <v>739.19834400000002</v>
      </c>
      <c r="P152" s="543">
        <v>739.19834400000002</v>
      </c>
      <c r="Q152" s="543"/>
      <c r="R152" s="543">
        <f t="shared" si="60"/>
        <v>40.501656000000025</v>
      </c>
      <c r="S152" s="543"/>
      <c r="T152" s="544">
        <f t="shared" si="55"/>
        <v>0.9480548210850327</v>
      </c>
      <c r="U152" s="544">
        <f t="shared" si="56"/>
        <v>0</v>
      </c>
      <c r="V152" s="544">
        <f t="shared" si="57"/>
        <v>0.9480548210850327</v>
      </c>
    </row>
    <row r="153" spans="1:26">
      <c r="A153" s="508">
        <v>33</v>
      </c>
      <c r="B153" s="551" t="s">
        <v>1371</v>
      </c>
      <c r="C153" s="541">
        <f t="shared" si="47"/>
        <v>1059</v>
      </c>
      <c r="D153" s="542">
        <v>351</v>
      </c>
      <c r="E153" s="542">
        <f t="shared" si="48"/>
        <v>708</v>
      </c>
      <c r="F153" s="542"/>
      <c r="G153" s="543">
        <v>708</v>
      </c>
      <c r="H153" s="543">
        <f t="shared" si="49"/>
        <v>608.12600000000009</v>
      </c>
      <c r="I153" s="543">
        <f t="shared" si="50"/>
        <v>0</v>
      </c>
      <c r="J153" s="543">
        <f t="shared" si="51"/>
        <v>608.12600000000009</v>
      </c>
      <c r="K153" s="543">
        <f t="shared" si="52"/>
        <v>608.12600000000009</v>
      </c>
      <c r="L153" s="543">
        <f t="shared" si="53"/>
        <v>0</v>
      </c>
      <c r="M153" s="543"/>
      <c r="N153" s="543"/>
      <c r="O153" s="543">
        <f t="shared" si="54"/>
        <v>608.12600000000009</v>
      </c>
      <c r="P153" s="543">
        <v>608.12600000000009</v>
      </c>
      <c r="Q153" s="543"/>
      <c r="R153" s="543">
        <f t="shared" si="60"/>
        <v>450.87399999999991</v>
      </c>
      <c r="S153" s="543"/>
      <c r="T153" s="544">
        <f t="shared" si="55"/>
        <v>0.57424551463644957</v>
      </c>
      <c r="U153" s="544">
        <f t="shared" si="56"/>
        <v>0</v>
      </c>
      <c r="V153" s="544">
        <f t="shared" si="57"/>
        <v>0.57424551463644957</v>
      </c>
      <c r="W153" s="543"/>
      <c r="X153" s="552">
        <f>P153/J153</f>
        <v>1</v>
      </c>
      <c r="Y153" s="552">
        <f>Q153/J153</f>
        <v>0</v>
      </c>
      <c r="Z153" s="552" t="e">
        <f>#REF!/J153</f>
        <v>#REF!</v>
      </c>
    </row>
    <row r="154" spans="1:26">
      <c r="A154" s="508">
        <v>34</v>
      </c>
      <c r="B154" s="551" t="s">
        <v>1372</v>
      </c>
      <c r="C154" s="541">
        <f t="shared" si="47"/>
        <v>471</v>
      </c>
      <c r="D154" s="542"/>
      <c r="E154" s="542">
        <f t="shared" si="48"/>
        <v>471</v>
      </c>
      <c r="F154" s="542"/>
      <c r="G154" s="543">
        <v>471</v>
      </c>
      <c r="H154" s="543">
        <f t="shared" si="49"/>
        <v>40</v>
      </c>
      <c r="I154" s="543">
        <f t="shared" si="50"/>
        <v>0</v>
      </c>
      <c r="J154" s="543">
        <f t="shared" si="51"/>
        <v>40</v>
      </c>
      <c r="K154" s="543">
        <f t="shared" si="52"/>
        <v>40</v>
      </c>
      <c r="L154" s="543">
        <f t="shared" si="53"/>
        <v>0</v>
      </c>
      <c r="M154" s="543"/>
      <c r="N154" s="543"/>
      <c r="O154" s="543">
        <f t="shared" si="54"/>
        <v>40</v>
      </c>
      <c r="P154" s="543">
        <v>40</v>
      </c>
      <c r="Q154" s="543"/>
      <c r="R154" s="543">
        <f t="shared" si="60"/>
        <v>431</v>
      </c>
      <c r="S154" s="543"/>
      <c r="T154" s="544">
        <f t="shared" si="55"/>
        <v>8.4925690021231418E-2</v>
      </c>
      <c r="U154" s="544">
        <f t="shared" si="56"/>
        <v>0</v>
      </c>
      <c r="V154" s="544">
        <f t="shared" si="57"/>
        <v>8.4925690021231418E-2</v>
      </c>
    </row>
    <row r="155" spans="1:26">
      <c r="A155" s="508">
        <v>35</v>
      </c>
      <c r="B155" s="551" t="s">
        <v>1373</v>
      </c>
      <c r="C155" s="541">
        <f t="shared" si="47"/>
        <v>1223</v>
      </c>
      <c r="D155" s="542">
        <v>299</v>
      </c>
      <c r="E155" s="542">
        <f t="shared" si="48"/>
        <v>924</v>
      </c>
      <c r="F155" s="542"/>
      <c r="G155" s="543">
        <v>924</v>
      </c>
      <c r="H155" s="543">
        <f t="shared" si="49"/>
        <v>1123</v>
      </c>
      <c r="I155" s="543">
        <f t="shared" si="50"/>
        <v>0</v>
      </c>
      <c r="J155" s="543">
        <f t="shared" si="51"/>
        <v>1123</v>
      </c>
      <c r="K155" s="543">
        <f t="shared" si="52"/>
        <v>1123</v>
      </c>
      <c r="L155" s="543">
        <f t="shared" si="53"/>
        <v>0</v>
      </c>
      <c r="M155" s="543"/>
      <c r="N155" s="543"/>
      <c r="O155" s="543">
        <f t="shared" si="54"/>
        <v>1123</v>
      </c>
      <c r="P155" s="543">
        <v>1123</v>
      </c>
      <c r="Q155" s="543"/>
      <c r="R155" s="543">
        <f t="shared" si="60"/>
        <v>100</v>
      </c>
      <c r="S155" s="543"/>
      <c r="T155" s="544">
        <f t="shared" si="55"/>
        <v>0.91823385118560918</v>
      </c>
      <c r="U155" s="544">
        <f t="shared" si="56"/>
        <v>0</v>
      </c>
      <c r="V155" s="544">
        <f t="shared" si="57"/>
        <v>0.91823385118560918</v>
      </c>
    </row>
    <row r="156" spans="1:26">
      <c r="A156" s="508">
        <v>36</v>
      </c>
      <c r="B156" s="550" t="s">
        <v>1305</v>
      </c>
      <c r="C156" s="541">
        <f t="shared" si="47"/>
        <v>925.80899999999997</v>
      </c>
      <c r="D156" s="542">
        <v>241.65899999999999</v>
      </c>
      <c r="E156" s="542">
        <f t="shared" si="48"/>
        <v>684.15</v>
      </c>
      <c r="F156" s="542"/>
      <c r="G156" s="543">
        <v>684.15</v>
      </c>
      <c r="H156" s="543">
        <f t="shared" si="49"/>
        <v>0</v>
      </c>
      <c r="I156" s="543">
        <f t="shared" si="50"/>
        <v>0</v>
      </c>
      <c r="J156" s="543">
        <f t="shared" si="51"/>
        <v>0</v>
      </c>
      <c r="K156" s="543">
        <f t="shared" si="52"/>
        <v>0</v>
      </c>
      <c r="L156" s="543">
        <f t="shared" si="53"/>
        <v>0</v>
      </c>
      <c r="M156" s="543"/>
      <c r="N156" s="543"/>
      <c r="O156" s="543">
        <f t="shared" si="54"/>
        <v>0</v>
      </c>
      <c r="P156" s="543"/>
      <c r="Q156" s="543"/>
      <c r="R156" s="543">
        <f t="shared" si="60"/>
        <v>925.80899999999997</v>
      </c>
      <c r="S156" s="543"/>
      <c r="T156" s="544">
        <f t="shared" si="55"/>
        <v>0</v>
      </c>
      <c r="U156" s="544">
        <f t="shared" si="56"/>
        <v>0</v>
      </c>
      <c r="V156" s="544">
        <f t="shared" si="57"/>
        <v>0</v>
      </c>
    </row>
    <row r="157" spans="1:26">
      <c r="A157" s="508">
        <v>37</v>
      </c>
      <c r="B157" s="551" t="s">
        <v>1374</v>
      </c>
      <c r="C157" s="541">
        <f t="shared" si="47"/>
        <v>731.31999999999994</v>
      </c>
      <c r="D157" s="542">
        <v>115.32</v>
      </c>
      <c r="E157" s="542">
        <f t="shared" si="48"/>
        <v>616</v>
      </c>
      <c r="F157" s="542"/>
      <c r="G157" s="543">
        <v>616</v>
      </c>
      <c r="H157" s="543">
        <f t="shared" si="49"/>
        <v>530.48</v>
      </c>
      <c r="I157" s="543">
        <f t="shared" si="50"/>
        <v>0</v>
      </c>
      <c r="J157" s="543">
        <f t="shared" si="51"/>
        <v>530.48</v>
      </c>
      <c r="K157" s="543">
        <f t="shared" si="52"/>
        <v>530.48</v>
      </c>
      <c r="L157" s="543">
        <f t="shared" si="53"/>
        <v>0</v>
      </c>
      <c r="M157" s="543"/>
      <c r="N157" s="543"/>
      <c r="O157" s="543">
        <f t="shared" si="54"/>
        <v>530.48</v>
      </c>
      <c r="P157" s="543">
        <v>530.48</v>
      </c>
      <c r="Q157" s="543"/>
      <c r="R157" s="543">
        <f t="shared" si="60"/>
        <v>200.83999999999992</v>
      </c>
      <c r="S157" s="543"/>
      <c r="T157" s="544">
        <f t="shared" si="55"/>
        <v>0.72537329759886238</v>
      </c>
      <c r="U157" s="544">
        <f t="shared" si="56"/>
        <v>0</v>
      </c>
      <c r="V157" s="544">
        <f t="shared" si="57"/>
        <v>0.72537329759886238</v>
      </c>
    </row>
    <row r="158" spans="1:26">
      <c r="A158" s="508">
        <v>38</v>
      </c>
      <c r="B158" s="551" t="s">
        <v>1307</v>
      </c>
      <c r="C158" s="541">
        <f t="shared" si="47"/>
        <v>624</v>
      </c>
      <c r="D158" s="542">
        <v>270</v>
      </c>
      <c r="E158" s="542">
        <f t="shared" si="48"/>
        <v>354</v>
      </c>
      <c r="F158" s="542"/>
      <c r="G158" s="543">
        <v>354</v>
      </c>
      <c r="H158" s="543">
        <f t="shared" si="49"/>
        <v>0</v>
      </c>
      <c r="I158" s="543">
        <f t="shared" si="50"/>
        <v>0</v>
      </c>
      <c r="J158" s="543">
        <f t="shared" si="51"/>
        <v>0</v>
      </c>
      <c r="K158" s="543">
        <f t="shared" si="52"/>
        <v>0</v>
      </c>
      <c r="L158" s="543">
        <f t="shared" si="53"/>
        <v>0</v>
      </c>
      <c r="M158" s="543"/>
      <c r="N158" s="543"/>
      <c r="O158" s="543">
        <f t="shared" si="54"/>
        <v>0</v>
      </c>
      <c r="P158" s="543"/>
      <c r="Q158" s="543"/>
      <c r="R158" s="543">
        <f t="shared" si="60"/>
        <v>624</v>
      </c>
      <c r="S158" s="543"/>
      <c r="T158" s="544">
        <f t="shared" si="55"/>
        <v>0</v>
      </c>
      <c r="U158" s="544">
        <f t="shared" si="56"/>
        <v>0</v>
      </c>
      <c r="V158" s="544">
        <f t="shared" si="57"/>
        <v>0</v>
      </c>
    </row>
    <row r="159" spans="1:26">
      <c r="A159" s="508">
        <v>39</v>
      </c>
      <c r="B159" s="551" t="s">
        <v>1375</v>
      </c>
      <c r="C159" s="541">
        <f t="shared" si="47"/>
        <v>829.07500000000005</v>
      </c>
      <c r="D159" s="542">
        <v>123.97499999999999</v>
      </c>
      <c r="E159" s="542">
        <f t="shared" si="48"/>
        <v>705.1</v>
      </c>
      <c r="F159" s="542"/>
      <c r="G159" s="543">
        <v>705.1</v>
      </c>
      <c r="H159" s="543">
        <f t="shared" si="49"/>
        <v>620.90099999999995</v>
      </c>
      <c r="I159" s="543">
        <f t="shared" si="50"/>
        <v>0</v>
      </c>
      <c r="J159" s="543">
        <f t="shared" si="51"/>
        <v>620.90099999999995</v>
      </c>
      <c r="K159" s="543">
        <f t="shared" si="52"/>
        <v>620.90099999999995</v>
      </c>
      <c r="L159" s="543">
        <f t="shared" si="53"/>
        <v>0</v>
      </c>
      <c r="M159" s="543"/>
      <c r="N159" s="543"/>
      <c r="O159" s="543">
        <f t="shared" si="54"/>
        <v>620.90099999999995</v>
      </c>
      <c r="P159" s="543">
        <v>620.90099999999995</v>
      </c>
      <c r="Q159" s="543"/>
      <c r="R159" s="543">
        <f t="shared" si="60"/>
        <v>208.17400000000009</v>
      </c>
      <c r="S159" s="543"/>
      <c r="T159" s="544">
        <f t="shared" si="55"/>
        <v>0.74890812049573308</v>
      </c>
      <c r="U159" s="544">
        <f t="shared" si="56"/>
        <v>0</v>
      </c>
      <c r="V159" s="544">
        <f t="shared" si="57"/>
        <v>0.74890812049573308</v>
      </c>
    </row>
    <row r="160" spans="1:26">
      <c r="A160" s="508">
        <v>40</v>
      </c>
      <c r="B160" s="551" t="s">
        <v>1376</v>
      </c>
      <c r="C160" s="541">
        <f t="shared" si="47"/>
        <v>624.19560000000001</v>
      </c>
      <c r="D160" s="542">
        <v>146.82560000000004</v>
      </c>
      <c r="E160" s="542">
        <f t="shared" si="48"/>
        <v>477.37</v>
      </c>
      <c r="F160" s="542"/>
      <c r="G160" s="543">
        <v>477.37</v>
      </c>
      <c r="H160" s="543">
        <f t="shared" si="49"/>
        <v>405.28000000000003</v>
      </c>
      <c r="I160" s="543">
        <f t="shared" si="50"/>
        <v>0</v>
      </c>
      <c r="J160" s="543">
        <f t="shared" si="51"/>
        <v>405.28000000000003</v>
      </c>
      <c r="K160" s="543">
        <f t="shared" si="52"/>
        <v>405.28000000000003</v>
      </c>
      <c r="L160" s="543">
        <f t="shared" si="53"/>
        <v>0</v>
      </c>
      <c r="M160" s="543"/>
      <c r="N160" s="543"/>
      <c r="O160" s="543">
        <f t="shared" si="54"/>
        <v>405.28000000000003</v>
      </c>
      <c r="P160" s="543">
        <v>405.28000000000003</v>
      </c>
      <c r="Q160" s="543"/>
      <c r="R160" s="543">
        <f t="shared" si="60"/>
        <v>218.91559999999998</v>
      </c>
      <c r="S160" s="543"/>
      <c r="T160" s="544">
        <f t="shared" si="55"/>
        <v>0.64928365403408805</v>
      </c>
      <c r="U160" s="544">
        <f t="shared" si="56"/>
        <v>0</v>
      </c>
      <c r="V160" s="544">
        <f t="shared" si="57"/>
        <v>0.64928365403408805</v>
      </c>
    </row>
    <row r="161" spans="1:22">
      <c r="A161" s="508">
        <v>41</v>
      </c>
      <c r="B161" s="551" t="s">
        <v>1377</v>
      </c>
      <c r="C161" s="541">
        <f t="shared" si="47"/>
        <v>931.14400200000011</v>
      </c>
      <c r="D161" s="542">
        <v>218.46400200000002</v>
      </c>
      <c r="E161" s="542">
        <f t="shared" si="48"/>
        <v>712.68000000000006</v>
      </c>
      <c r="F161" s="542"/>
      <c r="G161" s="543">
        <v>712.68000000000006</v>
      </c>
      <c r="H161" s="543">
        <f t="shared" si="49"/>
        <v>661.1</v>
      </c>
      <c r="I161" s="543">
        <f t="shared" si="50"/>
        <v>0</v>
      </c>
      <c r="J161" s="543">
        <f t="shared" si="51"/>
        <v>661.1</v>
      </c>
      <c r="K161" s="543">
        <f t="shared" si="52"/>
        <v>661.1</v>
      </c>
      <c r="L161" s="543">
        <f t="shared" si="53"/>
        <v>0</v>
      </c>
      <c r="M161" s="543"/>
      <c r="N161" s="543"/>
      <c r="O161" s="543">
        <f t="shared" si="54"/>
        <v>661.1</v>
      </c>
      <c r="P161" s="543">
        <v>661.1</v>
      </c>
      <c r="Q161" s="543"/>
      <c r="R161" s="543">
        <f t="shared" si="60"/>
        <v>270.04400200000009</v>
      </c>
      <c r="S161" s="543"/>
      <c r="T161" s="544">
        <f t="shared" si="55"/>
        <v>0.70998685335461131</v>
      </c>
      <c r="U161" s="544">
        <f t="shared" si="56"/>
        <v>0</v>
      </c>
      <c r="V161" s="544">
        <f t="shared" si="57"/>
        <v>0.70998685335461131</v>
      </c>
    </row>
    <row r="162" spans="1:22">
      <c r="A162" s="508">
        <v>42</v>
      </c>
      <c r="B162" s="551" t="s">
        <v>1312</v>
      </c>
      <c r="C162" s="541">
        <f t="shared" si="47"/>
        <v>755</v>
      </c>
      <c r="D162" s="542">
        <v>30</v>
      </c>
      <c r="E162" s="542">
        <f t="shared" si="48"/>
        <v>725</v>
      </c>
      <c r="F162" s="542"/>
      <c r="G162" s="543">
        <v>725</v>
      </c>
      <c r="H162" s="543">
        <f t="shared" si="49"/>
        <v>755</v>
      </c>
      <c r="I162" s="543">
        <f t="shared" si="50"/>
        <v>0</v>
      </c>
      <c r="J162" s="543">
        <f t="shared" si="51"/>
        <v>755</v>
      </c>
      <c r="K162" s="543">
        <f t="shared" si="52"/>
        <v>755</v>
      </c>
      <c r="L162" s="543">
        <f t="shared" si="53"/>
        <v>0</v>
      </c>
      <c r="M162" s="543"/>
      <c r="N162" s="543"/>
      <c r="O162" s="543">
        <f t="shared" si="54"/>
        <v>755</v>
      </c>
      <c r="P162" s="543">
        <v>755</v>
      </c>
      <c r="Q162" s="543"/>
      <c r="R162" s="543">
        <f t="shared" si="60"/>
        <v>0</v>
      </c>
      <c r="S162" s="543"/>
      <c r="T162" s="544">
        <f t="shared" si="55"/>
        <v>1</v>
      </c>
      <c r="U162" s="544">
        <f t="shared" si="56"/>
        <v>0</v>
      </c>
      <c r="V162" s="544">
        <f t="shared" si="57"/>
        <v>1</v>
      </c>
    </row>
    <row r="163" spans="1:22">
      <c r="A163" s="508">
        <v>43</v>
      </c>
      <c r="B163" s="551" t="s">
        <v>1311</v>
      </c>
      <c r="C163" s="541">
        <f t="shared" si="47"/>
        <v>510</v>
      </c>
      <c r="D163" s="542"/>
      <c r="E163" s="542">
        <f t="shared" si="48"/>
        <v>510</v>
      </c>
      <c r="F163" s="542"/>
      <c r="G163" s="543">
        <v>510</v>
      </c>
      <c r="H163" s="543">
        <f t="shared" si="49"/>
        <v>332</v>
      </c>
      <c r="I163" s="543">
        <f t="shared" si="50"/>
        <v>0</v>
      </c>
      <c r="J163" s="543">
        <f t="shared" si="51"/>
        <v>332</v>
      </c>
      <c r="K163" s="543">
        <f t="shared" si="52"/>
        <v>332</v>
      </c>
      <c r="L163" s="543">
        <f t="shared" si="53"/>
        <v>0</v>
      </c>
      <c r="M163" s="543"/>
      <c r="N163" s="543"/>
      <c r="O163" s="543">
        <f t="shared" si="54"/>
        <v>332</v>
      </c>
      <c r="P163" s="543">
        <v>332</v>
      </c>
      <c r="Q163" s="543"/>
      <c r="R163" s="543">
        <f t="shared" si="60"/>
        <v>178</v>
      </c>
      <c r="S163" s="543"/>
      <c r="T163" s="544">
        <f t="shared" si="55"/>
        <v>0.65098039215686276</v>
      </c>
      <c r="U163" s="544">
        <f t="shared" si="56"/>
        <v>0</v>
      </c>
      <c r="V163" s="544">
        <f t="shared" si="57"/>
        <v>0.65098039215686276</v>
      </c>
    </row>
    <row r="164" spans="1:22">
      <c r="A164" s="508">
        <v>44</v>
      </c>
      <c r="B164" s="551" t="s">
        <v>1314</v>
      </c>
      <c r="C164" s="541">
        <f t="shared" si="47"/>
        <v>650</v>
      </c>
      <c r="D164" s="542">
        <v>30</v>
      </c>
      <c r="E164" s="542">
        <f t="shared" si="48"/>
        <v>620</v>
      </c>
      <c r="F164" s="542"/>
      <c r="G164" s="543">
        <v>620</v>
      </c>
      <c r="H164" s="543">
        <f t="shared" si="49"/>
        <v>650</v>
      </c>
      <c r="I164" s="543">
        <f t="shared" si="50"/>
        <v>0</v>
      </c>
      <c r="J164" s="543">
        <f t="shared" si="51"/>
        <v>650</v>
      </c>
      <c r="K164" s="543">
        <f t="shared" si="52"/>
        <v>650</v>
      </c>
      <c r="L164" s="543">
        <f t="shared" si="53"/>
        <v>0</v>
      </c>
      <c r="M164" s="543"/>
      <c r="N164" s="543"/>
      <c r="O164" s="543">
        <f t="shared" si="54"/>
        <v>650</v>
      </c>
      <c r="P164" s="543">
        <v>650</v>
      </c>
      <c r="Q164" s="543"/>
      <c r="R164" s="543">
        <f t="shared" si="60"/>
        <v>0</v>
      </c>
      <c r="S164" s="543"/>
      <c r="T164" s="544">
        <f t="shared" si="55"/>
        <v>1</v>
      </c>
      <c r="U164" s="544">
        <f t="shared" si="56"/>
        <v>0</v>
      </c>
      <c r="V164" s="544">
        <f t="shared" si="57"/>
        <v>1</v>
      </c>
    </row>
    <row r="165" spans="1:22">
      <c r="A165" s="508">
        <v>45</v>
      </c>
      <c r="B165" s="551" t="s">
        <v>1378</v>
      </c>
      <c r="C165" s="541">
        <f t="shared" si="47"/>
        <v>589</v>
      </c>
      <c r="D165" s="542"/>
      <c r="E165" s="542">
        <f t="shared" si="48"/>
        <v>589</v>
      </c>
      <c r="F165" s="542"/>
      <c r="G165" s="543">
        <v>589</v>
      </c>
      <c r="H165" s="543">
        <f t="shared" si="49"/>
        <v>589</v>
      </c>
      <c r="I165" s="543">
        <f t="shared" si="50"/>
        <v>0</v>
      </c>
      <c r="J165" s="543">
        <f t="shared" si="51"/>
        <v>589</v>
      </c>
      <c r="K165" s="543">
        <f t="shared" si="52"/>
        <v>589</v>
      </c>
      <c r="L165" s="543">
        <f t="shared" si="53"/>
        <v>0</v>
      </c>
      <c r="M165" s="543"/>
      <c r="N165" s="543"/>
      <c r="O165" s="543">
        <f t="shared" si="54"/>
        <v>589</v>
      </c>
      <c r="P165" s="543">
        <v>589</v>
      </c>
      <c r="Q165" s="543"/>
      <c r="R165" s="543">
        <f t="shared" si="60"/>
        <v>0</v>
      </c>
      <c r="S165" s="543"/>
      <c r="T165" s="544">
        <f t="shared" si="55"/>
        <v>1</v>
      </c>
      <c r="U165" s="544">
        <f t="shared" si="56"/>
        <v>0</v>
      </c>
      <c r="V165" s="544">
        <f t="shared" si="57"/>
        <v>1</v>
      </c>
    </row>
    <row r="166" spans="1:22">
      <c r="A166" s="508">
        <v>46</v>
      </c>
      <c r="B166" s="551" t="s">
        <v>1379</v>
      </c>
      <c r="C166" s="541">
        <f t="shared" si="47"/>
        <v>1277.7599999999998</v>
      </c>
      <c r="D166" s="542">
        <v>407.03999999999996</v>
      </c>
      <c r="E166" s="542">
        <f t="shared" si="48"/>
        <v>870.71999999999991</v>
      </c>
      <c r="F166" s="542"/>
      <c r="G166" s="543">
        <v>870.71999999999991</v>
      </c>
      <c r="H166" s="543">
        <f t="shared" si="49"/>
        <v>364</v>
      </c>
      <c r="I166" s="543">
        <f t="shared" si="50"/>
        <v>0</v>
      </c>
      <c r="J166" s="543">
        <f t="shared" si="51"/>
        <v>364</v>
      </c>
      <c r="K166" s="543">
        <f t="shared" si="52"/>
        <v>364</v>
      </c>
      <c r="L166" s="543">
        <f t="shared" si="53"/>
        <v>0</v>
      </c>
      <c r="M166" s="543"/>
      <c r="N166" s="543"/>
      <c r="O166" s="543">
        <f t="shared" si="54"/>
        <v>364</v>
      </c>
      <c r="P166" s="543">
        <v>364</v>
      </c>
      <c r="Q166" s="543"/>
      <c r="R166" s="543">
        <f t="shared" si="60"/>
        <v>913.75999999999976</v>
      </c>
      <c r="S166" s="543"/>
      <c r="T166" s="544">
        <f t="shared" si="55"/>
        <v>0.28487352867518162</v>
      </c>
      <c r="U166" s="544">
        <f t="shared" si="56"/>
        <v>0</v>
      </c>
      <c r="V166" s="544">
        <f t="shared" si="57"/>
        <v>0.28487352867518162</v>
      </c>
    </row>
    <row r="167" spans="1:22">
      <c r="A167" s="508">
        <v>47</v>
      </c>
      <c r="B167" s="550" t="s">
        <v>1380</v>
      </c>
      <c r="C167" s="541">
        <f t="shared" si="47"/>
        <v>906.34</v>
      </c>
      <c r="D167" s="542">
        <v>239.25</v>
      </c>
      <c r="E167" s="542">
        <f t="shared" si="48"/>
        <v>667.09</v>
      </c>
      <c r="F167" s="542"/>
      <c r="G167" s="543">
        <v>667.09</v>
      </c>
      <c r="H167" s="543">
        <f t="shared" si="49"/>
        <v>0</v>
      </c>
      <c r="I167" s="543">
        <f t="shared" si="50"/>
        <v>0</v>
      </c>
      <c r="J167" s="543">
        <f t="shared" si="51"/>
        <v>0</v>
      </c>
      <c r="K167" s="543">
        <f t="shared" si="52"/>
        <v>0</v>
      </c>
      <c r="L167" s="543">
        <f t="shared" si="53"/>
        <v>0</v>
      </c>
      <c r="M167" s="543"/>
      <c r="N167" s="543"/>
      <c r="O167" s="543">
        <f t="shared" si="54"/>
        <v>0</v>
      </c>
      <c r="P167" s="543"/>
      <c r="Q167" s="543"/>
      <c r="R167" s="543">
        <f t="shared" si="60"/>
        <v>906.34</v>
      </c>
      <c r="S167" s="543"/>
      <c r="T167" s="544">
        <f t="shared" si="55"/>
        <v>0</v>
      </c>
      <c r="U167" s="544">
        <f t="shared" si="56"/>
        <v>0</v>
      </c>
      <c r="V167" s="544">
        <f t="shared" si="57"/>
        <v>0</v>
      </c>
    </row>
    <row r="168" spans="1:22">
      <c r="A168" s="508">
        <v>48</v>
      </c>
      <c r="B168" s="551" t="s">
        <v>1381</v>
      </c>
      <c r="C168" s="541">
        <f t="shared" si="47"/>
        <v>903.3436999999999</v>
      </c>
      <c r="D168" s="542">
        <v>239.25370000000001</v>
      </c>
      <c r="E168" s="542">
        <f t="shared" si="48"/>
        <v>664.08999999999992</v>
      </c>
      <c r="F168" s="542"/>
      <c r="G168" s="543">
        <v>664.08999999999992</v>
      </c>
      <c r="H168" s="543">
        <f t="shared" si="49"/>
        <v>640.55469999999991</v>
      </c>
      <c r="I168" s="543">
        <f t="shared" si="50"/>
        <v>0</v>
      </c>
      <c r="J168" s="543">
        <f t="shared" si="51"/>
        <v>640.55469999999991</v>
      </c>
      <c r="K168" s="543">
        <f t="shared" si="52"/>
        <v>640.55469999999991</v>
      </c>
      <c r="L168" s="543">
        <f t="shared" si="53"/>
        <v>0</v>
      </c>
      <c r="M168" s="543"/>
      <c r="N168" s="543"/>
      <c r="O168" s="543">
        <f t="shared" si="54"/>
        <v>640.55469999999991</v>
      </c>
      <c r="P168" s="543">
        <v>640.55469999999991</v>
      </c>
      <c r="Q168" s="543"/>
      <c r="R168" s="543">
        <f t="shared" si="60"/>
        <v>262.78899999999999</v>
      </c>
      <c r="S168" s="543"/>
      <c r="T168" s="544">
        <f t="shared" si="55"/>
        <v>0.7090930063496319</v>
      </c>
      <c r="U168" s="544">
        <f t="shared" si="56"/>
        <v>0</v>
      </c>
      <c r="V168" s="544">
        <f t="shared" si="57"/>
        <v>0.7090930063496319</v>
      </c>
    </row>
    <row r="169" spans="1:22">
      <c r="A169" s="508">
        <v>49</v>
      </c>
      <c r="B169" s="551" t="s">
        <v>1382</v>
      </c>
      <c r="C169" s="541">
        <f t="shared" si="47"/>
        <v>950.43119999999999</v>
      </c>
      <c r="D169" s="542">
        <v>239.25200000000001</v>
      </c>
      <c r="E169" s="542">
        <f t="shared" si="48"/>
        <v>711.17919999999992</v>
      </c>
      <c r="F169" s="542"/>
      <c r="G169" s="543">
        <v>711.17919999999992</v>
      </c>
      <c r="H169" s="543">
        <f t="shared" si="49"/>
        <v>0</v>
      </c>
      <c r="I169" s="543">
        <f t="shared" si="50"/>
        <v>0</v>
      </c>
      <c r="J169" s="543">
        <f t="shared" si="51"/>
        <v>0</v>
      </c>
      <c r="K169" s="543">
        <f t="shared" si="52"/>
        <v>0</v>
      </c>
      <c r="L169" s="543">
        <f t="shared" si="53"/>
        <v>0</v>
      </c>
      <c r="M169" s="543"/>
      <c r="N169" s="543"/>
      <c r="O169" s="543">
        <f t="shared" si="54"/>
        <v>0</v>
      </c>
      <c r="P169" s="543"/>
      <c r="Q169" s="543"/>
      <c r="R169" s="543">
        <f t="shared" si="60"/>
        <v>950.43119999999999</v>
      </c>
      <c r="S169" s="543"/>
      <c r="T169" s="544">
        <f t="shared" si="55"/>
        <v>0</v>
      </c>
      <c r="U169" s="544">
        <f t="shared" si="56"/>
        <v>0</v>
      </c>
      <c r="V169" s="544">
        <f t="shared" si="57"/>
        <v>0</v>
      </c>
    </row>
    <row r="170" spans="1:22">
      <c r="A170" s="508">
        <v>50</v>
      </c>
      <c r="B170" s="551" t="s">
        <v>1383</v>
      </c>
      <c r="C170" s="541">
        <f t="shared" si="47"/>
        <v>1192.42</v>
      </c>
      <c r="D170" s="542">
        <v>537.42000000000007</v>
      </c>
      <c r="E170" s="542">
        <f t="shared" si="48"/>
        <v>655</v>
      </c>
      <c r="F170" s="542"/>
      <c r="G170" s="543">
        <v>655</v>
      </c>
      <c r="H170" s="543">
        <f t="shared" si="49"/>
        <v>901.29624000000001</v>
      </c>
      <c r="I170" s="543">
        <f t="shared" si="50"/>
        <v>0</v>
      </c>
      <c r="J170" s="543">
        <f t="shared" si="51"/>
        <v>901.29624000000001</v>
      </c>
      <c r="K170" s="543">
        <f t="shared" si="52"/>
        <v>901.29624000000001</v>
      </c>
      <c r="L170" s="543">
        <f t="shared" si="53"/>
        <v>0</v>
      </c>
      <c r="M170" s="543"/>
      <c r="N170" s="543"/>
      <c r="O170" s="543">
        <f t="shared" si="54"/>
        <v>901.29624000000001</v>
      </c>
      <c r="P170" s="543">
        <v>901.29624000000001</v>
      </c>
      <c r="Q170" s="543"/>
      <c r="R170" s="543">
        <f t="shared" si="60"/>
        <v>291.12376000000006</v>
      </c>
      <c r="S170" s="543"/>
      <c r="T170" s="544">
        <f t="shared" si="55"/>
        <v>0.75585468207510775</v>
      </c>
      <c r="U170" s="544">
        <f t="shared" si="56"/>
        <v>0</v>
      </c>
      <c r="V170" s="544">
        <f t="shared" si="57"/>
        <v>0.75585468207510775</v>
      </c>
    </row>
    <row r="171" spans="1:22">
      <c r="A171" s="508">
        <v>51</v>
      </c>
      <c r="B171" s="551" t="s">
        <v>1384</v>
      </c>
      <c r="C171" s="541">
        <f t="shared" si="47"/>
        <v>1112.8440000000001</v>
      </c>
      <c r="D171" s="542">
        <v>199.93</v>
      </c>
      <c r="E171" s="542">
        <f t="shared" si="48"/>
        <v>912.91399999999999</v>
      </c>
      <c r="F171" s="542"/>
      <c r="G171" s="543">
        <v>912.91399999999999</v>
      </c>
      <c r="H171" s="543">
        <f t="shared" si="49"/>
        <v>270.024</v>
      </c>
      <c r="I171" s="543">
        <f t="shared" si="50"/>
        <v>0</v>
      </c>
      <c r="J171" s="543">
        <f t="shared" si="51"/>
        <v>270.024</v>
      </c>
      <c r="K171" s="543">
        <f t="shared" si="52"/>
        <v>270.024</v>
      </c>
      <c r="L171" s="543">
        <f t="shared" si="53"/>
        <v>0</v>
      </c>
      <c r="M171" s="543"/>
      <c r="N171" s="543"/>
      <c r="O171" s="543">
        <f t="shared" si="54"/>
        <v>270.024</v>
      </c>
      <c r="P171" s="543">
        <v>270.024</v>
      </c>
      <c r="Q171" s="543"/>
      <c r="R171" s="543">
        <f t="shared" si="60"/>
        <v>842.82</v>
      </c>
      <c r="S171" s="543"/>
      <c r="T171" s="544">
        <f t="shared" si="55"/>
        <v>0.24264317370628766</v>
      </c>
      <c r="U171" s="544">
        <f t="shared" si="56"/>
        <v>0</v>
      </c>
      <c r="V171" s="544">
        <f t="shared" si="57"/>
        <v>0.24264317370628766</v>
      </c>
    </row>
    <row r="172" spans="1:22">
      <c r="A172" s="508">
        <v>52</v>
      </c>
      <c r="B172" s="551" t="s">
        <v>1385</v>
      </c>
      <c r="C172" s="541">
        <f t="shared" si="47"/>
        <v>471.68399999999997</v>
      </c>
      <c r="D172" s="542">
        <v>96.8</v>
      </c>
      <c r="E172" s="542">
        <f t="shared" si="48"/>
        <v>374.88399999999996</v>
      </c>
      <c r="F172" s="542"/>
      <c r="G172" s="543">
        <v>374.88399999999996</v>
      </c>
      <c r="H172" s="543">
        <f t="shared" si="49"/>
        <v>471.68399999999997</v>
      </c>
      <c r="I172" s="543">
        <f t="shared" si="50"/>
        <v>0</v>
      </c>
      <c r="J172" s="543">
        <f t="shared" si="51"/>
        <v>471.68399999999997</v>
      </c>
      <c r="K172" s="543">
        <f t="shared" si="52"/>
        <v>471.68399999999997</v>
      </c>
      <c r="L172" s="543">
        <f t="shared" si="53"/>
        <v>0</v>
      </c>
      <c r="M172" s="543"/>
      <c r="N172" s="543"/>
      <c r="O172" s="543">
        <f t="shared" si="54"/>
        <v>471.68399999999997</v>
      </c>
      <c r="P172" s="543">
        <v>471.68399999999997</v>
      </c>
      <c r="Q172" s="543"/>
      <c r="R172" s="543">
        <f t="shared" si="60"/>
        <v>0</v>
      </c>
      <c r="S172" s="543"/>
      <c r="T172" s="544">
        <f t="shared" si="55"/>
        <v>1</v>
      </c>
      <c r="U172" s="544">
        <f t="shared" si="56"/>
        <v>0</v>
      </c>
      <c r="V172" s="544">
        <f t="shared" si="57"/>
        <v>1</v>
      </c>
    </row>
    <row r="173" spans="1:22">
      <c r="A173" s="508">
        <v>53</v>
      </c>
      <c r="B173" s="551" t="s">
        <v>1386</v>
      </c>
      <c r="C173" s="541">
        <f t="shared" si="47"/>
        <v>583.31100000000004</v>
      </c>
      <c r="D173" s="542"/>
      <c r="E173" s="542">
        <f t="shared" si="48"/>
        <v>583.31100000000004</v>
      </c>
      <c r="F173" s="542"/>
      <c r="G173" s="543">
        <v>583.31100000000004</v>
      </c>
      <c r="H173" s="543">
        <f t="shared" si="49"/>
        <v>519.95100000000002</v>
      </c>
      <c r="I173" s="543">
        <f t="shared" si="50"/>
        <v>0</v>
      </c>
      <c r="J173" s="543">
        <f t="shared" si="51"/>
        <v>519.95100000000002</v>
      </c>
      <c r="K173" s="543">
        <f t="shared" si="52"/>
        <v>519.95100000000002</v>
      </c>
      <c r="L173" s="543">
        <f t="shared" si="53"/>
        <v>0</v>
      </c>
      <c r="M173" s="543"/>
      <c r="N173" s="543"/>
      <c r="O173" s="543">
        <f t="shared" si="54"/>
        <v>519.95100000000002</v>
      </c>
      <c r="P173" s="543">
        <v>519.95100000000002</v>
      </c>
      <c r="Q173" s="543"/>
      <c r="R173" s="543">
        <f t="shared" si="60"/>
        <v>63.360000000000014</v>
      </c>
      <c r="S173" s="543"/>
      <c r="T173" s="544">
        <f t="shared" si="55"/>
        <v>0.89137869849874252</v>
      </c>
      <c r="U173" s="544">
        <f t="shared" si="56"/>
        <v>0</v>
      </c>
      <c r="V173" s="544">
        <f t="shared" si="57"/>
        <v>0.89137869849874252</v>
      </c>
    </row>
    <row r="174" spans="1:22">
      <c r="A174" s="508">
        <v>54</v>
      </c>
      <c r="B174" s="551" t="s">
        <v>1387</v>
      </c>
      <c r="C174" s="541">
        <f t="shared" si="47"/>
        <v>790.40100000000007</v>
      </c>
      <c r="D174" s="542">
        <v>219</v>
      </c>
      <c r="E174" s="542">
        <f t="shared" si="48"/>
        <v>571.40100000000007</v>
      </c>
      <c r="F174" s="542"/>
      <c r="G174" s="543">
        <v>571.40100000000007</v>
      </c>
      <c r="H174" s="543">
        <f t="shared" si="49"/>
        <v>702.32099999999991</v>
      </c>
      <c r="I174" s="543">
        <f t="shared" si="50"/>
        <v>0</v>
      </c>
      <c r="J174" s="543">
        <f t="shared" si="51"/>
        <v>702.32099999999991</v>
      </c>
      <c r="K174" s="543">
        <f t="shared" si="52"/>
        <v>702.32099999999991</v>
      </c>
      <c r="L174" s="543">
        <f t="shared" si="53"/>
        <v>0</v>
      </c>
      <c r="M174" s="543"/>
      <c r="N174" s="543"/>
      <c r="O174" s="543">
        <f t="shared" si="54"/>
        <v>702.32099999999991</v>
      </c>
      <c r="P174" s="543">
        <v>702.32099999999991</v>
      </c>
      <c r="Q174" s="543"/>
      <c r="R174" s="543">
        <f t="shared" si="60"/>
        <v>88.080000000000155</v>
      </c>
      <c r="S174" s="543"/>
      <c r="T174" s="544">
        <f t="shared" si="55"/>
        <v>0.88856289402467847</v>
      </c>
      <c r="U174" s="544">
        <f t="shared" si="56"/>
        <v>0</v>
      </c>
      <c r="V174" s="544">
        <f t="shared" si="57"/>
        <v>0.88856289402467847</v>
      </c>
    </row>
    <row r="175" spans="1:22">
      <c r="A175" s="508">
        <v>55</v>
      </c>
      <c r="B175" s="551" t="s">
        <v>1388</v>
      </c>
      <c r="C175" s="541">
        <f t="shared" si="47"/>
        <v>852.75099999999998</v>
      </c>
      <c r="D175" s="542">
        <v>292</v>
      </c>
      <c r="E175" s="542">
        <f t="shared" si="48"/>
        <v>560.75099999999998</v>
      </c>
      <c r="F175" s="542"/>
      <c r="G175" s="543">
        <v>560.75099999999998</v>
      </c>
      <c r="H175" s="543">
        <f t="shared" si="49"/>
        <v>828.33100000000002</v>
      </c>
      <c r="I175" s="543">
        <f t="shared" si="50"/>
        <v>0</v>
      </c>
      <c r="J175" s="543">
        <f t="shared" si="51"/>
        <v>828.33100000000002</v>
      </c>
      <c r="K175" s="543">
        <f t="shared" si="52"/>
        <v>828.33100000000002</v>
      </c>
      <c r="L175" s="543">
        <f t="shared" si="53"/>
        <v>0</v>
      </c>
      <c r="M175" s="543"/>
      <c r="N175" s="543"/>
      <c r="O175" s="543">
        <f t="shared" si="54"/>
        <v>828.33100000000002</v>
      </c>
      <c r="P175" s="543">
        <v>828.33100000000002</v>
      </c>
      <c r="Q175" s="543"/>
      <c r="R175" s="543">
        <f t="shared" si="60"/>
        <v>24.419999999999959</v>
      </c>
      <c r="S175" s="543"/>
      <c r="T175" s="544">
        <f t="shared" si="55"/>
        <v>0.97136327016913504</v>
      </c>
      <c r="U175" s="544">
        <f t="shared" si="56"/>
        <v>0</v>
      </c>
      <c r="V175" s="544">
        <f t="shared" si="57"/>
        <v>0.97136327016913504</v>
      </c>
    </row>
    <row r="176" spans="1:22">
      <c r="A176" s="508">
        <v>56</v>
      </c>
      <c r="B176" s="551" t="s">
        <v>1389</v>
      </c>
      <c r="C176" s="541">
        <f t="shared" si="47"/>
        <v>463.053</v>
      </c>
      <c r="D176" s="542">
        <v>96.8</v>
      </c>
      <c r="E176" s="542">
        <f t="shared" si="48"/>
        <v>366.25299999999999</v>
      </c>
      <c r="F176" s="542"/>
      <c r="G176" s="543">
        <v>366.25299999999999</v>
      </c>
      <c r="H176" s="543">
        <f t="shared" si="49"/>
        <v>130.113</v>
      </c>
      <c r="I176" s="543">
        <f t="shared" si="50"/>
        <v>0</v>
      </c>
      <c r="J176" s="543">
        <f t="shared" si="51"/>
        <v>130.113</v>
      </c>
      <c r="K176" s="543">
        <f t="shared" si="52"/>
        <v>130.113</v>
      </c>
      <c r="L176" s="543">
        <f t="shared" si="53"/>
        <v>0</v>
      </c>
      <c r="M176" s="543"/>
      <c r="N176" s="543"/>
      <c r="O176" s="543">
        <f t="shared" si="54"/>
        <v>130.113</v>
      </c>
      <c r="P176" s="543">
        <v>130.113</v>
      </c>
      <c r="Q176" s="543"/>
      <c r="R176" s="543">
        <f t="shared" si="60"/>
        <v>332.94</v>
      </c>
      <c r="S176" s="543"/>
      <c r="T176" s="544">
        <f t="shared" si="55"/>
        <v>0.28098943317503611</v>
      </c>
      <c r="U176" s="544">
        <f t="shared" si="56"/>
        <v>0</v>
      </c>
      <c r="V176" s="544">
        <f t="shared" si="57"/>
        <v>0.28098943317503611</v>
      </c>
    </row>
    <row r="177" spans="1:22">
      <c r="A177" s="508">
        <v>57</v>
      </c>
      <c r="B177" s="551" t="s">
        <v>1390</v>
      </c>
      <c r="C177" s="541">
        <f t="shared" si="47"/>
        <v>597.51300000000003</v>
      </c>
      <c r="D177" s="542">
        <v>195.51300000000001</v>
      </c>
      <c r="E177" s="542">
        <f t="shared" si="48"/>
        <v>402</v>
      </c>
      <c r="F177" s="542"/>
      <c r="G177" s="543">
        <v>402</v>
      </c>
      <c r="H177" s="543">
        <f t="shared" si="49"/>
        <v>598.31299999999999</v>
      </c>
      <c r="I177" s="543">
        <f t="shared" si="50"/>
        <v>0</v>
      </c>
      <c r="J177" s="543">
        <f t="shared" si="51"/>
        <v>598.31299999999999</v>
      </c>
      <c r="K177" s="543">
        <f t="shared" si="52"/>
        <v>598.31299999999999</v>
      </c>
      <c r="L177" s="543">
        <f t="shared" si="53"/>
        <v>0</v>
      </c>
      <c r="M177" s="543"/>
      <c r="N177" s="543"/>
      <c r="O177" s="543">
        <f t="shared" si="54"/>
        <v>598.31299999999999</v>
      </c>
      <c r="P177" s="543">
        <v>598.31299999999999</v>
      </c>
      <c r="Q177" s="543"/>
      <c r="R177" s="543">
        <f t="shared" si="60"/>
        <v>-0.79999999999995453</v>
      </c>
      <c r="S177" s="543"/>
      <c r="T177" s="544">
        <f t="shared" si="55"/>
        <v>1.0013388830033823</v>
      </c>
      <c r="U177" s="544">
        <f t="shared" si="56"/>
        <v>0</v>
      </c>
      <c r="V177" s="544">
        <f t="shared" si="57"/>
        <v>1.0013388830033823</v>
      </c>
    </row>
    <row r="178" spans="1:22">
      <c r="A178" s="508">
        <v>58</v>
      </c>
      <c r="B178" s="551" t="s">
        <v>1391</v>
      </c>
      <c r="C178" s="541">
        <f t="shared" si="47"/>
        <v>1682.5609999999999</v>
      </c>
      <c r="D178" s="542">
        <v>428.56099999999992</v>
      </c>
      <c r="E178" s="542">
        <f t="shared" si="48"/>
        <v>1254</v>
      </c>
      <c r="F178" s="542"/>
      <c r="G178" s="543">
        <v>1254</v>
      </c>
      <c r="H178" s="543">
        <f t="shared" si="49"/>
        <v>1357.9659999999999</v>
      </c>
      <c r="I178" s="543">
        <f t="shared" si="50"/>
        <v>0</v>
      </c>
      <c r="J178" s="543">
        <f t="shared" si="51"/>
        <v>1357.9659999999999</v>
      </c>
      <c r="K178" s="543">
        <f t="shared" si="52"/>
        <v>1357.9659999999999</v>
      </c>
      <c r="L178" s="543">
        <f t="shared" si="53"/>
        <v>0</v>
      </c>
      <c r="M178" s="543"/>
      <c r="N178" s="543"/>
      <c r="O178" s="543">
        <f t="shared" si="54"/>
        <v>1357.9659999999999</v>
      </c>
      <c r="P178" s="543">
        <v>1357.9659999999999</v>
      </c>
      <c r="Q178" s="543"/>
      <c r="R178" s="543">
        <f t="shared" si="60"/>
        <v>324.59500000000003</v>
      </c>
      <c r="S178" s="543"/>
      <c r="T178" s="544">
        <f t="shared" si="55"/>
        <v>0.80708277441352794</v>
      </c>
      <c r="U178" s="544">
        <f t="shared" si="56"/>
        <v>0</v>
      </c>
      <c r="V178" s="544">
        <f t="shared" si="57"/>
        <v>0.80708277441352794</v>
      </c>
    </row>
    <row r="179" spans="1:22">
      <c r="A179" s="508">
        <v>59</v>
      </c>
      <c r="B179" s="550" t="s">
        <v>1328</v>
      </c>
      <c r="C179" s="541">
        <f t="shared" si="47"/>
        <v>1019.95</v>
      </c>
      <c r="D179" s="542">
        <v>53.950000000000045</v>
      </c>
      <c r="E179" s="542">
        <f t="shared" si="48"/>
        <v>966</v>
      </c>
      <c r="F179" s="542"/>
      <c r="G179" s="543">
        <v>966</v>
      </c>
      <c r="H179" s="543">
        <f t="shared" si="49"/>
        <v>871.60500000000002</v>
      </c>
      <c r="I179" s="543">
        <f t="shared" si="50"/>
        <v>0</v>
      </c>
      <c r="J179" s="543">
        <f t="shared" si="51"/>
        <v>871.60500000000002</v>
      </c>
      <c r="K179" s="543">
        <f t="shared" si="52"/>
        <v>871.60500000000002</v>
      </c>
      <c r="L179" s="543">
        <f t="shared" si="53"/>
        <v>0</v>
      </c>
      <c r="M179" s="543"/>
      <c r="N179" s="543"/>
      <c r="O179" s="543">
        <f t="shared" si="54"/>
        <v>871.60500000000002</v>
      </c>
      <c r="P179" s="543">
        <v>871.60500000000002</v>
      </c>
      <c r="Q179" s="543"/>
      <c r="R179" s="543">
        <f t="shared" si="60"/>
        <v>148.34500000000003</v>
      </c>
      <c r="S179" s="543"/>
      <c r="T179" s="544">
        <f t="shared" si="55"/>
        <v>0.8545565959115643</v>
      </c>
      <c r="U179" s="544">
        <f t="shared" si="56"/>
        <v>0</v>
      </c>
      <c r="V179" s="544">
        <f t="shared" si="57"/>
        <v>0.8545565959115643</v>
      </c>
    </row>
    <row r="180" spans="1:22">
      <c r="A180" s="508">
        <v>60</v>
      </c>
      <c r="B180" s="550" t="s">
        <v>1329</v>
      </c>
      <c r="C180" s="541">
        <f t="shared" si="47"/>
        <v>1139.6600000000001</v>
      </c>
      <c r="D180" s="542">
        <v>290.66000000000008</v>
      </c>
      <c r="E180" s="542">
        <f t="shared" si="48"/>
        <v>849</v>
      </c>
      <c r="F180" s="542"/>
      <c r="G180" s="543">
        <v>849</v>
      </c>
      <c r="H180" s="543">
        <f t="shared" si="49"/>
        <v>1107.76</v>
      </c>
      <c r="I180" s="543">
        <f t="shared" si="50"/>
        <v>0</v>
      </c>
      <c r="J180" s="543">
        <f t="shared" si="51"/>
        <v>1107.76</v>
      </c>
      <c r="K180" s="543">
        <f t="shared" si="52"/>
        <v>1107.76</v>
      </c>
      <c r="L180" s="543">
        <f t="shared" si="53"/>
        <v>0</v>
      </c>
      <c r="M180" s="543"/>
      <c r="N180" s="543"/>
      <c r="O180" s="543">
        <f t="shared" si="54"/>
        <v>1107.76</v>
      </c>
      <c r="P180" s="543">
        <v>1107.76</v>
      </c>
      <c r="Q180" s="543"/>
      <c r="R180" s="543">
        <f t="shared" si="60"/>
        <v>31.900000000000091</v>
      </c>
      <c r="S180" s="543"/>
      <c r="T180" s="544">
        <f t="shared" si="55"/>
        <v>0.97200919572504074</v>
      </c>
      <c r="U180" s="544">
        <f t="shared" si="56"/>
        <v>0</v>
      </c>
      <c r="V180" s="544">
        <f t="shared" si="57"/>
        <v>0.97200919572504074</v>
      </c>
    </row>
    <row r="181" spans="1:22">
      <c r="A181" s="508">
        <v>61</v>
      </c>
      <c r="B181" s="551" t="s">
        <v>1392</v>
      </c>
      <c r="C181" s="541">
        <f t="shared" ref="C181:C189" si="61">D181+E181</f>
        <v>641.50980000000004</v>
      </c>
      <c r="D181" s="542">
        <v>66.509800000000013</v>
      </c>
      <c r="E181" s="542">
        <f t="shared" ref="E181:E189" si="62">F181+G181</f>
        <v>575</v>
      </c>
      <c r="F181" s="542"/>
      <c r="G181" s="543">
        <v>575</v>
      </c>
      <c r="H181" s="543">
        <f t="shared" ref="H181:H190" si="63">I181+J181</f>
        <v>521.61379999999997</v>
      </c>
      <c r="I181" s="543">
        <f t="shared" ref="I181:I190" si="64">L181</f>
        <v>0</v>
      </c>
      <c r="J181" s="543">
        <f t="shared" ref="J181:J190" si="65">O181</f>
        <v>521.61379999999997</v>
      </c>
      <c r="K181" s="543">
        <f t="shared" ref="K181:K190" si="66">L181+O181</f>
        <v>521.61379999999997</v>
      </c>
      <c r="L181" s="543">
        <f t="shared" ref="L181:L190" si="67">M181+N181</f>
        <v>0</v>
      </c>
      <c r="M181" s="543"/>
      <c r="N181" s="543"/>
      <c r="O181" s="543">
        <f t="shared" ref="O181:O190" si="68">P181+Q181</f>
        <v>521.61379999999997</v>
      </c>
      <c r="P181" s="543">
        <v>521.61379999999997</v>
      </c>
      <c r="Q181" s="543"/>
      <c r="R181" s="543">
        <f t="shared" si="60"/>
        <v>119.89600000000007</v>
      </c>
      <c r="S181" s="543"/>
      <c r="T181" s="544">
        <f t="shared" si="55"/>
        <v>0.81310340075864773</v>
      </c>
      <c r="U181" s="544">
        <f t="shared" si="56"/>
        <v>0</v>
      </c>
      <c r="V181" s="544">
        <f t="shared" si="57"/>
        <v>0.81310340075864773</v>
      </c>
    </row>
    <row r="182" spans="1:22">
      <c r="A182" s="508">
        <v>62</v>
      </c>
      <c r="B182" s="551" t="s">
        <v>1393</v>
      </c>
      <c r="C182" s="541">
        <f t="shared" si="61"/>
        <v>662.73720000000003</v>
      </c>
      <c r="D182" s="542">
        <v>39.257200000000005</v>
      </c>
      <c r="E182" s="542">
        <f t="shared" si="62"/>
        <v>623.48</v>
      </c>
      <c r="F182" s="542"/>
      <c r="G182" s="543">
        <v>623.48</v>
      </c>
      <c r="H182" s="543">
        <f t="shared" si="63"/>
        <v>586.28399999999999</v>
      </c>
      <c r="I182" s="543">
        <f t="shared" si="64"/>
        <v>0</v>
      </c>
      <c r="J182" s="543">
        <f t="shared" si="65"/>
        <v>586.28399999999999</v>
      </c>
      <c r="K182" s="543">
        <f t="shared" si="66"/>
        <v>586.28399999999999</v>
      </c>
      <c r="L182" s="543">
        <f t="shared" si="67"/>
        <v>0</v>
      </c>
      <c r="M182" s="543"/>
      <c r="N182" s="543"/>
      <c r="O182" s="543">
        <f t="shared" si="68"/>
        <v>586.28399999999999</v>
      </c>
      <c r="P182" s="543">
        <v>586.28399999999999</v>
      </c>
      <c r="Q182" s="543"/>
      <c r="R182" s="543">
        <f t="shared" si="60"/>
        <v>76.453200000000038</v>
      </c>
      <c r="S182" s="543"/>
      <c r="T182" s="544">
        <f t="shared" si="55"/>
        <v>0.88464024654116291</v>
      </c>
      <c r="U182" s="544">
        <f t="shared" si="56"/>
        <v>0</v>
      </c>
      <c r="V182" s="544">
        <f t="shared" si="57"/>
        <v>0.88464024654116291</v>
      </c>
    </row>
    <row r="183" spans="1:22">
      <c r="A183" s="508">
        <v>63</v>
      </c>
      <c r="B183" s="551" t="s">
        <v>1394</v>
      </c>
      <c r="C183" s="541">
        <f t="shared" si="61"/>
        <v>640.83100000000002</v>
      </c>
      <c r="D183" s="542">
        <v>41.331000000000003</v>
      </c>
      <c r="E183" s="542">
        <f t="shared" si="62"/>
        <v>599.5</v>
      </c>
      <c r="F183" s="542"/>
      <c r="G183" s="543">
        <v>599.5</v>
      </c>
      <c r="H183" s="543">
        <f t="shared" si="63"/>
        <v>313.64500000000004</v>
      </c>
      <c r="I183" s="543">
        <f t="shared" si="64"/>
        <v>0</v>
      </c>
      <c r="J183" s="543">
        <f t="shared" si="65"/>
        <v>313.64500000000004</v>
      </c>
      <c r="K183" s="543">
        <f t="shared" si="66"/>
        <v>313.64500000000004</v>
      </c>
      <c r="L183" s="543">
        <f t="shared" si="67"/>
        <v>0</v>
      </c>
      <c r="M183" s="543"/>
      <c r="N183" s="543"/>
      <c r="O183" s="543">
        <f t="shared" si="68"/>
        <v>313.64500000000004</v>
      </c>
      <c r="P183" s="543">
        <v>313.64500000000004</v>
      </c>
      <c r="Q183" s="543"/>
      <c r="R183" s="543">
        <f t="shared" si="60"/>
        <v>327.18599999999998</v>
      </c>
      <c r="S183" s="543"/>
      <c r="T183" s="544">
        <f t="shared" ref="T183:T201" si="69">H183/C183</f>
        <v>0.48943481198631156</v>
      </c>
      <c r="U183" s="544">
        <f t="shared" ref="U183:U201" si="70">I183/C183</f>
        <v>0</v>
      </c>
      <c r="V183" s="544">
        <f t="shared" ref="V183:V201" si="71">J183/C183</f>
        <v>0.48943481198631156</v>
      </c>
    </row>
    <row r="184" spans="1:22">
      <c r="A184" s="508">
        <v>64</v>
      </c>
      <c r="B184" s="551" t="s">
        <v>1395</v>
      </c>
      <c r="C184" s="541">
        <f t="shared" si="61"/>
        <v>442.68</v>
      </c>
      <c r="D184" s="542">
        <v>58.680000000000014</v>
      </c>
      <c r="E184" s="542">
        <f t="shared" si="62"/>
        <v>384</v>
      </c>
      <c r="F184" s="542"/>
      <c r="G184" s="543">
        <v>384</v>
      </c>
      <c r="H184" s="543">
        <f t="shared" si="63"/>
        <v>305.33839999999998</v>
      </c>
      <c r="I184" s="543">
        <f t="shared" si="64"/>
        <v>0</v>
      </c>
      <c r="J184" s="543">
        <f t="shared" si="65"/>
        <v>305.33839999999998</v>
      </c>
      <c r="K184" s="543">
        <f t="shared" si="66"/>
        <v>305.33839999999998</v>
      </c>
      <c r="L184" s="543">
        <f t="shared" si="67"/>
        <v>0</v>
      </c>
      <c r="M184" s="543"/>
      <c r="N184" s="543"/>
      <c r="O184" s="543">
        <f t="shared" si="68"/>
        <v>305.33839999999998</v>
      </c>
      <c r="P184" s="543">
        <v>305.33839999999998</v>
      </c>
      <c r="Q184" s="543"/>
      <c r="R184" s="543">
        <f t="shared" si="60"/>
        <v>137.34160000000003</v>
      </c>
      <c r="S184" s="543"/>
      <c r="T184" s="544">
        <f t="shared" si="69"/>
        <v>0.68974970633414645</v>
      </c>
      <c r="U184" s="544">
        <f t="shared" si="70"/>
        <v>0</v>
      </c>
      <c r="V184" s="544">
        <f t="shared" si="71"/>
        <v>0.68974970633414645</v>
      </c>
    </row>
    <row r="185" spans="1:22">
      <c r="A185" s="508">
        <v>65</v>
      </c>
      <c r="B185" s="551" t="s">
        <v>1396</v>
      </c>
      <c r="C185" s="541">
        <f t="shared" si="61"/>
        <v>622.71400000000006</v>
      </c>
      <c r="D185" s="542">
        <v>47.194000000000003</v>
      </c>
      <c r="E185" s="542">
        <f t="shared" si="62"/>
        <v>575.5200000000001</v>
      </c>
      <c r="F185" s="542"/>
      <c r="G185" s="543">
        <v>575.5200000000001</v>
      </c>
      <c r="H185" s="543">
        <f t="shared" si="63"/>
        <v>555.72876999999994</v>
      </c>
      <c r="I185" s="543">
        <f t="shared" si="64"/>
        <v>0</v>
      </c>
      <c r="J185" s="543">
        <f t="shared" si="65"/>
        <v>555.72876999999994</v>
      </c>
      <c r="K185" s="543">
        <f t="shared" si="66"/>
        <v>555.72876999999994</v>
      </c>
      <c r="L185" s="543">
        <f t="shared" si="67"/>
        <v>0</v>
      </c>
      <c r="M185" s="543"/>
      <c r="N185" s="543"/>
      <c r="O185" s="543">
        <f t="shared" si="68"/>
        <v>555.72876999999994</v>
      </c>
      <c r="P185" s="543">
        <v>555.72876999999994</v>
      </c>
      <c r="Q185" s="543"/>
      <c r="R185" s="543">
        <f t="shared" ref="R185:R190" si="72">C185-H185</f>
        <v>66.985230000000115</v>
      </c>
      <c r="S185" s="543"/>
      <c r="T185" s="544">
        <f t="shared" si="69"/>
        <v>0.89243018464335133</v>
      </c>
      <c r="U185" s="544">
        <f t="shared" si="70"/>
        <v>0</v>
      </c>
      <c r="V185" s="544">
        <f t="shared" si="71"/>
        <v>0.89243018464335133</v>
      </c>
    </row>
    <row r="186" spans="1:22">
      <c r="A186" s="508">
        <v>66</v>
      </c>
      <c r="B186" s="551" t="s">
        <v>1397</v>
      </c>
      <c r="C186" s="541">
        <f t="shared" si="61"/>
        <v>647.50900000000001</v>
      </c>
      <c r="D186" s="542">
        <v>48.009</v>
      </c>
      <c r="E186" s="542">
        <f t="shared" si="62"/>
        <v>599.5</v>
      </c>
      <c r="F186" s="542"/>
      <c r="G186" s="543">
        <v>599.5</v>
      </c>
      <c r="H186" s="543">
        <f t="shared" si="63"/>
        <v>58.343000000000004</v>
      </c>
      <c r="I186" s="543">
        <f t="shared" si="64"/>
        <v>0</v>
      </c>
      <c r="J186" s="543">
        <f t="shared" si="65"/>
        <v>58.343000000000004</v>
      </c>
      <c r="K186" s="543">
        <f t="shared" si="66"/>
        <v>58.343000000000004</v>
      </c>
      <c r="L186" s="543">
        <f t="shared" si="67"/>
        <v>0</v>
      </c>
      <c r="M186" s="543"/>
      <c r="N186" s="543"/>
      <c r="O186" s="543">
        <f t="shared" si="68"/>
        <v>58.343000000000004</v>
      </c>
      <c r="P186" s="543">
        <v>58.343000000000004</v>
      </c>
      <c r="Q186" s="543"/>
      <c r="R186" s="543">
        <f t="shared" si="72"/>
        <v>589.16600000000005</v>
      </c>
      <c r="S186" s="543"/>
      <c r="T186" s="544">
        <f t="shared" si="69"/>
        <v>9.0103766897448534E-2</v>
      </c>
      <c r="U186" s="544">
        <f t="shared" si="70"/>
        <v>0</v>
      </c>
      <c r="V186" s="544">
        <f t="shared" si="71"/>
        <v>9.0103766897448534E-2</v>
      </c>
    </row>
    <row r="187" spans="1:22">
      <c r="A187" s="508">
        <v>67</v>
      </c>
      <c r="B187" s="551" t="s">
        <v>1398</v>
      </c>
      <c r="C187" s="541">
        <f t="shared" si="61"/>
        <v>623.30499999999995</v>
      </c>
      <c r="D187" s="542">
        <v>23.812000000000001</v>
      </c>
      <c r="E187" s="542">
        <f t="shared" si="62"/>
        <v>599.49299999999994</v>
      </c>
      <c r="F187" s="542"/>
      <c r="G187" s="543">
        <v>599.49299999999994</v>
      </c>
      <c r="H187" s="543">
        <f t="shared" si="63"/>
        <v>240</v>
      </c>
      <c r="I187" s="543">
        <f t="shared" si="64"/>
        <v>0</v>
      </c>
      <c r="J187" s="543">
        <f t="shared" si="65"/>
        <v>240</v>
      </c>
      <c r="K187" s="543">
        <f t="shared" si="66"/>
        <v>240</v>
      </c>
      <c r="L187" s="543">
        <f t="shared" si="67"/>
        <v>0</v>
      </c>
      <c r="M187" s="543"/>
      <c r="N187" s="543"/>
      <c r="O187" s="543">
        <f t="shared" si="68"/>
        <v>240</v>
      </c>
      <c r="P187" s="543">
        <v>240</v>
      </c>
      <c r="Q187" s="543"/>
      <c r="R187" s="543">
        <f t="shared" si="72"/>
        <v>383.30499999999995</v>
      </c>
      <c r="S187" s="543"/>
      <c r="T187" s="544">
        <f t="shared" si="69"/>
        <v>0.38504423997882259</v>
      </c>
      <c r="U187" s="544">
        <f t="shared" si="70"/>
        <v>0</v>
      </c>
      <c r="V187" s="544">
        <f t="shared" si="71"/>
        <v>0.38504423997882259</v>
      </c>
    </row>
    <row r="188" spans="1:22">
      <c r="A188" s="508">
        <v>68</v>
      </c>
      <c r="B188" s="551" t="s">
        <v>1399</v>
      </c>
      <c r="C188" s="541">
        <f t="shared" si="61"/>
        <v>685.14699999999993</v>
      </c>
      <c r="D188" s="542">
        <v>490.14699999999999</v>
      </c>
      <c r="E188" s="542">
        <f t="shared" si="62"/>
        <v>195</v>
      </c>
      <c r="F188" s="542"/>
      <c r="G188" s="543">
        <v>195</v>
      </c>
      <c r="H188" s="543">
        <f t="shared" si="63"/>
        <v>185.24700000000001</v>
      </c>
      <c r="I188" s="543">
        <f t="shared" si="64"/>
        <v>0</v>
      </c>
      <c r="J188" s="543">
        <f t="shared" si="65"/>
        <v>185.24700000000001</v>
      </c>
      <c r="K188" s="543">
        <f t="shared" si="66"/>
        <v>185.24700000000001</v>
      </c>
      <c r="L188" s="543">
        <f t="shared" si="67"/>
        <v>0</v>
      </c>
      <c r="M188" s="543"/>
      <c r="N188" s="543"/>
      <c r="O188" s="543">
        <f t="shared" si="68"/>
        <v>185.24700000000001</v>
      </c>
      <c r="P188" s="543">
        <v>185.24700000000001</v>
      </c>
      <c r="Q188" s="543"/>
      <c r="R188" s="543">
        <f t="shared" si="72"/>
        <v>499.89999999999992</v>
      </c>
      <c r="S188" s="543"/>
      <c r="T188" s="544">
        <f t="shared" si="69"/>
        <v>0.27037555444306116</v>
      </c>
      <c r="U188" s="544">
        <f t="shared" si="70"/>
        <v>0</v>
      </c>
      <c r="V188" s="544">
        <f t="shared" si="71"/>
        <v>0.27037555444306116</v>
      </c>
    </row>
    <row r="189" spans="1:22">
      <c r="A189" s="508">
        <v>69</v>
      </c>
      <c r="B189" s="551" t="s">
        <v>1400</v>
      </c>
      <c r="C189" s="541">
        <f t="shared" si="61"/>
        <v>200.566</v>
      </c>
      <c r="D189" s="542"/>
      <c r="E189" s="542">
        <f t="shared" si="62"/>
        <v>200.566</v>
      </c>
      <c r="F189" s="542"/>
      <c r="G189" s="543">
        <v>200.566</v>
      </c>
      <c r="H189" s="543">
        <f t="shared" si="63"/>
        <v>200.566</v>
      </c>
      <c r="I189" s="543">
        <f t="shared" si="64"/>
        <v>0</v>
      </c>
      <c r="J189" s="543">
        <f t="shared" si="65"/>
        <v>200.566</v>
      </c>
      <c r="K189" s="543">
        <f t="shared" si="66"/>
        <v>200.566</v>
      </c>
      <c r="L189" s="543">
        <f t="shared" si="67"/>
        <v>0</v>
      </c>
      <c r="M189" s="543"/>
      <c r="N189" s="543"/>
      <c r="O189" s="543">
        <f t="shared" si="68"/>
        <v>200.566</v>
      </c>
      <c r="P189" s="543">
        <v>200.566</v>
      </c>
      <c r="Q189" s="543"/>
      <c r="R189" s="543">
        <f t="shared" si="72"/>
        <v>0</v>
      </c>
      <c r="S189" s="543"/>
      <c r="T189" s="544">
        <f t="shared" si="69"/>
        <v>1</v>
      </c>
      <c r="U189" s="544">
        <f t="shared" si="70"/>
        <v>0</v>
      </c>
      <c r="V189" s="544">
        <f t="shared" si="71"/>
        <v>1</v>
      </c>
    </row>
    <row r="190" spans="1:22" s="538" customFormat="1" ht="32.25" customHeight="1">
      <c r="A190" s="507" t="s">
        <v>95</v>
      </c>
      <c r="B190" s="548" t="s">
        <v>1339</v>
      </c>
      <c r="C190" s="546">
        <f>D190+E190</f>
        <v>15889.800000000001</v>
      </c>
      <c r="D190" s="537">
        <f>170.2+14883</f>
        <v>15053.2</v>
      </c>
      <c r="E190" s="537">
        <f>F190+G190</f>
        <v>836.60000000000014</v>
      </c>
      <c r="F190" s="546"/>
      <c r="G190" s="546">
        <v>836.60000000000014</v>
      </c>
      <c r="H190" s="510">
        <f t="shared" si="63"/>
        <v>15889.800000000001</v>
      </c>
      <c r="I190" s="510">
        <f t="shared" si="64"/>
        <v>0</v>
      </c>
      <c r="J190" s="510">
        <f t="shared" si="65"/>
        <v>15889.800000000001</v>
      </c>
      <c r="K190" s="510">
        <f t="shared" si="66"/>
        <v>15889.800000000001</v>
      </c>
      <c r="L190" s="510">
        <f t="shared" si="67"/>
        <v>0</v>
      </c>
      <c r="M190" s="510"/>
      <c r="N190" s="510"/>
      <c r="O190" s="510">
        <f t="shared" si="68"/>
        <v>15889.800000000001</v>
      </c>
      <c r="P190" s="546">
        <v>15889.800000000001</v>
      </c>
      <c r="Q190" s="546"/>
      <c r="R190" s="543">
        <f t="shared" si="72"/>
        <v>0</v>
      </c>
      <c r="S190" s="546"/>
      <c r="T190" s="511">
        <f t="shared" si="69"/>
        <v>1</v>
      </c>
      <c r="U190" s="511">
        <f t="shared" si="70"/>
        <v>0</v>
      </c>
      <c r="V190" s="511">
        <f t="shared" si="71"/>
        <v>1</v>
      </c>
    </row>
    <row r="191" spans="1:22" s="538" customFormat="1" ht="29.25" customHeight="1">
      <c r="A191" s="507" t="s">
        <v>103</v>
      </c>
      <c r="B191" s="509" t="s">
        <v>1340</v>
      </c>
      <c r="C191" s="546">
        <f>D191+E191</f>
        <v>21730</v>
      </c>
      <c r="D191" s="537">
        <v>21730</v>
      </c>
      <c r="E191" s="537"/>
      <c r="F191" s="537"/>
      <c r="G191" s="510"/>
      <c r="H191" s="510"/>
      <c r="I191" s="510"/>
      <c r="J191" s="510"/>
      <c r="K191" s="510"/>
      <c r="L191" s="510"/>
      <c r="M191" s="510"/>
      <c r="N191" s="510"/>
      <c r="O191" s="510"/>
      <c r="P191" s="510"/>
      <c r="Q191" s="510"/>
      <c r="R191" s="537">
        <v>21730</v>
      </c>
      <c r="S191" s="510"/>
      <c r="T191" s="511">
        <f t="shared" si="69"/>
        <v>0</v>
      </c>
      <c r="U191" s="511">
        <f t="shared" si="70"/>
        <v>0</v>
      </c>
      <c r="V191" s="511">
        <f t="shared" si="71"/>
        <v>0</v>
      </c>
    </row>
    <row r="192" spans="1:22" s="538" customFormat="1" ht="45" customHeight="1">
      <c r="A192" s="507" t="s">
        <v>118</v>
      </c>
      <c r="B192" s="537" t="s">
        <v>1401</v>
      </c>
      <c r="C192" s="546">
        <f>C193+C198+C201</f>
        <v>24171.405200000001</v>
      </c>
      <c r="D192" s="546">
        <f t="shared" ref="D192:S192" si="73">D193+D198+D201</f>
        <v>5843.4052000000001</v>
      </c>
      <c r="E192" s="546">
        <f t="shared" si="73"/>
        <v>18328</v>
      </c>
      <c r="F192" s="546">
        <f t="shared" si="73"/>
        <v>16475</v>
      </c>
      <c r="G192" s="546">
        <f>G193+G198+G201</f>
        <v>1853.0000000000002</v>
      </c>
      <c r="H192" s="546">
        <f t="shared" si="73"/>
        <v>3398</v>
      </c>
      <c r="I192" s="546">
        <f t="shared" si="73"/>
        <v>2753</v>
      </c>
      <c r="J192" s="546">
        <f t="shared" si="73"/>
        <v>645</v>
      </c>
      <c r="K192" s="546">
        <f t="shared" si="73"/>
        <v>3398</v>
      </c>
      <c r="L192" s="546">
        <f t="shared" si="73"/>
        <v>2753</v>
      </c>
      <c r="M192" s="546">
        <f t="shared" si="73"/>
        <v>2753</v>
      </c>
      <c r="N192" s="546">
        <f t="shared" si="73"/>
        <v>0</v>
      </c>
      <c r="O192" s="546">
        <f t="shared" si="73"/>
        <v>645</v>
      </c>
      <c r="P192" s="546">
        <f t="shared" si="73"/>
        <v>645</v>
      </c>
      <c r="Q192" s="546">
        <f t="shared" si="73"/>
        <v>0</v>
      </c>
      <c r="R192" s="546">
        <f t="shared" si="73"/>
        <v>20590.5</v>
      </c>
      <c r="S192" s="546">
        <f t="shared" si="73"/>
        <v>182.90519999999998</v>
      </c>
      <c r="T192" s="511">
        <f t="shared" si="69"/>
        <v>0.14057933214408239</v>
      </c>
      <c r="U192" s="511">
        <f t="shared" si="70"/>
        <v>0.11389490917971123</v>
      </c>
      <c r="V192" s="511">
        <f t="shared" si="71"/>
        <v>2.6684422964371138E-2</v>
      </c>
    </row>
    <row r="193" spans="1:22" s="538" customFormat="1" ht="20.25" customHeight="1">
      <c r="A193" s="507" t="s">
        <v>113</v>
      </c>
      <c r="B193" s="509" t="s">
        <v>1251</v>
      </c>
      <c r="C193" s="546">
        <f>SUM(C194:C196)</f>
        <v>245.40519999999998</v>
      </c>
      <c r="D193" s="546">
        <f t="shared" ref="D193:S193" si="74">SUM(D194:D196)</f>
        <v>182.90519999999998</v>
      </c>
      <c r="E193" s="546">
        <f t="shared" si="74"/>
        <v>62.5</v>
      </c>
      <c r="F193" s="546">
        <f t="shared" si="74"/>
        <v>0</v>
      </c>
      <c r="G193" s="546">
        <f t="shared" si="74"/>
        <v>62.5</v>
      </c>
      <c r="H193" s="546">
        <f t="shared" si="74"/>
        <v>0</v>
      </c>
      <c r="I193" s="546">
        <f t="shared" si="74"/>
        <v>0</v>
      </c>
      <c r="J193" s="546">
        <f t="shared" si="74"/>
        <v>0</v>
      </c>
      <c r="K193" s="546">
        <f t="shared" si="74"/>
        <v>0</v>
      </c>
      <c r="L193" s="546">
        <f t="shared" si="74"/>
        <v>0</v>
      </c>
      <c r="M193" s="546">
        <f t="shared" si="74"/>
        <v>0</v>
      </c>
      <c r="N193" s="546">
        <f t="shared" si="74"/>
        <v>0</v>
      </c>
      <c r="O193" s="546">
        <f t="shared" si="74"/>
        <v>0</v>
      </c>
      <c r="P193" s="546">
        <f t="shared" si="74"/>
        <v>0</v>
      </c>
      <c r="Q193" s="546">
        <f t="shared" si="74"/>
        <v>0</v>
      </c>
      <c r="R193" s="546">
        <f t="shared" si="74"/>
        <v>62.5</v>
      </c>
      <c r="S193" s="546">
        <f t="shared" si="74"/>
        <v>182.90519999999998</v>
      </c>
      <c r="T193" s="511">
        <f t="shared" si="69"/>
        <v>0</v>
      </c>
      <c r="U193" s="511">
        <f t="shared" si="70"/>
        <v>0</v>
      </c>
      <c r="V193" s="511">
        <f t="shared" si="71"/>
        <v>0</v>
      </c>
    </row>
    <row r="194" spans="1:22" ht="26.25" customHeight="1">
      <c r="A194" s="508"/>
      <c r="B194" s="458" t="s">
        <v>1402</v>
      </c>
      <c r="C194" s="541">
        <f t="shared" ref="C194:C200" si="75">D194+E194</f>
        <v>62.5</v>
      </c>
      <c r="D194" s="542"/>
      <c r="E194" s="542">
        <f t="shared" ref="E194:E201" si="76">F194+G194</f>
        <v>62.5</v>
      </c>
      <c r="F194" s="542"/>
      <c r="G194" s="543">
        <v>62.5</v>
      </c>
      <c r="H194" s="543">
        <f t="shared" ref="H194:H200" si="77">I194+J194</f>
        <v>0</v>
      </c>
      <c r="I194" s="543">
        <f t="shared" ref="I194:I200" si="78">L194</f>
        <v>0</v>
      </c>
      <c r="J194" s="543">
        <f t="shared" ref="J194:J200" si="79">O194</f>
        <v>0</v>
      </c>
      <c r="K194" s="543">
        <f t="shared" ref="K194:K200" si="80">L194+O194</f>
        <v>0</v>
      </c>
      <c r="L194" s="543">
        <f t="shared" ref="L194:L200" si="81">M194+N194</f>
        <v>0</v>
      </c>
      <c r="M194" s="543"/>
      <c r="N194" s="543"/>
      <c r="O194" s="543">
        <f t="shared" ref="O194:O200" si="82">P194+Q194</f>
        <v>0</v>
      </c>
      <c r="P194" s="541"/>
      <c r="Q194" s="541"/>
      <c r="R194" s="543">
        <f>C194-H194</f>
        <v>62.5</v>
      </c>
      <c r="S194" s="541"/>
      <c r="T194" s="544">
        <f t="shared" si="69"/>
        <v>0</v>
      </c>
      <c r="U194" s="544">
        <f t="shared" si="70"/>
        <v>0</v>
      </c>
      <c r="V194" s="544">
        <f t="shared" si="71"/>
        <v>0</v>
      </c>
    </row>
    <row r="195" spans="1:22">
      <c r="A195" s="508"/>
      <c r="B195" s="458" t="s">
        <v>1403</v>
      </c>
      <c r="C195" s="541">
        <f t="shared" si="75"/>
        <v>11.505199999999988</v>
      </c>
      <c r="D195" s="542">
        <v>11.505199999999988</v>
      </c>
      <c r="E195" s="542">
        <f t="shared" si="76"/>
        <v>0</v>
      </c>
      <c r="F195" s="542"/>
      <c r="G195" s="543"/>
      <c r="H195" s="543">
        <f t="shared" si="77"/>
        <v>0</v>
      </c>
      <c r="I195" s="543">
        <f t="shared" si="78"/>
        <v>0</v>
      </c>
      <c r="J195" s="543">
        <f t="shared" si="79"/>
        <v>0</v>
      </c>
      <c r="K195" s="543">
        <f t="shared" si="80"/>
        <v>0</v>
      </c>
      <c r="L195" s="543">
        <f t="shared" si="81"/>
        <v>0</v>
      </c>
      <c r="M195" s="543"/>
      <c r="N195" s="543"/>
      <c r="O195" s="543">
        <f t="shared" si="82"/>
        <v>0</v>
      </c>
      <c r="P195" s="543"/>
      <c r="Q195" s="543"/>
      <c r="R195" s="521"/>
      <c r="S195" s="543">
        <f>C195-H195</f>
        <v>11.505199999999988</v>
      </c>
      <c r="T195" s="544">
        <f t="shared" si="69"/>
        <v>0</v>
      </c>
      <c r="U195" s="544">
        <f t="shared" si="70"/>
        <v>0</v>
      </c>
      <c r="V195" s="544">
        <f t="shared" si="71"/>
        <v>0</v>
      </c>
    </row>
    <row r="196" spans="1:22">
      <c r="A196" s="508"/>
      <c r="B196" s="553" t="s">
        <v>1404</v>
      </c>
      <c r="C196" s="541">
        <f t="shared" si="75"/>
        <v>171.4</v>
      </c>
      <c r="D196" s="459">
        <v>171.4</v>
      </c>
      <c r="E196" s="542">
        <f>F196+G196</f>
        <v>0</v>
      </c>
      <c r="F196" s="542"/>
      <c r="G196" s="543"/>
      <c r="H196" s="543"/>
      <c r="I196" s="543"/>
      <c r="J196" s="543"/>
      <c r="K196" s="543"/>
      <c r="L196" s="543"/>
      <c r="M196" s="543"/>
      <c r="N196" s="543"/>
      <c r="O196" s="543"/>
      <c r="P196" s="543"/>
      <c r="Q196" s="543"/>
      <c r="R196" s="543"/>
      <c r="S196" s="543">
        <v>171.4</v>
      </c>
      <c r="T196" s="544">
        <f t="shared" si="69"/>
        <v>0</v>
      </c>
      <c r="U196" s="544">
        <f t="shared" si="70"/>
        <v>0</v>
      </c>
      <c r="V196" s="544">
        <f t="shared" si="71"/>
        <v>0</v>
      </c>
    </row>
    <row r="197" spans="1:22">
      <c r="A197" s="508"/>
      <c r="B197" s="458" t="s">
        <v>1405</v>
      </c>
      <c r="C197" s="541">
        <f t="shared" si="75"/>
        <v>44.381</v>
      </c>
      <c r="D197" s="459">
        <v>44.381</v>
      </c>
      <c r="E197" s="542"/>
      <c r="F197" s="542"/>
      <c r="G197" s="543"/>
      <c r="H197" s="543">
        <f t="shared" ref="H197" si="83">I197+J197</f>
        <v>34.938000000000002</v>
      </c>
      <c r="I197" s="543">
        <f t="shared" ref="I197" si="84">L197</f>
        <v>34.938000000000002</v>
      </c>
      <c r="J197" s="543">
        <f t="shared" ref="J197" si="85">O197</f>
        <v>0</v>
      </c>
      <c r="K197" s="543">
        <f t="shared" ref="K197" si="86">L197+O197</f>
        <v>34.938000000000002</v>
      </c>
      <c r="L197" s="543">
        <f t="shared" si="81"/>
        <v>34.938000000000002</v>
      </c>
      <c r="M197" s="543">
        <v>34.938000000000002</v>
      </c>
      <c r="N197" s="543"/>
      <c r="O197" s="543"/>
      <c r="P197" s="543"/>
      <c r="Q197" s="543"/>
      <c r="R197" s="543"/>
      <c r="S197" s="543">
        <f>C197-H197</f>
        <v>9.4429999999999978</v>
      </c>
      <c r="T197" s="544">
        <f t="shared" si="69"/>
        <v>0.78722876906784445</v>
      </c>
      <c r="U197" s="544">
        <f t="shared" si="70"/>
        <v>0.78722876906784445</v>
      </c>
      <c r="V197" s="544">
        <f t="shared" si="71"/>
        <v>0</v>
      </c>
    </row>
    <row r="198" spans="1:22" s="538" customFormat="1">
      <c r="A198" s="507" t="s">
        <v>85</v>
      </c>
      <c r="B198" s="509" t="s">
        <v>1271</v>
      </c>
      <c r="C198" s="540">
        <f>SUM(C199:C200)</f>
        <v>20527</v>
      </c>
      <c r="D198" s="540">
        <f t="shared" ref="D198:F198" si="87">SUM(D199:D200)</f>
        <v>3432</v>
      </c>
      <c r="E198" s="540">
        <f t="shared" si="87"/>
        <v>17095</v>
      </c>
      <c r="F198" s="540">
        <f t="shared" si="87"/>
        <v>16475</v>
      </c>
      <c r="G198" s="540">
        <f>SUM(G199:G200)</f>
        <v>620</v>
      </c>
      <c r="H198" s="510">
        <f t="shared" ref="H198:S198" si="88">SUM(H199:H200)</f>
        <v>3398</v>
      </c>
      <c r="I198" s="510">
        <f t="shared" si="88"/>
        <v>2753</v>
      </c>
      <c r="J198" s="510">
        <f t="shared" si="88"/>
        <v>645</v>
      </c>
      <c r="K198" s="510">
        <f t="shared" si="88"/>
        <v>3398</v>
      </c>
      <c r="L198" s="510">
        <f t="shared" si="88"/>
        <v>2753</v>
      </c>
      <c r="M198" s="510">
        <f t="shared" si="88"/>
        <v>2753</v>
      </c>
      <c r="N198" s="510">
        <f t="shared" si="88"/>
        <v>0</v>
      </c>
      <c r="O198" s="510">
        <f t="shared" si="88"/>
        <v>645</v>
      </c>
      <c r="P198" s="510">
        <f t="shared" si="88"/>
        <v>645</v>
      </c>
      <c r="Q198" s="510">
        <f t="shared" si="88"/>
        <v>0</v>
      </c>
      <c r="R198" s="510">
        <f t="shared" si="88"/>
        <v>17129</v>
      </c>
      <c r="S198" s="510">
        <f t="shared" si="88"/>
        <v>0</v>
      </c>
      <c r="T198" s="511">
        <f t="shared" si="69"/>
        <v>0.16553807180786281</v>
      </c>
      <c r="U198" s="511">
        <f t="shared" si="70"/>
        <v>0.13411604228576995</v>
      </c>
      <c r="V198" s="511">
        <f t="shared" si="71"/>
        <v>3.1422029522092852E-2</v>
      </c>
    </row>
    <row r="199" spans="1:22">
      <c r="A199" s="508"/>
      <c r="B199" s="458" t="s">
        <v>1335</v>
      </c>
      <c r="C199" s="541">
        <f t="shared" si="75"/>
        <v>17429.976999999999</v>
      </c>
      <c r="D199" s="542">
        <v>2165</v>
      </c>
      <c r="E199" s="542">
        <f t="shared" si="76"/>
        <v>15264.977000000001</v>
      </c>
      <c r="F199" s="542">
        <v>14805</v>
      </c>
      <c r="G199" s="543">
        <v>459.97699999999998</v>
      </c>
      <c r="H199" s="543">
        <f t="shared" si="77"/>
        <v>2753</v>
      </c>
      <c r="I199" s="543">
        <f t="shared" si="78"/>
        <v>2753</v>
      </c>
      <c r="J199" s="543">
        <f t="shared" si="79"/>
        <v>0</v>
      </c>
      <c r="K199" s="543">
        <f t="shared" si="80"/>
        <v>2753</v>
      </c>
      <c r="L199" s="543">
        <f t="shared" si="81"/>
        <v>2753</v>
      </c>
      <c r="M199" s="543">
        <v>2753</v>
      </c>
      <c r="N199" s="543"/>
      <c r="O199" s="543">
        <f t="shared" si="82"/>
        <v>0</v>
      </c>
      <c r="P199" s="543"/>
      <c r="Q199" s="543"/>
      <c r="R199" s="543">
        <f>C199-H199</f>
        <v>14676.976999999999</v>
      </c>
      <c r="S199" s="543"/>
      <c r="T199" s="544">
        <f t="shared" si="69"/>
        <v>0.157946278414481</v>
      </c>
      <c r="U199" s="544">
        <f t="shared" si="70"/>
        <v>0.157946278414481</v>
      </c>
      <c r="V199" s="544">
        <f t="shared" si="71"/>
        <v>0</v>
      </c>
    </row>
    <row r="200" spans="1:22">
      <c r="A200" s="508"/>
      <c r="B200" s="458" t="s">
        <v>1336</v>
      </c>
      <c r="C200" s="541">
        <f t="shared" si="75"/>
        <v>3097.0230000000001</v>
      </c>
      <c r="D200" s="542">
        <f>622+645</f>
        <v>1267</v>
      </c>
      <c r="E200" s="542">
        <f t="shared" si="76"/>
        <v>1830.0229999999999</v>
      </c>
      <c r="F200" s="542">
        <v>1670</v>
      </c>
      <c r="G200" s="543">
        <v>160.023</v>
      </c>
      <c r="H200" s="543">
        <f t="shared" si="77"/>
        <v>645</v>
      </c>
      <c r="I200" s="543">
        <f t="shared" si="78"/>
        <v>0</v>
      </c>
      <c r="J200" s="543">
        <f t="shared" si="79"/>
        <v>645</v>
      </c>
      <c r="K200" s="543">
        <f t="shared" si="80"/>
        <v>645</v>
      </c>
      <c r="L200" s="543">
        <f t="shared" si="81"/>
        <v>0</v>
      </c>
      <c r="M200" s="543"/>
      <c r="N200" s="543"/>
      <c r="O200" s="543">
        <f t="shared" si="82"/>
        <v>645</v>
      </c>
      <c r="P200" s="543">
        <v>645</v>
      </c>
      <c r="Q200" s="543"/>
      <c r="R200" s="543">
        <f>C200-H200</f>
        <v>2452.0230000000001</v>
      </c>
      <c r="S200" s="543"/>
      <c r="T200" s="544">
        <f t="shared" si="69"/>
        <v>0.20826451724769238</v>
      </c>
      <c r="U200" s="544">
        <f t="shared" si="70"/>
        <v>0</v>
      </c>
      <c r="V200" s="544">
        <f t="shared" si="71"/>
        <v>0.20826451724769238</v>
      </c>
    </row>
    <row r="201" spans="1:22" s="538" customFormat="1" ht="15" customHeight="1">
      <c r="A201" s="507" t="s">
        <v>95</v>
      </c>
      <c r="B201" s="509" t="s">
        <v>1340</v>
      </c>
      <c r="C201" s="546">
        <f>D201+E201</f>
        <v>3399</v>
      </c>
      <c r="D201" s="546">
        <f>3399-1170.5</f>
        <v>2228.5</v>
      </c>
      <c r="E201" s="537">
        <f t="shared" si="76"/>
        <v>1170.5000000000002</v>
      </c>
      <c r="F201" s="546"/>
      <c r="G201" s="546">
        <f>1853-G194-G199-G200</f>
        <v>1170.5000000000002</v>
      </c>
      <c r="H201" s="546"/>
      <c r="I201" s="546"/>
      <c r="J201" s="546"/>
      <c r="K201" s="546"/>
      <c r="L201" s="546"/>
      <c r="M201" s="546"/>
      <c r="N201" s="546"/>
      <c r="O201" s="546"/>
      <c r="P201" s="546"/>
      <c r="Q201" s="546"/>
      <c r="R201" s="546">
        <v>3399</v>
      </c>
      <c r="S201" s="546"/>
      <c r="T201" s="511">
        <f t="shared" si="69"/>
        <v>0</v>
      </c>
      <c r="U201" s="511">
        <f t="shared" si="70"/>
        <v>0</v>
      </c>
      <c r="V201" s="511">
        <f t="shared" si="71"/>
        <v>0</v>
      </c>
    </row>
    <row r="202" spans="1:22">
      <c r="A202" s="554"/>
      <c r="B202" s="555"/>
      <c r="C202" s="556"/>
      <c r="D202" s="557"/>
      <c r="E202" s="557"/>
      <c r="F202" s="557"/>
      <c r="G202" s="558"/>
      <c r="H202" s="558"/>
      <c r="I202" s="558"/>
      <c r="J202" s="558"/>
      <c r="K202" s="558"/>
      <c r="L202" s="558"/>
      <c r="M202" s="558"/>
      <c r="N202" s="558"/>
      <c r="O202" s="558"/>
      <c r="P202" s="558"/>
      <c r="Q202" s="558"/>
      <c r="R202" s="558"/>
      <c r="S202" s="558"/>
      <c r="T202" s="559"/>
      <c r="U202" s="559"/>
      <c r="V202" s="559"/>
    </row>
    <row r="203" spans="1:22" ht="27.65" customHeight="1">
      <c r="A203" s="560" t="s">
        <v>1406</v>
      </c>
    </row>
    <row r="204" spans="1:22">
      <c r="A204" s="444"/>
    </row>
    <row r="205" spans="1:22">
      <c r="D205" s="561"/>
      <c r="R205" s="561"/>
    </row>
    <row r="207" spans="1:22">
      <c r="D207" s="561"/>
    </row>
  </sheetData>
  <mergeCells count="34">
    <mergeCell ref="A3:V3"/>
    <mergeCell ref="O7:Q7"/>
    <mergeCell ref="U7:U9"/>
    <mergeCell ref="V7:V9"/>
    <mergeCell ref="L8:L9"/>
    <mergeCell ref="M8:N8"/>
    <mergeCell ref="O8:O9"/>
    <mergeCell ref="P8:Q8"/>
    <mergeCell ref="F7:F9"/>
    <mergeCell ref="G7:G9"/>
    <mergeCell ref="I7:I9"/>
    <mergeCell ref="J7:J9"/>
    <mergeCell ref="K6:Q6"/>
    <mergeCell ref="R6:R9"/>
    <mergeCell ref="T5:V5"/>
    <mergeCell ref="E6:E9"/>
    <mergeCell ref="I6:J6"/>
    <mergeCell ref="K7:K9"/>
    <mergeCell ref="T1:V1"/>
    <mergeCell ref="A2:V2"/>
    <mergeCell ref="U4:V4"/>
    <mergeCell ref="A5:A9"/>
    <mergeCell ref="B5:B9"/>
    <mergeCell ref="C5:C9"/>
    <mergeCell ref="D5:D9"/>
    <mergeCell ref="E5:G5"/>
    <mergeCell ref="H5:Q5"/>
    <mergeCell ref="R5:S5"/>
    <mergeCell ref="F6:G6"/>
    <mergeCell ref="H6:H9"/>
    <mergeCell ref="T6:T9"/>
    <mergeCell ref="U6:V6"/>
    <mergeCell ref="L7:N7"/>
    <mergeCell ref="S6:S9"/>
  </mergeCells>
  <pageMargins left="0.5" right="0.34" top="0.4" bottom="0.42" header="0.3" footer="0.2"/>
  <pageSetup paperSize="9" scale="64" fitToHeight="100" orientation="landscape" verticalDpi="0"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CE1A8-62F7-49C4-BC68-250A2388BB0E}">
  <sheetPr>
    <pageSetUpPr fitToPage="1"/>
  </sheetPr>
  <dimension ref="A1:N1667"/>
  <sheetViews>
    <sheetView zoomScale="115" zoomScaleNormal="115" workbookViewId="0">
      <selection activeCell="B27" sqref="B27"/>
    </sheetView>
  </sheetViews>
  <sheetFormatPr defaultColWidth="8" defaultRowHeight="14"/>
  <cols>
    <col min="1" max="1" width="4.84375" style="517" customWidth="1"/>
    <col min="2" max="2" width="37.23046875" style="517" customWidth="1"/>
    <col min="3" max="10" width="9.23046875" style="517" customWidth="1"/>
    <col min="11" max="11" width="8.84375" style="517" customWidth="1"/>
    <col min="12" max="12" width="8.84375" style="517" bestFit="1" customWidth="1"/>
    <col min="13" max="13" width="9.61328125" style="517" customWidth="1"/>
    <col min="14" max="14" width="7.765625" style="517" customWidth="1"/>
    <col min="15" max="16384" width="8" style="517"/>
  </cols>
  <sheetData>
    <row r="1" spans="1:14" s="538" customFormat="1">
      <c r="A1" s="716" t="s">
        <v>2635</v>
      </c>
      <c r="B1" s="716"/>
      <c r="C1" s="716"/>
      <c r="D1" s="716"/>
      <c r="E1" s="716"/>
      <c r="F1" s="716"/>
      <c r="G1" s="716"/>
      <c r="H1" s="716"/>
      <c r="I1" s="716"/>
      <c r="J1" s="716"/>
      <c r="K1" s="716"/>
      <c r="L1" s="716"/>
      <c r="M1" s="716"/>
      <c r="N1" s="716"/>
    </row>
    <row r="2" spans="1:14" s="538" customFormat="1">
      <c r="A2" s="717" t="s">
        <v>1407</v>
      </c>
      <c r="B2" s="717"/>
      <c r="C2" s="717"/>
      <c r="D2" s="717"/>
      <c r="E2" s="717"/>
      <c r="F2" s="717"/>
      <c r="G2" s="717"/>
      <c r="H2" s="717"/>
      <c r="I2" s="717"/>
      <c r="J2" s="717"/>
      <c r="K2" s="717"/>
      <c r="L2" s="717"/>
      <c r="M2" s="717"/>
      <c r="N2" s="717"/>
    </row>
    <row r="3" spans="1:14" s="538" customFormat="1">
      <c r="A3" s="718" t="str">
        <f>+'13'!A3:V3</f>
        <v>(Kèm theo Báo cáo số           /BC-UBND ngày          /     /2026 của UBND tỉnh)</v>
      </c>
      <c r="B3" s="718"/>
      <c r="C3" s="718"/>
      <c r="D3" s="718"/>
      <c r="E3" s="718"/>
      <c r="F3" s="718"/>
      <c r="G3" s="718"/>
      <c r="H3" s="718"/>
      <c r="I3" s="718"/>
      <c r="J3" s="718"/>
      <c r="K3" s="718"/>
      <c r="L3" s="718"/>
      <c r="M3" s="718"/>
      <c r="N3" s="718"/>
    </row>
    <row r="4" spans="1:14" s="538" customFormat="1">
      <c r="A4" s="719" t="s">
        <v>827</v>
      </c>
      <c r="B4" s="719"/>
      <c r="C4" s="719"/>
      <c r="D4" s="719"/>
      <c r="E4" s="719"/>
      <c r="F4" s="719"/>
      <c r="G4" s="719"/>
      <c r="H4" s="719"/>
      <c r="I4" s="719"/>
      <c r="J4" s="719"/>
      <c r="K4" s="719"/>
      <c r="L4" s="719"/>
      <c r="M4" s="719"/>
      <c r="N4" s="719"/>
    </row>
    <row r="5" spans="1:14" s="538" customFormat="1" ht="10.5" customHeight="1">
      <c r="A5" s="714" t="s">
        <v>136</v>
      </c>
      <c r="B5" s="714" t="s">
        <v>1408</v>
      </c>
      <c r="C5" s="714" t="s">
        <v>1409</v>
      </c>
      <c r="D5" s="714"/>
      <c r="E5" s="714"/>
      <c r="F5" s="714"/>
      <c r="G5" s="714" t="s">
        <v>1410</v>
      </c>
      <c r="H5" s="714"/>
      <c r="I5" s="714"/>
      <c r="J5" s="714"/>
      <c r="K5" s="714" t="s">
        <v>802</v>
      </c>
      <c r="L5" s="714"/>
      <c r="M5" s="714"/>
      <c r="N5" s="714"/>
    </row>
    <row r="6" spans="1:14" s="538" customFormat="1" ht="10.5" customHeight="1">
      <c r="A6" s="714"/>
      <c r="B6" s="714"/>
      <c r="C6" s="714"/>
      <c r="D6" s="714"/>
      <c r="E6" s="714"/>
      <c r="F6" s="714"/>
      <c r="G6" s="714"/>
      <c r="H6" s="714"/>
      <c r="I6" s="714"/>
      <c r="J6" s="714"/>
      <c r="K6" s="714"/>
      <c r="L6" s="714"/>
      <c r="M6" s="714"/>
      <c r="N6" s="714"/>
    </row>
    <row r="7" spans="1:14" s="538" customFormat="1" ht="21.75" customHeight="1">
      <c r="A7" s="714"/>
      <c r="B7" s="714"/>
      <c r="C7" s="714" t="s">
        <v>2</v>
      </c>
      <c r="D7" s="714" t="s">
        <v>1411</v>
      </c>
      <c r="E7" s="714"/>
      <c r="F7" s="714"/>
      <c r="G7" s="714" t="s">
        <v>2</v>
      </c>
      <c r="H7" s="714" t="s">
        <v>1411</v>
      </c>
      <c r="I7" s="714"/>
      <c r="J7" s="714"/>
      <c r="K7" s="714" t="s">
        <v>2</v>
      </c>
      <c r="L7" s="714" t="s">
        <v>1411</v>
      </c>
      <c r="M7" s="714"/>
      <c r="N7" s="714"/>
    </row>
    <row r="8" spans="1:14" s="538" customFormat="1" ht="34.5" customHeight="1">
      <c r="A8" s="714"/>
      <c r="B8" s="714"/>
      <c r="C8" s="714"/>
      <c r="D8" s="507" t="s">
        <v>1412</v>
      </c>
      <c r="E8" s="507" t="s">
        <v>2629</v>
      </c>
      <c r="F8" s="507" t="s">
        <v>1413</v>
      </c>
      <c r="G8" s="714"/>
      <c r="H8" s="507" t="s">
        <v>1412</v>
      </c>
      <c r="I8" s="507" t="s">
        <v>2629</v>
      </c>
      <c r="J8" s="507" t="s">
        <v>1413</v>
      </c>
      <c r="K8" s="714"/>
      <c r="L8" s="507" t="s">
        <v>1412</v>
      </c>
      <c r="M8" s="507" t="s">
        <v>2629</v>
      </c>
      <c r="N8" s="507" t="s">
        <v>1413</v>
      </c>
    </row>
    <row r="9" spans="1:14" s="579" customFormat="1" ht="10.5">
      <c r="A9" s="578" t="s">
        <v>35</v>
      </c>
      <c r="B9" s="578" t="s">
        <v>36</v>
      </c>
      <c r="C9" s="578">
        <v>17</v>
      </c>
      <c r="D9" s="578">
        <v>18</v>
      </c>
      <c r="E9" s="578">
        <v>19</v>
      </c>
      <c r="F9" s="578">
        <v>20</v>
      </c>
      <c r="G9" s="578">
        <v>21</v>
      </c>
      <c r="H9" s="578">
        <v>22</v>
      </c>
      <c r="I9" s="578">
        <v>23</v>
      </c>
      <c r="J9" s="578">
        <v>24</v>
      </c>
      <c r="K9" s="578" t="s">
        <v>1414</v>
      </c>
      <c r="L9" s="578" t="s">
        <v>1415</v>
      </c>
      <c r="M9" s="578" t="s">
        <v>1416</v>
      </c>
      <c r="N9" s="578" t="s">
        <v>1417</v>
      </c>
    </row>
    <row r="10" spans="1:14" s="538" customFormat="1" ht="24" customHeight="1">
      <c r="A10" s="562"/>
      <c r="B10" s="563" t="s">
        <v>300</v>
      </c>
      <c r="C10" s="537">
        <f t="shared" ref="C10:J10" si="0">SUBTOTAL(109,C11:C1667)</f>
        <v>7591374.2332640076</v>
      </c>
      <c r="D10" s="537">
        <f t="shared" si="0"/>
        <v>749211</v>
      </c>
      <c r="E10" s="537">
        <f t="shared" si="0"/>
        <v>1218684.56</v>
      </c>
      <c r="F10" s="537">
        <f t="shared" si="0"/>
        <v>5623478.6732640062</v>
      </c>
      <c r="G10" s="537">
        <f t="shared" si="0"/>
        <v>6991598.9529060116</v>
      </c>
      <c r="H10" s="537">
        <f t="shared" si="0"/>
        <v>458912.07378700003</v>
      </c>
      <c r="I10" s="537">
        <f t="shared" si="0"/>
        <v>1326117.2703399993</v>
      </c>
      <c r="J10" s="537">
        <f t="shared" si="0"/>
        <v>5206569.6087790104</v>
      </c>
      <c r="K10" s="580">
        <f>G10/C10</f>
        <v>0.92099252889814198</v>
      </c>
      <c r="L10" s="580">
        <f>H10/D10</f>
        <v>0.61252714360440519</v>
      </c>
      <c r="M10" s="580">
        <f>I10/E10</f>
        <v>1.0881546495838097</v>
      </c>
      <c r="N10" s="580">
        <f>J10/F10</f>
        <v>0.9258627819703259</v>
      </c>
    </row>
    <row r="11" spans="1:14" ht="42">
      <c r="A11" s="564">
        <v>1</v>
      </c>
      <c r="B11" s="565" t="s">
        <v>1418</v>
      </c>
      <c r="C11" s="491">
        <v>19915</v>
      </c>
      <c r="D11" s="491">
        <v>0</v>
      </c>
      <c r="E11" s="491">
        <v>0</v>
      </c>
      <c r="F11" s="491">
        <v>19915</v>
      </c>
      <c r="G11" s="491">
        <v>18416.669000000002</v>
      </c>
      <c r="H11" s="491">
        <v>0</v>
      </c>
      <c r="I11" s="491">
        <v>0</v>
      </c>
      <c r="J11" s="491">
        <v>18416.669000000002</v>
      </c>
      <c r="K11" s="581">
        <f t="shared" ref="K11:K74" si="1">G11/C11</f>
        <v>0.92476369570675376</v>
      </c>
      <c r="L11" s="581"/>
      <c r="M11" s="581"/>
      <c r="N11" s="581">
        <f t="shared" ref="N11:N74" si="2">J11/F11</f>
        <v>0.92476369570675376</v>
      </c>
    </row>
    <row r="12" spans="1:14" ht="28">
      <c r="A12" s="564">
        <f>1+A11</f>
        <v>2</v>
      </c>
      <c r="B12" s="565" t="s">
        <v>1419</v>
      </c>
      <c r="C12" s="491">
        <v>0</v>
      </c>
      <c r="D12" s="491">
        <v>0</v>
      </c>
      <c r="E12" s="491">
        <v>0</v>
      </c>
      <c r="F12" s="491">
        <v>0</v>
      </c>
      <c r="G12" s="491">
        <v>14290.793</v>
      </c>
      <c r="H12" s="491">
        <v>0</v>
      </c>
      <c r="I12" s="491">
        <v>14290.793</v>
      </c>
      <c r="J12" s="491">
        <v>0</v>
      </c>
      <c r="K12" s="581"/>
      <c r="L12" s="581"/>
      <c r="M12" s="581"/>
      <c r="N12" s="581"/>
    </row>
    <row r="13" spans="1:14" ht="28">
      <c r="A13" s="564">
        <f t="shared" ref="A13:A76" si="3">1+A12</f>
        <v>3</v>
      </c>
      <c r="B13" s="565" t="s">
        <v>1420</v>
      </c>
      <c r="C13" s="491">
        <v>1741.5236</v>
      </c>
      <c r="D13" s="491">
        <v>0</v>
      </c>
      <c r="E13" s="491">
        <v>0</v>
      </c>
      <c r="F13" s="491">
        <v>1741.5236</v>
      </c>
      <c r="G13" s="491">
        <v>1741.5236</v>
      </c>
      <c r="H13" s="491">
        <v>0</v>
      </c>
      <c r="I13" s="491">
        <v>0</v>
      </c>
      <c r="J13" s="491">
        <v>1741.5236</v>
      </c>
      <c r="K13" s="581">
        <f t="shared" si="1"/>
        <v>1</v>
      </c>
      <c r="L13" s="581"/>
      <c r="M13" s="581"/>
      <c r="N13" s="581">
        <f t="shared" si="2"/>
        <v>1</v>
      </c>
    </row>
    <row r="14" spans="1:14" ht="28">
      <c r="A14" s="564">
        <f t="shared" si="3"/>
        <v>4</v>
      </c>
      <c r="B14" s="565" t="s">
        <v>1421</v>
      </c>
      <c r="C14" s="491">
        <v>96258</v>
      </c>
      <c r="D14" s="491">
        <v>0</v>
      </c>
      <c r="E14" s="491">
        <v>0</v>
      </c>
      <c r="F14" s="491">
        <v>96258</v>
      </c>
      <c r="G14" s="491">
        <v>1813.258</v>
      </c>
      <c r="H14" s="491">
        <v>0</v>
      </c>
      <c r="I14" s="491">
        <v>0</v>
      </c>
      <c r="J14" s="491">
        <v>1813.258</v>
      </c>
      <c r="K14" s="581">
        <f t="shared" si="1"/>
        <v>1.8837478443350163E-2</v>
      </c>
      <c r="L14" s="581"/>
      <c r="M14" s="581"/>
      <c r="N14" s="581">
        <f t="shared" si="2"/>
        <v>1.8837478443350163E-2</v>
      </c>
    </row>
    <row r="15" spans="1:14" ht="28">
      <c r="A15" s="564">
        <f t="shared" si="3"/>
        <v>5</v>
      </c>
      <c r="B15" s="565" t="s">
        <v>1422</v>
      </c>
      <c r="C15" s="491">
        <v>35000</v>
      </c>
      <c r="D15" s="491">
        <v>0</v>
      </c>
      <c r="E15" s="491">
        <v>0</v>
      </c>
      <c r="F15" s="491">
        <v>35000</v>
      </c>
      <c r="G15" s="491">
        <v>23413.825000000001</v>
      </c>
      <c r="H15" s="491">
        <v>0</v>
      </c>
      <c r="I15" s="491">
        <v>0</v>
      </c>
      <c r="J15" s="491">
        <v>23413.825000000001</v>
      </c>
      <c r="K15" s="581">
        <f t="shared" si="1"/>
        <v>0.66896642857142863</v>
      </c>
      <c r="L15" s="581"/>
      <c r="M15" s="581"/>
      <c r="N15" s="581">
        <f t="shared" si="2"/>
        <v>0.66896642857142863</v>
      </c>
    </row>
    <row r="16" spans="1:14" ht="28">
      <c r="A16" s="564">
        <f t="shared" si="3"/>
        <v>6</v>
      </c>
      <c r="B16" s="565" t="s">
        <v>1423</v>
      </c>
      <c r="C16" s="491">
        <v>174</v>
      </c>
      <c r="D16" s="491">
        <v>0</v>
      </c>
      <c r="E16" s="491">
        <v>0</v>
      </c>
      <c r="F16" s="491">
        <v>174</v>
      </c>
      <c r="G16" s="491">
        <v>173.81</v>
      </c>
      <c r="H16" s="491">
        <v>0</v>
      </c>
      <c r="I16" s="491">
        <v>0</v>
      </c>
      <c r="J16" s="491">
        <v>173.81</v>
      </c>
      <c r="K16" s="581">
        <f t="shared" si="1"/>
        <v>0.99890804597701155</v>
      </c>
      <c r="L16" s="581"/>
      <c r="M16" s="581"/>
      <c r="N16" s="581">
        <f t="shared" si="2"/>
        <v>0.99890804597701155</v>
      </c>
    </row>
    <row r="17" spans="1:14" ht="28">
      <c r="A17" s="564">
        <f t="shared" si="3"/>
        <v>7</v>
      </c>
      <c r="B17" s="565" t="s">
        <v>1424</v>
      </c>
      <c r="C17" s="491">
        <v>5000</v>
      </c>
      <c r="D17" s="491">
        <v>0</v>
      </c>
      <c r="E17" s="491">
        <v>0</v>
      </c>
      <c r="F17" s="491">
        <v>5000</v>
      </c>
      <c r="G17" s="491">
        <v>5000</v>
      </c>
      <c r="H17" s="491">
        <v>0</v>
      </c>
      <c r="I17" s="491">
        <v>0</v>
      </c>
      <c r="J17" s="491">
        <v>5000</v>
      </c>
      <c r="K17" s="581">
        <f t="shared" si="1"/>
        <v>1</v>
      </c>
      <c r="L17" s="581"/>
      <c r="M17" s="581"/>
      <c r="N17" s="581">
        <f t="shared" si="2"/>
        <v>1</v>
      </c>
    </row>
    <row r="18" spans="1:14" ht="42">
      <c r="A18" s="564">
        <f t="shared" si="3"/>
        <v>8</v>
      </c>
      <c r="B18" s="565" t="s">
        <v>1425</v>
      </c>
      <c r="C18" s="491">
        <v>5000</v>
      </c>
      <c r="D18" s="491">
        <v>0</v>
      </c>
      <c r="E18" s="491">
        <v>0</v>
      </c>
      <c r="F18" s="491">
        <v>5000</v>
      </c>
      <c r="G18" s="491">
        <v>5000</v>
      </c>
      <c r="H18" s="491">
        <v>0</v>
      </c>
      <c r="I18" s="491">
        <v>0</v>
      </c>
      <c r="J18" s="491">
        <v>5000</v>
      </c>
      <c r="K18" s="581">
        <f t="shared" si="1"/>
        <v>1</v>
      </c>
      <c r="L18" s="581"/>
      <c r="M18" s="581"/>
      <c r="N18" s="581">
        <f t="shared" si="2"/>
        <v>1</v>
      </c>
    </row>
    <row r="19" spans="1:14" ht="21.75" customHeight="1">
      <c r="A19" s="564">
        <f t="shared" si="3"/>
        <v>9</v>
      </c>
      <c r="B19" s="565" t="s">
        <v>1426</v>
      </c>
      <c r="C19" s="491">
        <v>7998</v>
      </c>
      <c r="D19" s="491">
        <v>0</v>
      </c>
      <c r="E19" s="491">
        <v>0</v>
      </c>
      <c r="F19" s="491">
        <v>7998</v>
      </c>
      <c r="G19" s="491">
        <v>7998</v>
      </c>
      <c r="H19" s="491">
        <v>0</v>
      </c>
      <c r="I19" s="491">
        <v>0</v>
      </c>
      <c r="J19" s="491">
        <v>7998</v>
      </c>
      <c r="K19" s="581">
        <f t="shared" si="1"/>
        <v>1</v>
      </c>
      <c r="L19" s="581"/>
      <c r="M19" s="581"/>
      <c r="N19" s="581">
        <f t="shared" si="2"/>
        <v>1</v>
      </c>
    </row>
    <row r="20" spans="1:14" ht="28">
      <c r="A20" s="564">
        <f t="shared" si="3"/>
        <v>10</v>
      </c>
      <c r="B20" s="565" t="s">
        <v>1427</v>
      </c>
      <c r="C20" s="491">
        <v>1200</v>
      </c>
      <c r="D20" s="491">
        <v>0</v>
      </c>
      <c r="E20" s="491">
        <v>0</v>
      </c>
      <c r="F20" s="491">
        <v>1200</v>
      </c>
      <c r="G20" s="491">
        <v>411.51</v>
      </c>
      <c r="H20" s="491">
        <v>0</v>
      </c>
      <c r="I20" s="491">
        <v>0</v>
      </c>
      <c r="J20" s="491">
        <v>411.51</v>
      </c>
      <c r="K20" s="581">
        <f t="shared" si="1"/>
        <v>0.34292499999999998</v>
      </c>
      <c r="L20" s="581"/>
      <c r="M20" s="581"/>
      <c r="N20" s="581">
        <f t="shared" si="2"/>
        <v>0.34292499999999998</v>
      </c>
    </row>
    <row r="21" spans="1:14" ht="28">
      <c r="A21" s="564">
        <f t="shared" si="3"/>
        <v>11</v>
      </c>
      <c r="B21" s="565" t="s">
        <v>1427</v>
      </c>
      <c r="C21" s="491">
        <v>0</v>
      </c>
      <c r="D21" s="491">
        <v>0</v>
      </c>
      <c r="E21" s="491">
        <v>0</v>
      </c>
      <c r="F21" s="491">
        <v>0</v>
      </c>
      <c r="G21" s="491">
        <v>2195.6930000000002</v>
      </c>
      <c r="H21" s="491">
        <v>0</v>
      </c>
      <c r="I21" s="491">
        <v>0</v>
      </c>
      <c r="J21" s="491">
        <v>2195.6930000000002</v>
      </c>
      <c r="K21" s="581"/>
      <c r="L21" s="581"/>
      <c r="M21" s="581"/>
      <c r="N21" s="581"/>
    </row>
    <row r="22" spans="1:14" ht="28">
      <c r="A22" s="564">
        <f t="shared" si="3"/>
        <v>12</v>
      </c>
      <c r="B22" s="566" t="s">
        <v>1428</v>
      </c>
      <c r="C22" s="491">
        <v>0</v>
      </c>
      <c r="D22" s="491">
        <v>0</v>
      </c>
      <c r="E22" s="491">
        <v>0</v>
      </c>
      <c r="F22" s="491">
        <v>0</v>
      </c>
      <c r="G22" s="491">
        <v>512.98500000000001</v>
      </c>
      <c r="H22" s="491">
        <v>0</v>
      </c>
      <c r="I22" s="491">
        <v>0</v>
      </c>
      <c r="J22" s="491">
        <v>512.98500000000001</v>
      </c>
      <c r="K22" s="581"/>
      <c r="L22" s="581"/>
      <c r="M22" s="581"/>
      <c r="N22" s="581"/>
    </row>
    <row r="23" spans="1:14" ht="28">
      <c r="A23" s="564">
        <f t="shared" si="3"/>
        <v>13</v>
      </c>
      <c r="B23" s="566" t="s">
        <v>1428</v>
      </c>
      <c r="C23" s="491">
        <v>4522.8100000000004</v>
      </c>
      <c r="D23" s="491">
        <v>0</v>
      </c>
      <c r="E23" s="491">
        <v>0</v>
      </c>
      <c r="F23" s="491">
        <v>4522.8100000000004</v>
      </c>
      <c r="G23" s="491">
        <v>7262.826787</v>
      </c>
      <c r="H23" s="491">
        <v>0</v>
      </c>
      <c r="I23" s="491">
        <v>0</v>
      </c>
      <c r="J23" s="491">
        <v>7262.826787</v>
      </c>
      <c r="K23" s="581">
        <f t="shared" si="1"/>
        <v>1.6058217760639955</v>
      </c>
      <c r="L23" s="581"/>
      <c r="M23" s="581"/>
      <c r="N23" s="581">
        <f t="shared" si="2"/>
        <v>1.6058217760639955</v>
      </c>
    </row>
    <row r="24" spans="1:14" ht="42">
      <c r="A24" s="564">
        <f t="shared" si="3"/>
        <v>14</v>
      </c>
      <c r="B24" s="458" t="s">
        <v>1429</v>
      </c>
      <c r="C24" s="491">
        <v>23000</v>
      </c>
      <c r="D24" s="491">
        <v>0</v>
      </c>
      <c r="E24" s="491">
        <v>0</v>
      </c>
      <c r="F24" s="491">
        <v>23000</v>
      </c>
      <c r="G24" s="491">
        <v>0</v>
      </c>
      <c r="H24" s="491">
        <v>0</v>
      </c>
      <c r="I24" s="491">
        <v>0</v>
      </c>
      <c r="J24" s="491">
        <v>0</v>
      </c>
      <c r="K24" s="581">
        <f t="shared" si="1"/>
        <v>0</v>
      </c>
      <c r="L24" s="581"/>
      <c r="M24" s="581"/>
      <c r="N24" s="581">
        <f t="shared" si="2"/>
        <v>0</v>
      </c>
    </row>
    <row r="25" spans="1:14" ht="28">
      <c r="A25" s="564">
        <f t="shared" si="3"/>
        <v>15</v>
      </c>
      <c r="B25" s="458" t="s">
        <v>1430</v>
      </c>
      <c r="C25" s="491">
        <v>9000</v>
      </c>
      <c r="D25" s="491">
        <v>0</v>
      </c>
      <c r="E25" s="491">
        <v>0</v>
      </c>
      <c r="F25" s="491">
        <v>9000</v>
      </c>
      <c r="G25" s="491">
        <v>8026.9219999999996</v>
      </c>
      <c r="H25" s="491">
        <v>0</v>
      </c>
      <c r="I25" s="491">
        <v>0</v>
      </c>
      <c r="J25" s="491">
        <v>8026.9219999999996</v>
      </c>
      <c r="K25" s="581">
        <f t="shared" si="1"/>
        <v>0.89188022222222219</v>
      </c>
      <c r="L25" s="581"/>
      <c r="M25" s="581"/>
      <c r="N25" s="581">
        <f t="shared" si="2"/>
        <v>0.89188022222222219</v>
      </c>
    </row>
    <row r="26" spans="1:14" ht="28">
      <c r="A26" s="564">
        <f t="shared" si="3"/>
        <v>16</v>
      </c>
      <c r="B26" s="458" t="s">
        <v>1431</v>
      </c>
      <c r="C26" s="491">
        <v>4800</v>
      </c>
      <c r="D26" s="491">
        <v>0</v>
      </c>
      <c r="E26" s="491">
        <v>0</v>
      </c>
      <c r="F26" s="491">
        <v>4800</v>
      </c>
      <c r="G26" s="491">
        <v>4800</v>
      </c>
      <c r="H26" s="491">
        <v>0</v>
      </c>
      <c r="I26" s="491">
        <v>0</v>
      </c>
      <c r="J26" s="491">
        <v>4800</v>
      </c>
      <c r="K26" s="581">
        <f t="shared" si="1"/>
        <v>1</v>
      </c>
      <c r="L26" s="581"/>
      <c r="M26" s="581"/>
      <c r="N26" s="581">
        <f t="shared" si="2"/>
        <v>1</v>
      </c>
    </row>
    <row r="27" spans="1:14">
      <c r="A27" s="564">
        <f t="shared" si="3"/>
        <v>17</v>
      </c>
      <c r="B27" s="458" t="s">
        <v>1432</v>
      </c>
      <c r="C27" s="491">
        <v>93.971000000000004</v>
      </c>
      <c r="D27" s="491">
        <v>0</v>
      </c>
      <c r="E27" s="491">
        <v>0</v>
      </c>
      <c r="F27" s="491">
        <v>93.971000000000004</v>
      </c>
      <c r="G27" s="491">
        <v>0</v>
      </c>
      <c r="H27" s="491">
        <v>0</v>
      </c>
      <c r="I27" s="491">
        <v>0</v>
      </c>
      <c r="J27" s="491">
        <v>0</v>
      </c>
      <c r="K27" s="581">
        <f t="shared" si="1"/>
        <v>0</v>
      </c>
      <c r="L27" s="581"/>
      <c r="M27" s="581"/>
      <c r="N27" s="581">
        <f t="shared" si="2"/>
        <v>0</v>
      </c>
    </row>
    <row r="28" spans="1:14" ht="28">
      <c r="A28" s="564">
        <f t="shared" si="3"/>
        <v>18</v>
      </c>
      <c r="B28" s="458" t="s">
        <v>1433</v>
      </c>
      <c r="C28" s="491">
        <v>183.197</v>
      </c>
      <c r="D28" s="491">
        <v>0</v>
      </c>
      <c r="E28" s="491">
        <v>0</v>
      </c>
      <c r="F28" s="491">
        <v>183.197</v>
      </c>
      <c r="G28" s="491">
        <v>0</v>
      </c>
      <c r="H28" s="491">
        <v>0</v>
      </c>
      <c r="I28" s="491">
        <v>0</v>
      </c>
      <c r="J28" s="491">
        <v>0</v>
      </c>
      <c r="K28" s="581">
        <f t="shared" si="1"/>
        <v>0</v>
      </c>
      <c r="L28" s="581"/>
      <c r="M28" s="581"/>
      <c r="N28" s="581">
        <f t="shared" si="2"/>
        <v>0</v>
      </c>
    </row>
    <row r="29" spans="1:14" ht="28">
      <c r="A29" s="564">
        <f t="shared" si="3"/>
        <v>19</v>
      </c>
      <c r="B29" s="458" t="s">
        <v>1434</v>
      </c>
      <c r="C29" s="491">
        <v>8000</v>
      </c>
      <c r="D29" s="491">
        <v>0</v>
      </c>
      <c r="E29" s="491">
        <v>0</v>
      </c>
      <c r="F29" s="491">
        <v>8000</v>
      </c>
      <c r="G29" s="491">
        <v>8000</v>
      </c>
      <c r="H29" s="491">
        <v>0</v>
      </c>
      <c r="I29" s="491">
        <v>0</v>
      </c>
      <c r="J29" s="491">
        <v>8000</v>
      </c>
      <c r="K29" s="581">
        <f t="shared" si="1"/>
        <v>1</v>
      </c>
      <c r="L29" s="581"/>
      <c r="M29" s="581"/>
      <c r="N29" s="581">
        <f t="shared" si="2"/>
        <v>1</v>
      </c>
    </row>
    <row r="30" spans="1:14" ht="20.25" customHeight="1">
      <c r="A30" s="564">
        <f t="shared" si="3"/>
        <v>20</v>
      </c>
      <c r="B30" s="565" t="s">
        <v>1435</v>
      </c>
      <c r="C30" s="491">
        <v>0</v>
      </c>
      <c r="D30" s="491">
        <v>0</v>
      </c>
      <c r="E30" s="491">
        <v>0</v>
      </c>
      <c r="F30" s="491">
        <v>0</v>
      </c>
      <c r="G30" s="491">
        <v>6934.8630970000004</v>
      </c>
      <c r="H30" s="491">
        <v>0</v>
      </c>
      <c r="I30" s="491">
        <v>0</v>
      </c>
      <c r="J30" s="491">
        <v>6934.8630970000004</v>
      </c>
      <c r="K30" s="581"/>
      <c r="L30" s="581"/>
      <c r="M30" s="581"/>
      <c r="N30" s="581"/>
    </row>
    <row r="31" spans="1:14" ht="42">
      <c r="A31" s="564">
        <f t="shared" si="3"/>
        <v>21</v>
      </c>
      <c r="B31" s="565" t="s">
        <v>1436</v>
      </c>
      <c r="C31" s="491">
        <v>232</v>
      </c>
      <c r="D31" s="491">
        <v>0</v>
      </c>
      <c r="E31" s="491">
        <v>0</v>
      </c>
      <c r="F31" s="491">
        <v>232</v>
      </c>
      <c r="G31" s="491">
        <v>186.41200000000001</v>
      </c>
      <c r="H31" s="491">
        <v>0</v>
      </c>
      <c r="I31" s="491">
        <v>0</v>
      </c>
      <c r="J31" s="491">
        <v>186.41200000000001</v>
      </c>
      <c r="K31" s="581">
        <f t="shared" si="1"/>
        <v>0.80349999999999999</v>
      </c>
      <c r="L31" s="581"/>
      <c r="M31" s="581"/>
      <c r="N31" s="581">
        <f t="shared" si="2"/>
        <v>0.80349999999999999</v>
      </c>
    </row>
    <row r="32" spans="1:14" ht="28">
      <c r="A32" s="564">
        <f t="shared" si="3"/>
        <v>22</v>
      </c>
      <c r="B32" s="565" t="s">
        <v>1421</v>
      </c>
      <c r="C32" s="491">
        <v>135225</v>
      </c>
      <c r="D32" s="491">
        <v>0</v>
      </c>
      <c r="E32" s="491">
        <v>135225</v>
      </c>
      <c r="F32" s="491">
        <v>0</v>
      </c>
      <c r="G32" s="491">
        <v>174835.51300000001</v>
      </c>
      <c r="H32" s="491">
        <v>0</v>
      </c>
      <c r="I32" s="491">
        <v>174835.51300000001</v>
      </c>
      <c r="J32" s="491">
        <v>0</v>
      </c>
      <c r="K32" s="581">
        <f t="shared" si="1"/>
        <v>1.2929230024034017</v>
      </c>
      <c r="L32" s="581"/>
      <c r="M32" s="581">
        <f t="shared" ref="M32:M49" si="4">I32/E32</f>
        <v>1.2929230024034017</v>
      </c>
      <c r="N32" s="581"/>
    </row>
    <row r="33" spans="1:14" ht="28">
      <c r="A33" s="564">
        <f t="shared" si="3"/>
        <v>23</v>
      </c>
      <c r="B33" s="565" t="s">
        <v>1422</v>
      </c>
      <c r="C33" s="491">
        <v>149</v>
      </c>
      <c r="D33" s="491">
        <v>0</v>
      </c>
      <c r="E33" s="491">
        <v>149</v>
      </c>
      <c r="F33" s="491">
        <v>0</v>
      </c>
      <c r="G33" s="491">
        <v>18366.982</v>
      </c>
      <c r="H33" s="491">
        <v>0</v>
      </c>
      <c r="I33" s="491">
        <v>18366.982</v>
      </c>
      <c r="J33" s="491">
        <v>0</v>
      </c>
      <c r="K33" s="581">
        <f t="shared" si="1"/>
        <v>123.2683355704698</v>
      </c>
      <c r="L33" s="581"/>
      <c r="M33" s="581">
        <f t="shared" si="4"/>
        <v>123.2683355704698</v>
      </c>
      <c r="N33" s="581"/>
    </row>
    <row r="34" spans="1:14" ht="42">
      <c r="A34" s="564">
        <f t="shared" si="3"/>
        <v>24</v>
      </c>
      <c r="B34" s="565" t="s">
        <v>1437</v>
      </c>
      <c r="C34" s="491">
        <v>95316</v>
      </c>
      <c r="D34" s="491">
        <v>0</v>
      </c>
      <c r="E34" s="491">
        <v>95316</v>
      </c>
      <c r="F34" s="491">
        <v>0</v>
      </c>
      <c r="G34" s="491">
        <v>75554.625</v>
      </c>
      <c r="H34" s="491">
        <v>0</v>
      </c>
      <c r="I34" s="491">
        <v>75554.625</v>
      </c>
      <c r="J34" s="491">
        <v>0</v>
      </c>
      <c r="K34" s="581">
        <f t="shared" si="1"/>
        <v>0.79267515422384494</v>
      </c>
      <c r="L34" s="581"/>
      <c r="M34" s="581">
        <f t="shared" si="4"/>
        <v>0.79267515422384494</v>
      </c>
      <c r="N34" s="581"/>
    </row>
    <row r="35" spans="1:14">
      <c r="A35" s="564">
        <f t="shared" si="3"/>
        <v>25</v>
      </c>
      <c r="B35" s="565" t="s">
        <v>1435</v>
      </c>
      <c r="C35" s="491">
        <v>0</v>
      </c>
      <c r="D35" s="491">
        <v>0</v>
      </c>
      <c r="E35" s="491">
        <v>0</v>
      </c>
      <c r="F35" s="491">
        <v>0</v>
      </c>
      <c r="G35" s="491">
        <v>440</v>
      </c>
      <c r="H35" s="491">
        <v>0</v>
      </c>
      <c r="I35" s="491">
        <v>440</v>
      </c>
      <c r="J35" s="491">
        <v>0</v>
      </c>
      <c r="K35" s="581"/>
      <c r="L35" s="581"/>
      <c r="M35" s="581"/>
      <c r="N35" s="581"/>
    </row>
    <row r="36" spans="1:14" ht="28">
      <c r="A36" s="564">
        <f t="shared" si="3"/>
        <v>26</v>
      </c>
      <c r="B36" s="565" t="s">
        <v>1438</v>
      </c>
      <c r="C36" s="491">
        <v>0</v>
      </c>
      <c r="D36" s="491">
        <v>0</v>
      </c>
      <c r="E36" s="491">
        <v>0</v>
      </c>
      <c r="F36" s="491">
        <v>0</v>
      </c>
      <c r="G36" s="491">
        <v>237.345</v>
      </c>
      <c r="H36" s="491">
        <v>0</v>
      </c>
      <c r="I36" s="491">
        <v>237.345</v>
      </c>
      <c r="J36" s="491">
        <v>0</v>
      </c>
      <c r="K36" s="581"/>
      <c r="L36" s="581"/>
      <c r="M36" s="581"/>
      <c r="N36" s="581"/>
    </row>
    <row r="37" spans="1:14" ht="28">
      <c r="A37" s="564">
        <f t="shared" si="3"/>
        <v>27</v>
      </c>
      <c r="B37" s="565" t="s">
        <v>1439</v>
      </c>
      <c r="C37" s="491">
        <v>0</v>
      </c>
      <c r="D37" s="491">
        <v>0</v>
      </c>
      <c r="E37" s="491">
        <v>0</v>
      </c>
      <c r="F37" s="491">
        <v>0</v>
      </c>
      <c r="G37" s="491">
        <v>1259.0419999999999</v>
      </c>
      <c r="H37" s="491">
        <v>0</v>
      </c>
      <c r="I37" s="491">
        <v>1259.0419999999999</v>
      </c>
      <c r="J37" s="491">
        <v>0</v>
      </c>
      <c r="K37" s="581"/>
      <c r="L37" s="581"/>
      <c r="M37" s="581"/>
      <c r="N37" s="581"/>
    </row>
    <row r="38" spans="1:14">
      <c r="A38" s="564">
        <f t="shared" si="3"/>
        <v>28</v>
      </c>
      <c r="B38" s="565" t="s">
        <v>1440</v>
      </c>
      <c r="C38" s="491">
        <v>1000</v>
      </c>
      <c r="D38" s="491">
        <v>0</v>
      </c>
      <c r="E38" s="491">
        <v>1000</v>
      </c>
      <c r="F38" s="491">
        <v>0</v>
      </c>
      <c r="G38" s="491">
        <v>7170.7380000000003</v>
      </c>
      <c r="H38" s="491">
        <v>0</v>
      </c>
      <c r="I38" s="491">
        <v>7170.7380000000003</v>
      </c>
      <c r="J38" s="491">
        <v>0</v>
      </c>
      <c r="K38" s="581">
        <f t="shared" si="1"/>
        <v>7.1707380000000001</v>
      </c>
      <c r="L38" s="581"/>
      <c r="M38" s="581">
        <f t="shared" si="4"/>
        <v>7.1707380000000001</v>
      </c>
      <c r="N38" s="581"/>
    </row>
    <row r="39" spans="1:14" ht="28">
      <c r="A39" s="564">
        <f t="shared" si="3"/>
        <v>29</v>
      </c>
      <c r="B39" s="565" t="s">
        <v>1441</v>
      </c>
      <c r="C39" s="491">
        <v>29500</v>
      </c>
      <c r="D39" s="491">
        <v>0</v>
      </c>
      <c r="E39" s="491">
        <v>29500</v>
      </c>
      <c r="F39" s="491">
        <v>0</v>
      </c>
      <c r="G39" s="491">
        <v>44170.074999999997</v>
      </c>
      <c r="H39" s="491">
        <v>0</v>
      </c>
      <c r="I39" s="491">
        <v>44170.074999999997</v>
      </c>
      <c r="J39" s="491">
        <v>0</v>
      </c>
      <c r="K39" s="581">
        <f t="shared" si="1"/>
        <v>1.4972906779661015</v>
      </c>
      <c r="L39" s="581"/>
      <c r="M39" s="581">
        <f t="shared" si="4"/>
        <v>1.4972906779661015</v>
      </c>
      <c r="N39" s="581"/>
    </row>
    <row r="40" spans="1:14" ht="28">
      <c r="A40" s="564">
        <f t="shared" si="3"/>
        <v>30</v>
      </c>
      <c r="B40" s="565" t="s">
        <v>1442</v>
      </c>
      <c r="C40" s="491">
        <v>0</v>
      </c>
      <c r="D40" s="491">
        <v>0</v>
      </c>
      <c r="E40" s="491">
        <v>0</v>
      </c>
      <c r="F40" s="491">
        <v>0</v>
      </c>
      <c r="G40" s="491">
        <v>297.93700000000001</v>
      </c>
      <c r="H40" s="491">
        <v>0</v>
      </c>
      <c r="I40" s="491">
        <v>297.93700000000001</v>
      </c>
      <c r="J40" s="491">
        <v>0</v>
      </c>
      <c r="K40" s="581"/>
      <c r="L40" s="581"/>
      <c r="M40" s="581"/>
      <c r="N40" s="581"/>
    </row>
    <row r="41" spans="1:14" ht="28">
      <c r="A41" s="564">
        <f t="shared" si="3"/>
        <v>31</v>
      </c>
      <c r="B41" s="565" t="s">
        <v>1443</v>
      </c>
      <c r="C41" s="491">
        <v>6759</v>
      </c>
      <c r="D41" s="491">
        <v>0</v>
      </c>
      <c r="E41" s="491">
        <v>6759</v>
      </c>
      <c r="F41" s="491">
        <v>0</v>
      </c>
      <c r="G41" s="491">
        <v>21037.75</v>
      </c>
      <c r="H41" s="491">
        <v>0</v>
      </c>
      <c r="I41" s="491">
        <v>21037.75</v>
      </c>
      <c r="J41" s="491">
        <v>0</v>
      </c>
      <c r="K41" s="581">
        <f t="shared" si="1"/>
        <v>3.1125536321941114</v>
      </c>
      <c r="L41" s="581"/>
      <c r="M41" s="581">
        <f t="shared" si="4"/>
        <v>3.1125536321941114</v>
      </c>
      <c r="N41" s="581"/>
    </row>
    <row r="42" spans="1:14" ht="28">
      <c r="A42" s="564">
        <f t="shared" si="3"/>
        <v>32</v>
      </c>
      <c r="B42" s="565" t="s">
        <v>1444</v>
      </c>
      <c r="C42" s="491">
        <v>9614</v>
      </c>
      <c r="D42" s="491">
        <v>0</v>
      </c>
      <c r="E42" s="491">
        <v>9614</v>
      </c>
      <c r="F42" s="491">
        <v>0</v>
      </c>
      <c r="G42" s="491">
        <v>20590.026000000002</v>
      </c>
      <c r="H42" s="491">
        <v>0</v>
      </c>
      <c r="I42" s="491">
        <v>20590.026000000002</v>
      </c>
      <c r="J42" s="491">
        <v>0</v>
      </c>
      <c r="K42" s="581">
        <f t="shared" si="1"/>
        <v>2.1416711046390682</v>
      </c>
      <c r="L42" s="581"/>
      <c r="M42" s="581">
        <f t="shared" si="4"/>
        <v>2.1416711046390682</v>
      </c>
      <c r="N42" s="581"/>
    </row>
    <row r="43" spans="1:14" ht="28">
      <c r="A43" s="564">
        <f t="shared" si="3"/>
        <v>33</v>
      </c>
      <c r="B43" s="565" t="s">
        <v>1445</v>
      </c>
      <c r="C43" s="491">
        <v>0</v>
      </c>
      <c r="D43" s="491">
        <v>0</v>
      </c>
      <c r="E43" s="491">
        <v>0</v>
      </c>
      <c r="F43" s="491">
        <v>0</v>
      </c>
      <c r="G43" s="491">
        <v>2287.7330000000002</v>
      </c>
      <c r="H43" s="491">
        <v>0</v>
      </c>
      <c r="I43" s="491">
        <v>2287.7330000000002</v>
      </c>
      <c r="J43" s="491">
        <v>0</v>
      </c>
      <c r="K43" s="581"/>
      <c r="L43" s="581"/>
      <c r="M43" s="581"/>
      <c r="N43" s="581"/>
    </row>
    <row r="44" spans="1:14" ht="42">
      <c r="A44" s="564">
        <f t="shared" si="3"/>
        <v>34</v>
      </c>
      <c r="B44" s="565" t="s">
        <v>1446</v>
      </c>
      <c r="C44" s="491">
        <v>0</v>
      </c>
      <c r="D44" s="491">
        <v>0</v>
      </c>
      <c r="E44" s="491">
        <v>0</v>
      </c>
      <c r="F44" s="491">
        <v>0</v>
      </c>
      <c r="G44" s="491">
        <v>1888.961</v>
      </c>
      <c r="H44" s="491">
        <v>0</v>
      </c>
      <c r="I44" s="491">
        <v>1888.961</v>
      </c>
      <c r="J44" s="491">
        <v>0</v>
      </c>
      <c r="K44" s="581"/>
      <c r="L44" s="581"/>
      <c r="M44" s="581"/>
      <c r="N44" s="581"/>
    </row>
    <row r="45" spans="1:14" ht="28">
      <c r="A45" s="564">
        <f t="shared" si="3"/>
        <v>35</v>
      </c>
      <c r="B45" s="565" t="s">
        <v>1447</v>
      </c>
      <c r="C45" s="491">
        <v>12500</v>
      </c>
      <c r="D45" s="491">
        <v>0</v>
      </c>
      <c r="E45" s="491">
        <v>12500</v>
      </c>
      <c r="F45" s="491">
        <v>0</v>
      </c>
      <c r="G45" s="491">
        <v>21667.040000000001</v>
      </c>
      <c r="H45" s="491">
        <v>0</v>
      </c>
      <c r="I45" s="491">
        <v>21667.040000000001</v>
      </c>
      <c r="J45" s="491">
        <v>0</v>
      </c>
      <c r="K45" s="581">
        <f t="shared" si="1"/>
        <v>1.7333632000000001</v>
      </c>
      <c r="L45" s="581"/>
      <c r="M45" s="581">
        <f t="shared" si="4"/>
        <v>1.7333632000000001</v>
      </c>
      <c r="N45" s="581"/>
    </row>
    <row r="46" spans="1:14" ht="28">
      <c r="A46" s="564">
        <f t="shared" si="3"/>
        <v>36</v>
      </c>
      <c r="B46" s="565" t="s">
        <v>1448</v>
      </c>
      <c r="C46" s="491">
        <v>26200</v>
      </c>
      <c r="D46" s="491">
        <v>0</v>
      </c>
      <c r="E46" s="491">
        <v>26200</v>
      </c>
      <c r="F46" s="491">
        <v>0</v>
      </c>
      <c r="G46" s="491">
        <v>20097.436000000002</v>
      </c>
      <c r="H46" s="491">
        <v>0</v>
      </c>
      <c r="I46" s="491">
        <v>20097.436000000002</v>
      </c>
      <c r="J46" s="491">
        <v>0</v>
      </c>
      <c r="K46" s="581">
        <f t="shared" si="1"/>
        <v>0.7670777099236642</v>
      </c>
      <c r="L46" s="581"/>
      <c r="M46" s="581">
        <f t="shared" si="4"/>
        <v>0.7670777099236642</v>
      </c>
      <c r="N46" s="581"/>
    </row>
    <row r="47" spans="1:14" ht="28">
      <c r="A47" s="564">
        <f t="shared" si="3"/>
        <v>37</v>
      </c>
      <c r="B47" s="565" t="s">
        <v>1449</v>
      </c>
      <c r="C47" s="491">
        <v>33678</v>
      </c>
      <c r="D47" s="491">
        <v>0</v>
      </c>
      <c r="E47" s="491">
        <v>33678</v>
      </c>
      <c r="F47" s="491">
        <v>0</v>
      </c>
      <c r="G47" s="491">
        <v>18717.776000000002</v>
      </c>
      <c r="H47" s="491">
        <v>0</v>
      </c>
      <c r="I47" s="491">
        <v>18717.776000000002</v>
      </c>
      <c r="J47" s="491">
        <v>0</v>
      </c>
      <c r="K47" s="581">
        <f t="shared" si="1"/>
        <v>0.55578644812637334</v>
      </c>
      <c r="L47" s="581"/>
      <c r="M47" s="581">
        <f t="shared" si="4"/>
        <v>0.55578644812637334</v>
      </c>
      <c r="N47" s="581"/>
    </row>
    <row r="48" spans="1:14" ht="28">
      <c r="A48" s="564">
        <f t="shared" si="3"/>
        <v>38</v>
      </c>
      <c r="B48" s="565" t="s">
        <v>1450</v>
      </c>
      <c r="C48" s="491">
        <v>21731</v>
      </c>
      <c r="D48" s="491">
        <v>0</v>
      </c>
      <c r="E48" s="491">
        <v>21731</v>
      </c>
      <c r="F48" s="491">
        <v>0</v>
      </c>
      <c r="G48" s="491">
        <v>14648.465</v>
      </c>
      <c r="H48" s="491">
        <v>0</v>
      </c>
      <c r="I48" s="491">
        <v>14648.465</v>
      </c>
      <c r="J48" s="491">
        <v>0</v>
      </c>
      <c r="K48" s="581">
        <f t="shared" si="1"/>
        <v>0.67408149647968341</v>
      </c>
      <c r="L48" s="581"/>
      <c r="M48" s="581">
        <f t="shared" si="4"/>
        <v>0.67408149647968341</v>
      </c>
      <c r="N48" s="581"/>
    </row>
    <row r="49" spans="1:14" ht="28">
      <c r="A49" s="564">
        <f t="shared" si="3"/>
        <v>39</v>
      </c>
      <c r="B49" s="565" t="s">
        <v>1451</v>
      </c>
      <c r="C49" s="491">
        <v>450</v>
      </c>
      <c r="D49" s="491">
        <v>0</v>
      </c>
      <c r="E49" s="491">
        <v>450</v>
      </c>
      <c r="F49" s="491">
        <v>0</v>
      </c>
      <c r="G49" s="491">
        <v>661.11699999999996</v>
      </c>
      <c r="H49" s="491">
        <v>0</v>
      </c>
      <c r="I49" s="491">
        <v>661.11699999999996</v>
      </c>
      <c r="J49" s="491">
        <v>0</v>
      </c>
      <c r="K49" s="581">
        <f t="shared" si="1"/>
        <v>1.4691488888888888</v>
      </c>
      <c r="L49" s="581"/>
      <c r="M49" s="581">
        <f t="shared" si="4"/>
        <v>1.4691488888888888</v>
      </c>
      <c r="N49" s="581"/>
    </row>
    <row r="50" spans="1:14">
      <c r="A50" s="564">
        <f t="shared" si="3"/>
        <v>40</v>
      </c>
      <c r="B50" s="458" t="s">
        <v>1452</v>
      </c>
      <c r="C50" s="491">
        <v>229.80099999999999</v>
      </c>
      <c r="D50" s="491">
        <v>0</v>
      </c>
      <c r="E50" s="491">
        <v>0</v>
      </c>
      <c r="F50" s="491">
        <v>229.80099999999999</v>
      </c>
      <c r="G50" s="491">
        <v>229.80099999999999</v>
      </c>
      <c r="H50" s="491">
        <v>0</v>
      </c>
      <c r="I50" s="491">
        <v>0</v>
      </c>
      <c r="J50" s="491">
        <v>229.80099999999999</v>
      </c>
      <c r="K50" s="581">
        <f t="shared" si="1"/>
        <v>1</v>
      </c>
      <c r="L50" s="581"/>
      <c r="M50" s="581"/>
      <c r="N50" s="581">
        <f t="shared" si="2"/>
        <v>1</v>
      </c>
    </row>
    <row r="51" spans="1:14" ht="28">
      <c r="A51" s="564">
        <f t="shared" si="3"/>
        <v>41</v>
      </c>
      <c r="B51" s="458" t="s">
        <v>1453</v>
      </c>
      <c r="C51" s="491">
        <v>791.32299999999998</v>
      </c>
      <c r="D51" s="491">
        <v>0</v>
      </c>
      <c r="E51" s="491">
        <v>0</v>
      </c>
      <c r="F51" s="491">
        <v>791.32299999999998</v>
      </c>
      <c r="G51" s="491">
        <v>791.32299999999998</v>
      </c>
      <c r="H51" s="491">
        <v>0</v>
      </c>
      <c r="I51" s="491">
        <v>0</v>
      </c>
      <c r="J51" s="491">
        <v>791.32299999999998</v>
      </c>
      <c r="K51" s="581">
        <f t="shared" si="1"/>
        <v>1</v>
      </c>
      <c r="L51" s="581"/>
      <c r="M51" s="581"/>
      <c r="N51" s="581">
        <f t="shared" si="2"/>
        <v>1</v>
      </c>
    </row>
    <row r="52" spans="1:14" ht="28">
      <c r="A52" s="564">
        <f t="shared" si="3"/>
        <v>42</v>
      </c>
      <c r="B52" s="458" t="s">
        <v>1454</v>
      </c>
      <c r="C52" s="491">
        <v>688.78300000000002</v>
      </c>
      <c r="D52" s="491">
        <v>0</v>
      </c>
      <c r="E52" s="491">
        <v>0</v>
      </c>
      <c r="F52" s="491">
        <v>688.78300000000002</v>
      </c>
      <c r="G52" s="491">
        <v>688.78300000000002</v>
      </c>
      <c r="H52" s="491">
        <v>0</v>
      </c>
      <c r="I52" s="491">
        <v>0</v>
      </c>
      <c r="J52" s="491">
        <v>688.78300000000002</v>
      </c>
      <c r="K52" s="581">
        <f t="shared" si="1"/>
        <v>1</v>
      </c>
      <c r="L52" s="581"/>
      <c r="M52" s="581"/>
      <c r="N52" s="581">
        <f t="shared" si="2"/>
        <v>1</v>
      </c>
    </row>
    <row r="53" spans="1:14">
      <c r="A53" s="564">
        <f t="shared" si="3"/>
        <v>43</v>
      </c>
      <c r="B53" s="458" t="s">
        <v>1455</v>
      </c>
      <c r="C53" s="491">
        <v>300</v>
      </c>
      <c r="D53" s="491">
        <v>0</v>
      </c>
      <c r="E53" s="491">
        <v>0</v>
      </c>
      <c r="F53" s="491">
        <v>300</v>
      </c>
      <c r="G53" s="491">
        <v>300</v>
      </c>
      <c r="H53" s="491">
        <v>0</v>
      </c>
      <c r="I53" s="491">
        <v>0</v>
      </c>
      <c r="J53" s="491">
        <v>300</v>
      </c>
      <c r="K53" s="581">
        <f t="shared" si="1"/>
        <v>1</v>
      </c>
      <c r="L53" s="581"/>
      <c r="M53" s="581"/>
      <c r="N53" s="581">
        <f t="shared" si="2"/>
        <v>1</v>
      </c>
    </row>
    <row r="54" spans="1:14">
      <c r="A54" s="564">
        <f t="shared" si="3"/>
        <v>44</v>
      </c>
      <c r="B54" s="458" t="s">
        <v>1456</v>
      </c>
      <c r="C54" s="491">
        <v>430</v>
      </c>
      <c r="D54" s="491">
        <v>0</v>
      </c>
      <c r="E54" s="491">
        <v>0</v>
      </c>
      <c r="F54" s="491">
        <v>430</v>
      </c>
      <c r="G54" s="491">
        <v>430</v>
      </c>
      <c r="H54" s="491">
        <v>0</v>
      </c>
      <c r="I54" s="491">
        <v>0</v>
      </c>
      <c r="J54" s="491">
        <v>430</v>
      </c>
      <c r="K54" s="581">
        <f t="shared" si="1"/>
        <v>1</v>
      </c>
      <c r="L54" s="581"/>
      <c r="M54" s="581"/>
      <c r="N54" s="581">
        <f t="shared" si="2"/>
        <v>1</v>
      </c>
    </row>
    <row r="55" spans="1:14" ht="28">
      <c r="A55" s="564">
        <f t="shared" si="3"/>
        <v>45</v>
      </c>
      <c r="B55" s="458" t="s">
        <v>1457</v>
      </c>
      <c r="C55" s="491">
        <v>700</v>
      </c>
      <c r="D55" s="491">
        <v>0</v>
      </c>
      <c r="E55" s="491">
        <v>0</v>
      </c>
      <c r="F55" s="491">
        <v>700</v>
      </c>
      <c r="G55" s="491">
        <v>700</v>
      </c>
      <c r="H55" s="491">
        <v>0</v>
      </c>
      <c r="I55" s="491">
        <v>0</v>
      </c>
      <c r="J55" s="491">
        <v>700</v>
      </c>
      <c r="K55" s="581">
        <f t="shared" si="1"/>
        <v>1</v>
      </c>
      <c r="L55" s="581"/>
      <c r="M55" s="581"/>
      <c r="N55" s="581">
        <f t="shared" si="2"/>
        <v>1</v>
      </c>
    </row>
    <row r="56" spans="1:14" ht="28">
      <c r="A56" s="564">
        <f t="shared" si="3"/>
        <v>46</v>
      </c>
      <c r="B56" s="458" t="s">
        <v>1457</v>
      </c>
      <c r="C56" s="491">
        <v>574.94100000000003</v>
      </c>
      <c r="D56" s="491">
        <v>0</v>
      </c>
      <c r="E56" s="491">
        <v>0</v>
      </c>
      <c r="F56" s="491">
        <v>574.94100000000003</v>
      </c>
      <c r="G56" s="491">
        <v>574.94100000000003</v>
      </c>
      <c r="H56" s="491">
        <v>0</v>
      </c>
      <c r="I56" s="491">
        <v>0</v>
      </c>
      <c r="J56" s="491">
        <v>574.94100000000003</v>
      </c>
      <c r="K56" s="581">
        <f t="shared" si="1"/>
        <v>1</v>
      </c>
      <c r="L56" s="581"/>
      <c r="M56" s="581"/>
      <c r="N56" s="581">
        <f t="shared" si="2"/>
        <v>1</v>
      </c>
    </row>
    <row r="57" spans="1:14" ht="28">
      <c r="A57" s="564">
        <f t="shared" si="3"/>
        <v>47</v>
      </c>
      <c r="B57" s="565" t="s">
        <v>1458</v>
      </c>
      <c r="C57" s="491">
        <v>14000</v>
      </c>
      <c r="D57" s="491">
        <v>0</v>
      </c>
      <c r="E57" s="491">
        <v>0</v>
      </c>
      <c r="F57" s="491">
        <v>14000</v>
      </c>
      <c r="G57" s="491">
        <v>13384.986999999999</v>
      </c>
      <c r="H57" s="491">
        <v>0</v>
      </c>
      <c r="I57" s="491">
        <v>0</v>
      </c>
      <c r="J57" s="491">
        <v>13384.986999999999</v>
      </c>
      <c r="K57" s="581">
        <f t="shared" si="1"/>
        <v>0.95607049999999993</v>
      </c>
      <c r="L57" s="581"/>
      <c r="M57" s="581"/>
      <c r="N57" s="581">
        <f t="shared" si="2"/>
        <v>0.95607049999999993</v>
      </c>
    </row>
    <row r="58" spans="1:14" ht="28">
      <c r="A58" s="564">
        <f t="shared" si="3"/>
        <v>48</v>
      </c>
      <c r="B58" s="565" t="s">
        <v>1458</v>
      </c>
      <c r="C58" s="491">
        <v>0</v>
      </c>
      <c r="D58" s="491">
        <v>0</v>
      </c>
      <c r="E58" s="491">
        <v>0</v>
      </c>
      <c r="F58" s="491">
        <v>0</v>
      </c>
      <c r="G58" s="491">
        <v>3011.73</v>
      </c>
      <c r="H58" s="491">
        <v>0</v>
      </c>
      <c r="I58" s="491">
        <v>0</v>
      </c>
      <c r="J58" s="491">
        <v>3011.73</v>
      </c>
      <c r="K58" s="581"/>
      <c r="L58" s="581"/>
      <c r="M58" s="581"/>
      <c r="N58" s="581"/>
    </row>
    <row r="59" spans="1:14" ht="28">
      <c r="A59" s="564">
        <f t="shared" si="3"/>
        <v>49</v>
      </c>
      <c r="B59" s="458" t="s">
        <v>1459</v>
      </c>
      <c r="C59" s="491">
        <v>725.30600000000004</v>
      </c>
      <c r="D59" s="491">
        <v>0</v>
      </c>
      <c r="E59" s="491">
        <v>0</v>
      </c>
      <c r="F59" s="491">
        <v>725.30600000000004</v>
      </c>
      <c r="G59" s="491">
        <v>725.30600000000004</v>
      </c>
      <c r="H59" s="491">
        <v>0</v>
      </c>
      <c r="I59" s="491">
        <v>0</v>
      </c>
      <c r="J59" s="491">
        <v>725.30600000000004</v>
      </c>
      <c r="K59" s="581">
        <f t="shared" si="1"/>
        <v>1</v>
      </c>
      <c r="L59" s="581"/>
      <c r="M59" s="581"/>
      <c r="N59" s="581">
        <f t="shared" si="2"/>
        <v>1</v>
      </c>
    </row>
    <row r="60" spans="1:14" ht="28">
      <c r="A60" s="564">
        <f t="shared" si="3"/>
        <v>50</v>
      </c>
      <c r="B60" s="458" t="s">
        <v>1460</v>
      </c>
      <c r="C60" s="491">
        <v>10270</v>
      </c>
      <c r="D60" s="491">
        <v>0</v>
      </c>
      <c r="E60" s="491">
        <v>0</v>
      </c>
      <c r="F60" s="491">
        <v>10270</v>
      </c>
      <c r="G60" s="491">
        <v>10209.999</v>
      </c>
      <c r="H60" s="491">
        <v>0</v>
      </c>
      <c r="I60" s="491">
        <v>0</v>
      </c>
      <c r="J60" s="491">
        <v>10209.999</v>
      </c>
      <c r="K60" s="581">
        <f t="shared" si="1"/>
        <v>0.9941576436222006</v>
      </c>
      <c r="L60" s="581"/>
      <c r="M60" s="581"/>
      <c r="N60" s="581">
        <f t="shared" si="2"/>
        <v>0.9941576436222006</v>
      </c>
    </row>
    <row r="61" spans="1:14">
      <c r="A61" s="564">
        <f t="shared" si="3"/>
        <v>51</v>
      </c>
      <c r="B61" s="458" t="s">
        <v>1461</v>
      </c>
      <c r="C61" s="491">
        <v>1994</v>
      </c>
      <c r="D61" s="491">
        <v>0</v>
      </c>
      <c r="E61" s="491">
        <v>0</v>
      </c>
      <c r="F61" s="491">
        <v>1994</v>
      </c>
      <c r="G61" s="491">
        <v>2047.83</v>
      </c>
      <c r="H61" s="491">
        <v>0</v>
      </c>
      <c r="I61" s="491">
        <v>0</v>
      </c>
      <c r="J61" s="491">
        <v>2047.83</v>
      </c>
      <c r="K61" s="581">
        <f t="shared" si="1"/>
        <v>1.0269959879638917</v>
      </c>
      <c r="L61" s="581"/>
      <c r="M61" s="581"/>
      <c r="N61" s="581">
        <f t="shared" si="2"/>
        <v>1.0269959879638917</v>
      </c>
    </row>
    <row r="62" spans="1:14">
      <c r="A62" s="564">
        <f t="shared" si="3"/>
        <v>52</v>
      </c>
      <c r="B62" s="458" t="s">
        <v>1461</v>
      </c>
      <c r="C62" s="491">
        <v>1700</v>
      </c>
      <c r="D62" s="491">
        <v>0</v>
      </c>
      <c r="E62" s="491">
        <v>0</v>
      </c>
      <c r="F62" s="491">
        <v>1700</v>
      </c>
      <c r="G62" s="491">
        <v>1700</v>
      </c>
      <c r="H62" s="491">
        <v>0</v>
      </c>
      <c r="I62" s="491">
        <v>0</v>
      </c>
      <c r="J62" s="491">
        <v>1700</v>
      </c>
      <c r="K62" s="581">
        <f t="shared" si="1"/>
        <v>1</v>
      </c>
      <c r="L62" s="581"/>
      <c r="M62" s="581"/>
      <c r="N62" s="581">
        <f t="shared" si="2"/>
        <v>1</v>
      </c>
    </row>
    <row r="63" spans="1:14" ht="28">
      <c r="A63" s="564">
        <f t="shared" si="3"/>
        <v>53</v>
      </c>
      <c r="B63" s="458" t="s">
        <v>1462</v>
      </c>
      <c r="C63" s="491">
        <v>1090</v>
      </c>
      <c r="D63" s="491">
        <v>0</v>
      </c>
      <c r="E63" s="491">
        <v>0</v>
      </c>
      <c r="F63" s="491">
        <v>1090</v>
      </c>
      <c r="G63" s="491">
        <v>1090</v>
      </c>
      <c r="H63" s="491">
        <v>0</v>
      </c>
      <c r="I63" s="491">
        <v>0</v>
      </c>
      <c r="J63" s="491">
        <v>1090</v>
      </c>
      <c r="K63" s="581">
        <f t="shared" si="1"/>
        <v>1</v>
      </c>
      <c r="L63" s="581"/>
      <c r="M63" s="581"/>
      <c r="N63" s="581">
        <f t="shared" si="2"/>
        <v>1</v>
      </c>
    </row>
    <row r="64" spans="1:14" ht="28">
      <c r="A64" s="564">
        <f t="shared" si="3"/>
        <v>54</v>
      </c>
      <c r="B64" s="458" t="s">
        <v>1462</v>
      </c>
      <c r="C64" s="491">
        <v>691.24099999999999</v>
      </c>
      <c r="D64" s="491">
        <v>0</v>
      </c>
      <c r="E64" s="491">
        <v>0</v>
      </c>
      <c r="F64" s="491">
        <v>691.24099999999999</v>
      </c>
      <c r="G64" s="491">
        <v>691.24099999999999</v>
      </c>
      <c r="H64" s="491">
        <v>0</v>
      </c>
      <c r="I64" s="491">
        <v>0</v>
      </c>
      <c r="J64" s="491">
        <v>691.24099999999999</v>
      </c>
      <c r="K64" s="581">
        <f t="shared" si="1"/>
        <v>1</v>
      </c>
      <c r="L64" s="581"/>
      <c r="M64" s="581"/>
      <c r="N64" s="581">
        <f t="shared" si="2"/>
        <v>1</v>
      </c>
    </row>
    <row r="65" spans="1:14" ht="28">
      <c r="A65" s="564">
        <f t="shared" si="3"/>
        <v>55</v>
      </c>
      <c r="B65" s="458" t="s">
        <v>1463</v>
      </c>
      <c r="C65" s="491">
        <v>647</v>
      </c>
      <c r="D65" s="491">
        <v>0</v>
      </c>
      <c r="E65" s="491">
        <v>0</v>
      </c>
      <c r="F65" s="491">
        <v>647</v>
      </c>
      <c r="G65" s="491">
        <v>647</v>
      </c>
      <c r="H65" s="491">
        <v>0</v>
      </c>
      <c r="I65" s="491">
        <v>0</v>
      </c>
      <c r="J65" s="491">
        <v>647</v>
      </c>
      <c r="K65" s="581">
        <f t="shared" si="1"/>
        <v>1</v>
      </c>
      <c r="L65" s="581"/>
      <c r="M65" s="581"/>
      <c r="N65" s="581">
        <f t="shared" si="2"/>
        <v>1</v>
      </c>
    </row>
    <row r="66" spans="1:14" ht="28">
      <c r="A66" s="564">
        <f t="shared" si="3"/>
        <v>56</v>
      </c>
      <c r="B66" s="458" t="s">
        <v>1463</v>
      </c>
      <c r="C66" s="491">
        <v>370.40199999999999</v>
      </c>
      <c r="D66" s="491">
        <v>0</v>
      </c>
      <c r="E66" s="491">
        <v>0</v>
      </c>
      <c r="F66" s="491">
        <v>370.40199999999999</v>
      </c>
      <c r="G66" s="491">
        <v>370.40199999999999</v>
      </c>
      <c r="H66" s="491">
        <v>0</v>
      </c>
      <c r="I66" s="491">
        <v>0</v>
      </c>
      <c r="J66" s="491">
        <v>370.40199999999999</v>
      </c>
      <c r="K66" s="581">
        <f t="shared" si="1"/>
        <v>1</v>
      </c>
      <c r="L66" s="581"/>
      <c r="M66" s="581"/>
      <c r="N66" s="581">
        <f t="shared" si="2"/>
        <v>1</v>
      </c>
    </row>
    <row r="67" spans="1:14" ht="28">
      <c r="A67" s="564">
        <f t="shared" si="3"/>
        <v>57</v>
      </c>
      <c r="B67" s="458" t="s">
        <v>1464</v>
      </c>
      <c r="C67" s="491">
        <v>4370</v>
      </c>
      <c r="D67" s="491">
        <v>0</v>
      </c>
      <c r="E67" s="491">
        <v>0</v>
      </c>
      <c r="F67" s="491">
        <v>4370</v>
      </c>
      <c r="G67" s="491">
        <v>4370</v>
      </c>
      <c r="H67" s="491">
        <v>0</v>
      </c>
      <c r="I67" s="491">
        <v>0</v>
      </c>
      <c r="J67" s="491">
        <v>4370</v>
      </c>
      <c r="K67" s="581">
        <f t="shared" si="1"/>
        <v>1</v>
      </c>
      <c r="L67" s="581"/>
      <c r="M67" s="581"/>
      <c r="N67" s="581">
        <f t="shared" si="2"/>
        <v>1</v>
      </c>
    </row>
    <row r="68" spans="1:14" ht="28">
      <c r="A68" s="564">
        <f t="shared" si="3"/>
        <v>58</v>
      </c>
      <c r="B68" s="458" t="s">
        <v>1464</v>
      </c>
      <c r="C68" s="491">
        <v>2000</v>
      </c>
      <c r="D68" s="491">
        <v>0</v>
      </c>
      <c r="E68" s="491">
        <v>0</v>
      </c>
      <c r="F68" s="491">
        <v>2000</v>
      </c>
      <c r="G68" s="491">
        <v>2000</v>
      </c>
      <c r="H68" s="491">
        <v>0</v>
      </c>
      <c r="I68" s="491">
        <v>0</v>
      </c>
      <c r="J68" s="491">
        <v>2000</v>
      </c>
      <c r="K68" s="581">
        <f t="shared" si="1"/>
        <v>1</v>
      </c>
      <c r="L68" s="581"/>
      <c r="M68" s="581"/>
      <c r="N68" s="581">
        <f t="shared" si="2"/>
        <v>1</v>
      </c>
    </row>
    <row r="69" spans="1:14" ht="28">
      <c r="A69" s="564">
        <f t="shared" si="3"/>
        <v>59</v>
      </c>
      <c r="B69" s="458" t="s">
        <v>1465</v>
      </c>
      <c r="C69" s="491">
        <v>150</v>
      </c>
      <c r="D69" s="491">
        <v>0</v>
      </c>
      <c r="E69" s="491">
        <v>0</v>
      </c>
      <c r="F69" s="491">
        <v>150</v>
      </c>
      <c r="G69" s="491">
        <v>148.49700000000001</v>
      </c>
      <c r="H69" s="491">
        <v>0</v>
      </c>
      <c r="I69" s="491">
        <v>0</v>
      </c>
      <c r="J69" s="491">
        <v>148.49700000000001</v>
      </c>
      <c r="K69" s="581">
        <f t="shared" si="1"/>
        <v>0.98998000000000008</v>
      </c>
      <c r="L69" s="581"/>
      <c r="M69" s="581"/>
      <c r="N69" s="581">
        <f t="shared" si="2"/>
        <v>0.98998000000000008</v>
      </c>
    </row>
    <row r="70" spans="1:14" ht="28">
      <c r="A70" s="564">
        <f t="shared" si="3"/>
        <v>60</v>
      </c>
      <c r="B70" s="458" t="s">
        <v>1466</v>
      </c>
      <c r="C70" s="491">
        <v>15000</v>
      </c>
      <c r="D70" s="491">
        <v>0</v>
      </c>
      <c r="E70" s="491">
        <v>0</v>
      </c>
      <c r="F70" s="491">
        <v>15000</v>
      </c>
      <c r="G70" s="491">
        <v>11035.081</v>
      </c>
      <c r="H70" s="491">
        <v>0</v>
      </c>
      <c r="I70" s="491">
        <v>0</v>
      </c>
      <c r="J70" s="491">
        <v>11035.081</v>
      </c>
      <c r="K70" s="581">
        <f t="shared" si="1"/>
        <v>0.73567206666666662</v>
      </c>
      <c r="L70" s="581"/>
      <c r="M70" s="581"/>
      <c r="N70" s="581">
        <f t="shared" si="2"/>
        <v>0.73567206666666662</v>
      </c>
    </row>
    <row r="71" spans="1:14" ht="28">
      <c r="A71" s="564">
        <f t="shared" si="3"/>
        <v>61</v>
      </c>
      <c r="B71" s="458" t="s">
        <v>1466</v>
      </c>
      <c r="C71" s="491">
        <v>4010.3960000000002</v>
      </c>
      <c r="D71" s="491">
        <v>0</v>
      </c>
      <c r="E71" s="491">
        <v>0</v>
      </c>
      <c r="F71" s="491">
        <v>4010.3960000000002</v>
      </c>
      <c r="G71" s="491">
        <v>3902.04</v>
      </c>
      <c r="H71" s="491">
        <v>0</v>
      </c>
      <c r="I71" s="491">
        <v>0</v>
      </c>
      <c r="J71" s="491">
        <v>3902.04</v>
      </c>
      <c r="K71" s="581">
        <f t="shared" si="1"/>
        <v>0.97298122180452995</v>
      </c>
      <c r="L71" s="581"/>
      <c r="M71" s="581"/>
      <c r="N71" s="581">
        <f t="shared" si="2"/>
        <v>0.97298122180452995</v>
      </c>
    </row>
    <row r="72" spans="1:14" ht="28">
      <c r="A72" s="564">
        <f t="shared" si="3"/>
        <v>62</v>
      </c>
      <c r="B72" s="458" t="s">
        <v>1467</v>
      </c>
      <c r="C72" s="491">
        <v>4000</v>
      </c>
      <c r="D72" s="491">
        <v>0</v>
      </c>
      <c r="E72" s="491">
        <v>0</v>
      </c>
      <c r="F72" s="491">
        <v>4000</v>
      </c>
      <c r="G72" s="491">
        <v>7693.7179999999998</v>
      </c>
      <c r="H72" s="491">
        <v>0</v>
      </c>
      <c r="I72" s="491">
        <v>0</v>
      </c>
      <c r="J72" s="491">
        <v>7693.7179999999998</v>
      </c>
      <c r="K72" s="581">
        <f t="shared" si="1"/>
        <v>1.9234294999999999</v>
      </c>
      <c r="L72" s="581"/>
      <c r="M72" s="581"/>
      <c r="N72" s="581">
        <f t="shared" si="2"/>
        <v>1.9234294999999999</v>
      </c>
    </row>
    <row r="73" spans="1:14" ht="28">
      <c r="A73" s="564">
        <f t="shared" si="3"/>
        <v>63</v>
      </c>
      <c r="B73" s="458" t="s">
        <v>1467</v>
      </c>
      <c r="C73" s="491">
        <v>22000</v>
      </c>
      <c r="D73" s="491">
        <v>0</v>
      </c>
      <c r="E73" s="491">
        <v>0</v>
      </c>
      <c r="F73" s="491">
        <v>22000</v>
      </c>
      <c r="G73" s="491">
        <v>21461.825000000001</v>
      </c>
      <c r="H73" s="491">
        <v>0</v>
      </c>
      <c r="I73" s="491">
        <v>0</v>
      </c>
      <c r="J73" s="491">
        <v>21461.825000000001</v>
      </c>
      <c r="K73" s="581">
        <f t="shared" si="1"/>
        <v>0.97553750000000006</v>
      </c>
      <c r="L73" s="581"/>
      <c r="M73" s="581"/>
      <c r="N73" s="581">
        <f t="shared" si="2"/>
        <v>0.97553750000000006</v>
      </c>
    </row>
    <row r="74" spans="1:14" ht="28">
      <c r="A74" s="564">
        <f t="shared" si="3"/>
        <v>64</v>
      </c>
      <c r="B74" s="458" t="s">
        <v>1468</v>
      </c>
      <c r="C74" s="491">
        <v>1000</v>
      </c>
      <c r="D74" s="491">
        <v>0</v>
      </c>
      <c r="E74" s="491">
        <v>0</v>
      </c>
      <c r="F74" s="491">
        <v>1000</v>
      </c>
      <c r="G74" s="491">
        <v>1130.377</v>
      </c>
      <c r="H74" s="491">
        <v>0</v>
      </c>
      <c r="I74" s="491">
        <v>0</v>
      </c>
      <c r="J74" s="491">
        <v>1130.377</v>
      </c>
      <c r="K74" s="581">
        <f t="shared" si="1"/>
        <v>1.130377</v>
      </c>
      <c r="L74" s="581"/>
      <c r="M74" s="581"/>
      <c r="N74" s="581">
        <f t="shared" si="2"/>
        <v>1.130377</v>
      </c>
    </row>
    <row r="75" spans="1:14" ht="56">
      <c r="A75" s="564">
        <f t="shared" si="3"/>
        <v>65</v>
      </c>
      <c r="B75" s="458" t="s">
        <v>1469</v>
      </c>
      <c r="C75" s="491">
        <v>568.25099999999998</v>
      </c>
      <c r="D75" s="491">
        <v>0</v>
      </c>
      <c r="E75" s="491">
        <v>0</v>
      </c>
      <c r="F75" s="491">
        <v>568.25099999999998</v>
      </c>
      <c r="G75" s="491">
        <v>660.62400000000002</v>
      </c>
      <c r="H75" s="491">
        <v>0</v>
      </c>
      <c r="I75" s="491">
        <v>0</v>
      </c>
      <c r="J75" s="491">
        <v>660.62400000000002</v>
      </c>
      <c r="K75" s="581">
        <f t="shared" ref="K75:K138" si="5">G75/C75</f>
        <v>1.162556687097779</v>
      </c>
      <c r="L75" s="581"/>
      <c r="M75" s="581"/>
      <c r="N75" s="581">
        <f t="shared" ref="N75:N138" si="6">J75/F75</f>
        <v>1.162556687097779</v>
      </c>
    </row>
    <row r="76" spans="1:14" ht="28">
      <c r="A76" s="564">
        <f t="shared" si="3"/>
        <v>66</v>
      </c>
      <c r="B76" s="458" t="s">
        <v>1470</v>
      </c>
      <c r="C76" s="491">
        <v>10720</v>
      </c>
      <c r="D76" s="491">
        <v>0</v>
      </c>
      <c r="E76" s="491">
        <v>0</v>
      </c>
      <c r="F76" s="491">
        <v>10720</v>
      </c>
      <c r="G76" s="491">
        <v>10720</v>
      </c>
      <c r="H76" s="491">
        <v>0</v>
      </c>
      <c r="I76" s="491">
        <v>0</v>
      </c>
      <c r="J76" s="491">
        <v>10720</v>
      </c>
      <c r="K76" s="581">
        <f t="shared" si="5"/>
        <v>1</v>
      </c>
      <c r="L76" s="581"/>
      <c r="M76" s="581"/>
      <c r="N76" s="581">
        <f t="shared" si="6"/>
        <v>1</v>
      </c>
    </row>
    <row r="77" spans="1:14" ht="28">
      <c r="A77" s="564">
        <f t="shared" ref="A77:A140" si="7">1+A76</f>
        <v>67</v>
      </c>
      <c r="B77" s="458" t="s">
        <v>1471</v>
      </c>
      <c r="C77" s="491">
        <v>400</v>
      </c>
      <c r="D77" s="491">
        <v>0</v>
      </c>
      <c r="E77" s="491">
        <v>0</v>
      </c>
      <c r="F77" s="491">
        <v>400</v>
      </c>
      <c r="G77" s="491">
        <v>386.56599999999997</v>
      </c>
      <c r="H77" s="491">
        <v>0</v>
      </c>
      <c r="I77" s="491">
        <v>0</v>
      </c>
      <c r="J77" s="491">
        <v>386.56599999999997</v>
      </c>
      <c r="K77" s="581">
        <f t="shared" si="5"/>
        <v>0.96641499999999991</v>
      </c>
      <c r="L77" s="581"/>
      <c r="M77" s="581"/>
      <c r="N77" s="581">
        <f t="shared" si="6"/>
        <v>0.96641499999999991</v>
      </c>
    </row>
    <row r="78" spans="1:14" ht="42">
      <c r="A78" s="564">
        <f t="shared" si="7"/>
        <v>68</v>
      </c>
      <c r="B78" s="458" t="s">
        <v>1472</v>
      </c>
      <c r="C78" s="491">
        <v>0</v>
      </c>
      <c r="D78" s="491">
        <v>0</v>
      </c>
      <c r="E78" s="491">
        <v>0</v>
      </c>
      <c r="F78" s="491">
        <v>0</v>
      </c>
      <c r="G78" s="491">
        <v>31.338999999999999</v>
      </c>
      <c r="H78" s="491">
        <v>0</v>
      </c>
      <c r="I78" s="491">
        <v>0</v>
      </c>
      <c r="J78" s="491">
        <v>31.338999999999999</v>
      </c>
      <c r="K78" s="581"/>
      <c r="L78" s="581"/>
      <c r="M78" s="581"/>
      <c r="N78" s="581"/>
    </row>
    <row r="79" spans="1:14" ht="28">
      <c r="A79" s="564">
        <f t="shared" si="7"/>
        <v>69</v>
      </c>
      <c r="B79" s="458" t="s">
        <v>1473</v>
      </c>
      <c r="C79" s="491">
        <v>418</v>
      </c>
      <c r="D79" s="491">
        <v>0</v>
      </c>
      <c r="E79" s="491">
        <v>0</v>
      </c>
      <c r="F79" s="491">
        <v>418</v>
      </c>
      <c r="G79" s="491">
        <v>433.25099999999998</v>
      </c>
      <c r="H79" s="491">
        <v>0</v>
      </c>
      <c r="I79" s="491">
        <v>0</v>
      </c>
      <c r="J79" s="491">
        <v>433.25099999999998</v>
      </c>
      <c r="K79" s="581">
        <f t="shared" si="5"/>
        <v>1.0364856459330143</v>
      </c>
      <c r="L79" s="581"/>
      <c r="M79" s="581"/>
      <c r="N79" s="581">
        <f t="shared" si="6"/>
        <v>1.0364856459330143</v>
      </c>
    </row>
    <row r="80" spans="1:14" ht="28">
      <c r="A80" s="564">
        <f t="shared" si="7"/>
        <v>70</v>
      </c>
      <c r="B80" s="458" t="s">
        <v>1474</v>
      </c>
      <c r="C80" s="491">
        <v>1000</v>
      </c>
      <c r="D80" s="491">
        <v>0</v>
      </c>
      <c r="E80" s="491">
        <v>0</v>
      </c>
      <c r="F80" s="491">
        <v>1000</v>
      </c>
      <c r="G80" s="491">
        <v>1000</v>
      </c>
      <c r="H80" s="491">
        <v>0</v>
      </c>
      <c r="I80" s="491">
        <v>0</v>
      </c>
      <c r="J80" s="491">
        <v>1000</v>
      </c>
      <c r="K80" s="581">
        <f t="shared" si="5"/>
        <v>1</v>
      </c>
      <c r="L80" s="581"/>
      <c r="M80" s="581"/>
      <c r="N80" s="581">
        <f t="shared" si="6"/>
        <v>1</v>
      </c>
    </row>
    <row r="81" spans="1:14" ht="28">
      <c r="A81" s="564">
        <f t="shared" si="7"/>
        <v>71</v>
      </c>
      <c r="B81" s="458" t="s">
        <v>1475</v>
      </c>
      <c r="C81" s="491">
        <v>11100</v>
      </c>
      <c r="D81" s="491">
        <v>0</v>
      </c>
      <c r="E81" s="491">
        <v>0</v>
      </c>
      <c r="F81" s="491">
        <v>11100</v>
      </c>
      <c r="G81" s="491">
        <v>10792</v>
      </c>
      <c r="H81" s="491">
        <v>0</v>
      </c>
      <c r="I81" s="491">
        <v>0</v>
      </c>
      <c r="J81" s="491">
        <v>10792</v>
      </c>
      <c r="K81" s="581">
        <f t="shared" si="5"/>
        <v>0.9722522522522522</v>
      </c>
      <c r="L81" s="581"/>
      <c r="M81" s="581"/>
      <c r="N81" s="581">
        <f t="shared" si="6"/>
        <v>0.9722522522522522</v>
      </c>
    </row>
    <row r="82" spans="1:14" ht="28">
      <c r="A82" s="564">
        <f t="shared" si="7"/>
        <v>72</v>
      </c>
      <c r="B82" s="458" t="s">
        <v>1476</v>
      </c>
      <c r="C82" s="491">
        <v>500</v>
      </c>
      <c r="D82" s="491">
        <v>0</v>
      </c>
      <c r="E82" s="491">
        <v>0</v>
      </c>
      <c r="F82" s="491">
        <v>500</v>
      </c>
      <c r="G82" s="491">
        <v>500</v>
      </c>
      <c r="H82" s="491">
        <v>0</v>
      </c>
      <c r="I82" s="491">
        <v>0</v>
      </c>
      <c r="J82" s="491">
        <v>500</v>
      </c>
      <c r="K82" s="581">
        <f t="shared" si="5"/>
        <v>1</v>
      </c>
      <c r="L82" s="581"/>
      <c r="M82" s="581"/>
      <c r="N82" s="581">
        <f t="shared" si="6"/>
        <v>1</v>
      </c>
    </row>
    <row r="83" spans="1:14" ht="28">
      <c r="A83" s="564">
        <f t="shared" si="7"/>
        <v>73</v>
      </c>
      <c r="B83" s="458" t="s">
        <v>1477</v>
      </c>
      <c r="C83" s="491">
        <v>352.20800000000003</v>
      </c>
      <c r="D83" s="491">
        <v>0</v>
      </c>
      <c r="E83" s="491">
        <v>0</v>
      </c>
      <c r="F83" s="491">
        <v>352.20800000000003</v>
      </c>
      <c r="G83" s="491">
        <v>957.20799999999997</v>
      </c>
      <c r="H83" s="491">
        <v>0</v>
      </c>
      <c r="I83" s="491">
        <v>0</v>
      </c>
      <c r="J83" s="491">
        <v>957.20799999999997</v>
      </c>
      <c r="K83" s="581">
        <f t="shared" si="5"/>
        <v>2.7177349747876254</v>
      </c>
      <c r="L83" s="581"/>
      <c r="M83" s="581"/>
      <c r="N83" s="581">
        <f t="shared" si="6"/>
        <v>2.7177349747876254</v>
      </c>
    </row>
    <row r="84" spans="1:14" ht="28">
      <c r="A84" s="564">
        <f t="shared" si="7"/>
        <v>74</v>
      </c>
      <c r="B84" s="456" t="s">
        <v>1478</v>
      </c>
      <c r="C84" s="491">
        <v>0</v>
      </c>
      <c r="D84" s="491">
        <v>0</v>
      </c>
      <c r="E84" s="491">
        <v>0</v>
      </c>
      <c r="F84" s="491">
        <v>0</v>
      </c>
      <c r="G84" s="491">
        <v>8.2742000000000004</v>
      </c>
      <c r="H84" s="491">
        <v>0</v>
      </c>
      <c r="I84" s="491">
        <v>0</v>
      </c>
      <c r="J84" s="491">
        <v>8.2742000000000004</v>
      </c>
      <c r="K84" s="581"/>
      <c r="L84" s="581"/>
      <c r="M84" s="581"/>
      <c r="N84" s="581"/>
    </row>
    <row r="85" spans="1:14" ht="28">
      <c r="A85" s="564">
        <f t="shared" si="7"/>
        <v>75</v>
      </c>
      <c r="B85" s="565" t="s">
        <v>1479</v>
      </c>
      <c r="C85" s="491">
        <v>0</v>
      </c>
      <c r="D85" s="491">
        <v>0</v>
      </c>
      <c r="E85" s="491">
        <v>0</v>
      </c>
      <c r="F85" s="491">
        <v>0</v>
      </c>
      <c r="G85" s="491">
        <v>298.49900000000002</v>
      </c>
      <c r="H85" s="491">
        <v>0</v>
      </c>
      <c r="I85" s="491">
        <v>0</v>
      </c>
      <c r="J85" s="491">
        <v>298.49900000000002</v>
      </c>
      <c r="K85" s="581"/>
      <c r="L85" s="581"/>
      <c r="M85" s="581"/>
      <c r="N85" s="581"/>
    </row>
    <row r="86" spans="1:14" ht="42">
      <c r="A86" s="564">
        <f t="shared" si="7"/>
        <v>76</v>
      </c>
      <c r="B86" s="565" t="s">
        <v>1480</v>
      </c>
      <c r="C86" s="491">
        <v>619</v>
      </c>
      <c r="D86" s="491">
        <v>0</v>
      </c>
      <c r="E86" s="491">
        <v>0</v>
      </c>
      <c r="F86" s="491">
        <v>619</v>
      </c>
      <c r="G86" s="491">
        <v>618.00895600000001</v>
      </c>
      <c r="H86" s="491">
        <v>0</v>
      </c>
      <c r="I86" s="491">
        <v>0</v>
      </c>
      <c r="J86" s="491">
        <v>618.00895600000001</v>
      </c>
      <c r="K86" s="581">
        <f t="shared" si="5"/>
        <v>0.99839895961227787</v>
      </c>
      <c r="L86" s="581"/>
      <c r="M86" s="581"/>
      <c r="N86" s="581">
        <f t="shared" si="6"/>
        <v>0.99839895961227787</v>
      </c>
    </row>
    <row r="87" spans="1:14" ht="28">
      <c r="A87" s="564">
        <f t="shared" si="7"/>
        <v>77</v>
      </c>
      <c r="B87" s="458" t="s">
        <v>1481</v>
      </c>
      <c r="C87" s="491">
        <v>116</v>
      </c>
      <c r="D87" s="491">
        <v>0</v>
      </c>
      <c r="E87" s="491">
        <v>0</v>
      </c>
      <c r="F87" s="491">
        <v>116</v>
      </c>
      <c r="G87" s="491">
        <v>116</v>
      </c>
      <c r="H87" s="491">
        <v>0</v>
      </c>
      <c r="I87" s="491">
        <v>0</v>
      </c>
      <c r="J87" s="491">
        <v>116</v>
      </c>
      <c r="K87" s="581">
        <f t="shared" si="5"/>
        <v>1</v>
      </c>
      <c r="L87" s="581"/>
      <c r="M87" s="581"/>
      <c r="N87" s="581">
        <f t="shared" si="6"/>
        <v>1</v>
      </c>
    </row>
    <row r="88" spans="1:14" ht="28">
      <c r="A88" s="564">
        <f t="shared" si="7"/>
        <v>78</v>
      </c>
      <c r="B88" s="565" t="s">
        <v>1482</v>
      </c>
      <c r="C88" s="491">
        <v>87</v>
      </c>
      <c r="D88" s="491">
        <v>0</v>
      </c>
      <c r="E88" s="491">
        <v>0</v>
      </c>
      <c r="F88" s="491">
        <v>87</v>
      </c>
      <c r="G88" s="491">
        <v>87</v>
      </c>
      <c r="H88" s="491">
        <v>0</v>
      </c>
      <c r="I88" s="491">
        <v>0</v>
      </c>
      <c r="J88" s="491">
        <v>87</v>
      </c>
      <c r="K88" s="581">
        <f t="shared" si="5"/>
        <v>1</v>
      </c>
      <c r="L88" s="581"/>
      <c r="M88" s="581"/>
      <c r="N88" s="581">
        <f t="shared" si="6"/>
        <v>1</v>
      </c>
    </row>
    <row r="89" spans="1:14">
      <c r="A89" s="564">
        <f t="shared" si="7"/>
        <v>79</v>
      </c>
      <c r="B89" s="565" t="s">
        <v>1483</v>
      </c>
      <c r="C89" s="491">
        <v>52009</v>
      </c>
      <c r="D89" s="491">
        <v>0</v>
      </c>
      <c r="E89" s="491">
        <v>0</v>
      </c>
      <c r="F89" s="491">
        <v>52009</v>
      </c>
      <c r="G89" s="491">
        <v>58634.870560000003</v>
      </c>
      <c r="H89" s="491">
        <v>0</v>
      </c>
      <c r="I89" s="491">
        <v>0</v>
      </c>
      <c r="J89" s="491">
        <v>58634.870560000003</v>
      </c>
      <c r="K89" s="581">
        <f t="shared" si="5"/>
        <v>1.1273985379453557</v>
      </c>
      <c r="L89" s="581"/>
      <c r="M89" s="581"/>
      <c r="N89" s="581">
        <f t="shared" si="6"/>
        <v>1.1273985379453557</v>
      </c>
    </row>
    <row r="90" spans="1:14">
      <c r="A90" s="564">
        <f t="shared" si="7"/>
        <v>80</v>
      </c>
      <c r="B90" s="458" t="s">
        <v>1484</v>
      </c>
      <c r="C90" s="491">
        <v>100</v>
      </c>
      <c r="D90" s="491">
        <v>0</v>
      </c>
      <c r="E90" s="491">
        <v>0</v>
      </c>
      <c r="F90" s="491">
        <v>100</v>
      </c>
      <c r="G90" s="491">
        <v>100</v>
      </c>
      <c r="H90" s="491">
        <v>0</v>
      </c>
      <c r="I90" s="491">
        <v>0</v>
      </c>
      <c r="J90" s="491">
        <v>100</v>
      </c>
      <c r="K90" s="581">
        <f t="shared" si="5"/>
        <v>1</v>
      </c>
      <c r="L90" s="581"/>
      <c r="M90" s="581"/>
      <c r="N90" s="581">
        <f t="shared" si="6"/>
        <v>1</v>
      </c>
    </row>
    <row r="91" spans="1:14">
      <c r="A91" s="564">
        <f t="shared" si="7"/>
        <v>81</v>
      </c>
      <c r="B91" s="458" t="s">
        <v>1485</v>
      </c>
      <c r="C91" s="491">
        <v>134</v>
      </c>
      <c r="D91" s="491">
        <v>0</v>
      </c>
      <c r="E91" s="491">
        <v>0</v>
      </c>
      <c r="F91" s="491">
        <v>134</v>
      </c>
      <c r="G91" s="491">
        <v>115.18600000000001</v>
      </c>
      <c r="H91" s="491">
        <v>0</v>
      </c>
      <c r="I91" s="491">
        <v>0</v>
      </c>
      <c r="J91" s="491">
        <v>115.18600000000001</v>
      </c>
      <c r="K91" s="581">
        <f t="shared" si="5"/>
        <v>0.85959701492537322</v>
      </c>
      <c r="L91" s="581"/>
      <c r="M91" s="581"/>
      <c r="N91" s="581">
        <f t="shared" si="6"/>
        <v>0.85959701492537322</v>
      </c>
    </row>
    <row r="92" spans="1:14" ht="42">
      <c r="A92" s="564">
        <f t="shared" si="7"/>
        <v>82</v>
      </c>
      <c r="B92" s="458" t="s">
        <v>1486</v>
      </c>
      <c r="C92" s="491">
        <v>67</v>
      </c>
      <c r="D92" s="491">
        <v>0</v>
      </c>
      <c r="E92" s="491">
        <v>0</v>
      </c>
      <c r="F92" s="491">
        <v>67</v>
      </c>
      <c r="G92" s="491">
        <v>67</v>
      </c>
      <c r="H92" s="491">
        <v>0</v>
      </c>
      <c r="I92" s="491">
        <v>0</v>
      </c>
      <c r="J92" s="491">
        <v>67</v>
      </c>
      <c r="K92" s="581">
        <f t="shared" si="5"/>
        <v>1</v>
      </c>
      <c r="L92" s="581"/>
      <c r="M92" s="581"/>
      <c r="N92" s="581">
        <f t="shared" si="6"/>
        <v>1</v>
      </c>
    </row>
    <row r="93" spans="1:14" ht="28">
      <c r="A93" s="564">
        <f t="shared" si="7"/>
        <v>83</v>
      </c>
      <c r="B93" s="458" t="s">
        <v>1487</v>
      </c>
      <c r="C93" s="491">
        <v>33</v>
      </c>
      <c r="D93" s="491">
        <v>0</v>
      </c>
      <c r="E93" s="491">
        <v>0</v>
      </c>
      <c r="F93" s="491">
        <v>33</v>
      </c>
      <c r="G93" s="491">
        <v>33</v>
      </c>
      <c r="H93" s="491">
        <v>0</v>
      </c>
      <c r="I93" s="491">
        <v>0</v>
      </c>
      <c r="J93" s="491">
        <v>33</v>
      </c>
      <c r="K93" s="581">
        <f t="shared" si="5"/>
        <v>1</v>
      </c>
      <c r="L93" s="581"/>
      <c r="M93" s="581"/>
      <c r="N93" s="581">
        <f t="shared" si="6"/>
        <v>1</v>
      </c>
    </row>
    <row r="94" spans="1:14" ht="28">
      <c r="A94" s="564">
        <f t="shared" si="7"/>
        <v>84</v>
      </c>
      <c r="B94" s="458" t="s">
        <v>1488</v>
      </c>
      <c r="C94" s="491">
        <v>125</v>
      </c>
      <c r="D94" s="491">
        <v>0</v>
      </c>
      <c r="E94" s="491">
        <v>0</v>
      </c>
      <c r="F94" s="491">
        <v>125</v>
      </c>
      <c r="G94" s="491">
        <v>125</v>
      </c>
      <c r="H94" s="491">
        <v>0</v>
      </c>
      <c r="I94" s="491">
        <v>0</v>
      </c>
      <c r="J94" s="491">
        <v>125</v>
      </c>
      <c r="K94" s="581">
        <f t="shared" si="5"/>
        <v>1</v>
      </c>
      <c r="L94" s="581"/>
      <c r="M94" s="581"/>
      <c r="N94" s="581">
        <f t="shared" si="6"/>
        <v>1</v>
      </c>
    </row>
    <row r="95" spans="1:14" ht="28">
      <c r="A95" s="564">
        <f t="shared" si="7"/>
        <v>85</v>
      </c>
      <c r="B95" s="458" t="s">
        <v>1489</v>
      </c>
      <c r="C95" s="491">
        <v>23</v>
      </c>
      <c r="D95" s="491">
        <v>0</v>
      </c>
      <c r="E95" s="491">
        <v>0</v>
      </c>
      <c r="F95" s="491">
        <v>23</v>
      </c>
      <c r="G95" s="491">
        <v>23</v>
      </c>
      <c r="H95" s="491">
        <v>0</v>
      </c>
      <c r="I95" s="491">
        <v>0</v>
      </c>
      <c r="J95" s="491">
        <v>23</v>
      </c>
      <c r="K95" s="581">
        <f t="shared" si="5"/>
        <v>1</v>
      </c>
      <c r="L95" s="581"/>
      <c r="M95" s="581"/>
      <c r="N95" s="581">
        <f t="shared" si="6"/>
        <v>1</v>
      </c>
    </row>
    <row r="96" spans="1:14" ht="28">
      <c r="A96" s="564">
        <f t="shared" si="7"/>
        <v>86</v>
      </c>
      <c r="B96" s="458" t="s">
        <v>1490</v>
      </c>
      <c r="C96" s="491">
        <v>37</v>
      </c>
      <c r="D96" s="491">
        <v>0</v>
      </c>
      <c r="E96" s="491">
        <v>0</v>
      </c>
      <c r="F96" s="491">
        <v>37</v>
      </c>
      <c r="G96" s="491">
        <v>37</v>
      </c>
      <c r="H96" s="491">
        <v>0</v>
      </c>
      <c r="I96" s="491">
        <v>0</v>
      </c>
      <c r="J96" s="491">
        <v>37</v>
      </c>
      <c r="K96" s="581">
        <f t="shared" si="5"/>
        <v>1</v>
      </c>
      <c r="L96" s="581"/>
      <c r="M96" s="581"/>
      <c r="N96" s="581">
        <f t="shared" si="6"/>
        <v>1</v>
      </c>
    </row>
    <row r="97" spans="1:14" ht="28">
      <c r="A97" s="564">
        <f t="shared" si="7"/>
        <v>87</v>
      </c>
      <c r="B97" s="458" t="s">
        <v>1491</v>
      </c>
      <c r="C97" s="491">
        <v>51</v>
      </c>
      <c r="D97" s="491">
        <v>0</v>
      </c>
      <c r="E97" s="491">
        <v>0</v>
      </c>
      <c r="F97" s="491">
        <v>51</v>
      </c>
      <c r="G97" s="491">
        <v>51</v>
      </c>
      <c r="H97" s="491">
        <v>0</v>
      </c>
      <c r="I97" s="491">
        <v>0</v>
      </c>
      <c r="J97" s="491">
        <v>51</v>
      </c>
      <c r="K97" s="581">
        <f t="shared" si="5"/>
        <v>1</v>
      </c>
      <c r="L97" s="581"/>
      <c r="M97" s="581"/>
      <c r="N97" s="581">
        <f t="shared" si="6"/>
        <v>1</v>
      </c>
    </row>
    <row r="98" spans="1:14" ht="28">
      <c r="A98" s="564">
        <f t="shared" si="7"/>
        <v>88</v>
      </c>
      <c r="B98" s="458" t="s">
        <v>1492</v>
      </c>
      <c r="C98" s="491">
        <v>80</v>
      </c>
      <c r="D98" s="491">
        <v>0</v>
      </c>
      <c r="E98" s="491">
        <v>0</v>
      </c>
      <c r="F98" s="491">
        <v>80</v>
      </c>
      <c r="G98" s="491">
        <v>80</v>
      </c>
      <c r="H98" s="491">
        <v>0</v>
      </c>
      <c r="I98" s="491">
        <v>0</v>
      </c>
      <c r="J98" s="491">
        <v>80</v>
      </c>
      <c r="K98" s="581">
        <f t="shared" si="5"/>
        <v>1</v>
      </c>
      <c r="L98" s="581"/>
      <c r="M98" s="581"/>
      <c r="N98" s="581">
        <f t="shared" si="6"/>
        <v>1</v>
      </c>
    </row>
    <row r="99" spans="1:14">
      <c r="A99" s="564">
        <f t="shared" si="7"/>
        <v>89</v>
      </c>
      <c r="B99" s="458" t="s">
        <v>1493</v>
      </c>
      <c r="C99" s="491">
        <v>101</v>
      </c>
      <c r="D99" s="491">
        <v>0</v>
      </c>
      <c r="E99" s="491">
        <v>0</v>
      </c>
      <c r="F99" s="491">
        <v>101</v>
      </c>
      <c r="G99" s="491">
        <v>101</v>
      </c>
      <c r="H99" s="491">
        <v>0</v>
      </c>
      <c r="I99" s="491">
        <v>0</v>
      </c>
      <c r="J99" s="491">
        <v>101</v>
      </c>
      <c r="K99" s="581">
        <f t="shared" si="5"/>
        <v>1</v>
      </c>
      <c r="L99" s="581"/>
      <c r="M99" s="581"/>
      <c r="N99" s="581">
        <f t="shared" si="6"/>
        <v>1</v>
      </c>
    </row>
    <row r="100" spans="1:14" ht="28">
      <c r="A100" s="564">
        <f t="shared" si="7"/>
        <v>90</v>
      </c>
      <c r="B100" s="458" t="s">
        <v>1494</v>
      </c>
      <c r="C100" s="491">
        <v>87</v>
      </c>
      <c r="D100" s="491">
        <v>0</v>
      </c>
      <c r="E100" s="491">
        <v>0</v>
      </c>
      <c r="F100" s="491">
        <v>87</v>
      </c>
      <c r="G100" s="491">
        <v>87</v>
      </c>
      <c r="H100" s="491">
        <v>0</v>
      </c>
      <c r="I100" s="491">
        <v>0</v>
      </c>
      <c r="J100" s="491">
        <v>87</v>
      </c>
      <c r="K100" s="581">
        <f t="shared" si="5"/>
        <v>1</v>
      </c>
      <c r="L100" s="581"/>
      <c r="M100" s="581"/>
      <c r="N100" s="581">
        <f t="shared" si="6"/>
        <v>1</v>
      </c>
    </row>
    <row r="101" spans="1:14" ht="28">
      <c r="A101" s="564">
        <f t="shared" si="7"/>
        <v>91</v>
      </c>
      <c r="B101" s="458" t="s">
        <v>1495</v>
      </c>
      <c r="C101" s="491">
        <v>32</v>
      </c>
      <c r="D101" s="491">
        <v>0</v>
      </c>
      <c r="E101" s="491">
        <v>0</v>
      </c>
      <c r="F101" s="491">
        <v>32</v>
      </c>
      <c r="G101" s="491">
        <v>32</v>
      </c>
      <c r="H101" s="491">
        <v>0</v>
      </c>
      <c r="I101" s="491">
        <v>0</v>
      </c>
      <c r="J101" s="491">
        <v>32</v>
      </c>
      <c r="K101" s="581">
        <f t="shared" si="5"/>
        <v>1</v>
      </c>
      <c r="L101" s="581"/>
      <c r="M101" s="581"/>
      <c r="N101" s="581">
        <f t="shared" si="6"/>
        <v>1</v>
      </c>
    </row>
    <row r="102" spans="1:14" ht="28">
      <c r="A102" s="564">
        <f t="shared" si="7"/>
        <v>92</v>
      </c>
      <c r="B102" s="458" t="s">
        <v>1496</v>
      </c>
      <c r="C102" s="491">
        <v>129</v>
      </c>
      <c r="D102" s="491">
        <v>0</v>
      </c>
      <c r="E102" s="491">
        <v>0</v>
      </c>
      <c r="F102" s="491">
        <v>129</v>
      </c>
      <c r="G102" s="491">
        <v>129</v>
      </c>
      <c r="H102" s="491">
        <v>0</v>
      </c>
      <c r="I102" s="491">
        <v>0</v>
      </c>
      <c r="J102" s="491">
        <v>129</v>
      </c>
      <c r="K102" s="581">
        <f t="shared" si="5"/>
        <v>1</v>
      </c>
      <c r="L102" s="581"/>
      <c r="M102" s="581"/>
      <c r="N102" s="581">
        <f t="shared" si="6"/>
        <v>1</v>
      </c>
    </row>
    <row r="103" spans="1:14">
      <c r="A103" s="564">
        <f t="shared" si="7"/>
        <v>93</v>
      </c>
      <c r="B103" s="565" t="s">
        <v>1497</v>
      </c>
      <c r="C103" s="491">
        <v>281</v>
      </c>
      <c r="D103" s="491">
        <v>0</v>
      </c>
      <c r="E103" s="491">
        <v>0</v>
      </c>
      <c r="F103" s="491">
        <v>281</v>
      </c>
      <c r="G103" s="491">
        <v>281</v>
      </c>
      <c r="H103" s="491">
        <v>0</v>
      </c>
      <c r="I103" s="491">
        <v>0</v>
      </c>
      <c r="J103" s="491">
        <v>281</v>
      </c>
      <c r="K103" s="581">
        <f t="shared" si="5"/>
        <v>1</v>
      </c>
      <c r="L103" s="581"/>
      <c r="M103" s="581"/>
      <c r="N103" s="581">
        <f t="shared" si="6"/>
        <v>1</v>
      </c>
    </row>
    <row r="104" spans="1:14" ht="28">
      <c r="A104" s="564">
        <f t="shared" si="7"/>
        <v>94</v>
      </c>
      <c r="B104" s="458" t="s">
        <v>1498</v>
      </c>
      <c r="C104" s="491">
        <v>71</v>
      </c>
      <c r="D104" s="491">
        <v>0</v>
      </c>
      <c r="E104" s="491">
        <v>0</v>
      </c>
      <c r="F104" s="491">
        <v>71</v>
      </c>
      <c r="G104" s="491">
        <v>71</v>
      </c>
      <c r="H104" s="491">
        <v>0</v>
      </c>
      <c r="I104" s="491">
        <v>0</v>
      </c>
      <c r="J104" s="491">
        <v>71</v>
      </c>
      <c r="K104" s="581">
        <f t="shared" si="5"/>
        <v>1</v>
      </c>
      <c r="L104" s="581"/>
      <c r="M104" s="581"/>
      <c r="N104" s="581">
        <f t="shared" si="6"/>
        <v>1</v>
      </c>
    </row>
    <row r="105" spans="1:14" ht="28">
      <c r="A105" s="564">
        <f t="shared" si="7"/>
        <v>95</v>
      </c>
      <c r="B105" s="458" t="s">
        <v>1499</v>
      </c>
      <c r="C105" s="491">
        <v>137</v>
      </c>
      <c r="D105" s="491">
        <v>0</v>
      </c>
      <c r="E105" s="491">
        <v>0</v>
      </c>
      <c r="F105" s="491">
        <v>137</v>
      </c>
      <c r="G105" s="491">
        <v>137</v>
      </c>
      <c r="H105" s="491">
        <v>0</v>
      </c>
      <c r="I105" s="491">
        <v>0</v>
      </c>
      <c r="J105" s="491">
        <v>137</v>
      </c>
      <c r="K105" s="581">
        <f t="shared" si="5"/>
        <v>1</v>
      </c>
      <c r="L105" s="581"/>
      <c r="M105" s="581"/>
      <c r="N105" s="581">
        <f t="shared" si="6"/>
        <v>1</v>
      </c>
    </row>
    <row r="106" spans="1:14" ht="28">
      <c r="A106" s="564">
        <f t="shared" si="7"/>
        <v>96</v>
      </c>
      <c r="B106" s="458" t="s">
        <v>1500</v>
      </c>
      <c r="C106" s="491">
        <v>46</v>
      </c>
      <c r="D106" s="491">
        <v>0</v>
      </c>
      <c r="E106" s="491">
        <v>0</v>
      </c>
      <c r="F106" s="491">
        <v>46</v>
      </c>
      <c r="G106" s="491">
        <v>46</v>
      </c>
      <c r="H106" s="491">
        <v>0</v>
      </c>
      <c r="I106" s="491">
        <v>0</v>
      </c>
      <c r="J106" s="491">
        <v>46</v>
      </c>
      <c r="K106" s="581">
        <f t="shared" si="5"/>
        <v>1</v>
      </c>
      <c r="L106" s="581"/>
      <c r="M106" s="581"/>
      <c r="N106" s="581">
        <f t="shared" si="6"/>
        <v>1</v>
      </c>
    </row>
    <row r="107" spans="1:14" ht="28">
      <c r="A107" s="564">
        <f t="shared" si="7"/>
        <v>97</v>
      </c>
      <c r="B107" s="458" t="s">
        <v>1501</v>
      </c>
      <c r="C107" s="491">
        <v>58</v>
      </c>
      <c r="D107" s="491">
        <v>0</v>
      </c>
      <c r="E107" s="491">
        <v>0</v>
      </c>
      <c r="F107" s="491">
        <v>58</v>
      </c>
      <c r="G107" s="491">
        <v>58</v>
      </c>
      <c r="H107" s="491">
        <v>0</v>
      </c>
      <c r="I107" s="491">
        <v>0</v>
      </c>
      <c r="J107" s="491">
        <v>58</v>
      </c>
      <c r="K107" s="581">
        <f t="shared" si="5"/>
        <v>1</v>
      </c>
      <c r="L107" s="581"/>
      <c r="M107" s="581"/>
      <c r="N107" s="581">
        <f t="shared" si="6"/>
        <v>1</v>
      </c>
    </row>
    <row r="108" spans="1:14" ht="42">
      <c r="A108" s="564">
        <f t="shared" si="7"/>
        <v>98</v>
      </c>
      <c r="B108" s="458" t="s">
        <v>1502</v>
      </c>
      <c r="C108" s="491">
        <v>70</v>
      </c>
      <c r="D108" s="491">
        <v>0</v>
      </c>
      <c r="E108" s="491">
        <v>0</v>
      </c>
      <c r="F108" s="491">
        <v>70</v>
      </c>
      <c r="G108" s="491">
        <v>70</v>
      </c>
      <c r="H108" s="491">
        <v>0</v>
      </c>
      <c r="I108" s="491">
        <v>0</v>
      </c>
      <c r="J108" s="491">
        <v>70</v>
      </c>
      <c r="K108" s="581">
        <f t="shared" si="5"/>
        <v>1</v>
      </c>
      <c r="L108" s="581"/>
      <c r="M108" s="581"/>
      <c r="N108" s="581">
        <f t="shared" si="6"/>
        <v>1</v>
      </c>
    </row>
    <row r="109" spans="1:14" ht="56">
      <c r="A109" s="564">
        <f t="shared" si="7"/>
        <v>99</v>
      </c>
      <c r="B109" s="565" t="s">
        <v>1503</v>
      </c>
      <c r="C109" s="491">
        <v>5</v>
      </c>
      <c r="D109" s="491">
        <v>0</v>
      </c>
      <c r="E109" s="491">
        <v>0</v>
      </c>
      <c r="F109" s="491">
        <v>5</v>
      </c>
      <c r="G109" s="491">
        <v>5</v>
      </c>
      <c r="H109" s="491">
        <v>0</v>
      </c>
      <c r="I109" s="491">
        <v>0</v>
      </c>
      <c r="J109" s="491">
        <v>5</v>
      </c>
      <c r="K109" s="581">
        <f t="shared" si="5"/>
        <v>1</v>
      </c>
      <c r="L109" s="581"/>
      <c r="M109" s="581"/>
      <c r="N109" s="581">
        <f t="shared" si="6"/>
        <v>1</v>
      </c>
    </row>
    <row r="110" spans="1:14" ht="42">
      <c r="A110" s="564">
        <f t="shared" si="7"/>
        <v>100</v>
      </c>
      <c r="B110" s="565" t="s">
        <v>1504</v>
      </c>
      <c r="C110" s="491">
        <v>47</v>
      </c>
      <c r="D110" s="491">
        <v>0</v>
      </c>
      <c r="E110" s="491">
        <v>0</v>
      </c>
      <c r="F110" s="491">
        <v>47</v>
      </c>
      <c r="G110" s="491">
        <v>65.909176000000002</v>
      </c>
      <c r="H110" s="491">
        <v>0</v>
      </c>
      <c r="I110" s="491">
        <v>0</v>
      </c>
      <c r="J110" s="491">
        <v>65.909176000000002</v>
      </c>
      <c r="K110" s="581">
        <f t="shared" si="5"/>
        <v>1.4023228936170213</v>
      </c>
      <c r="L110" s="581"/>
      <c r="M110" s="581"/>
      <c r="N110" s="581">
        <f t="shared" si="6"/>
        <v>1.4023228936170213</v>
      </c>
    </row>
    <row r="111" spans="1:14" ht="28">
      <c r="A111" s="564">
        <f t="shared" si="7"/>
        <v>101</v>
      </c>
      <c r="B111" s="458" t="s">
        <v>1505</v>
      </c>
      <c r="C111" s="491">
        <v>62</v>
      </c>
      <c r="D111" s="491">
        <v>0</v>
      </c>
      <c r="E111" s="491">
        <v>0</v>
      </c>
      <c r="F111" s="491">
        <v>62</v>
      </c>
      <c r="G111" s="491">
        <v>62</v>
      </c>
      <c r="H111" s="491">
        <v>0</v>
      </c>
      <c r="I111" s="491">
        <v>0</v>
      </c>
      <c r="J111" s="491">
        <v>62</v>
      </c>
      <c r="K111" s="581">
        <f t="shared" si="5"/>
        <v>1</v>
      </c>
      <c r="L111" s="581"/>
      <c r="M111" s="581"/>
      <c r="N111" s="581">
        <f t="shared" si="6"/>
        <v>1</v>
      </c>
    </row>
    <row r="112" spans="1:14" ht="56">
      <c r="A112" s="564">
        <f t="shared" si="7"/>
        <v>102</v>
      </c>
      <c r="B112" s="458" t="s">
        <v>1506</v>
      </c>
      <c r="C112" s="491">
        <v>87</v>
      </c>
      <c r="D112" s="491">
        <v>0</v>
      </c>
      <c r="E112" s="491">
        <v>0</v>
      </c>
      <c r="F112" s="491">
        <v>87</v>
      </c>
      <c r="G112" s="491">
        <v>87</v>
      </c>
      <c r="H112" s="491">
        <v>0</v>
      </c>
      <c r="I112" s="491">
        <v>0</v>
      </c>
      <c r="J112" s="491">
        <v>87</v>
      </c>
      <c r="K112" s="581">
        <f t="shared" si="5"/>
        <v>1</v>
      </c>
      <c r="L112" s="581"/>
      <c r="M112" s="581"/>
      <c r="N112" s="581">
        <f t="shared" si="6"/>
        <v>1</v>
      </c>
    </row>
    <row r="113" spans="1:14" ht="28">
      <c r="A113" s="564">
        <f t="shared" si="7"/>
        <v>103</v>
      </c>
      <c r="B113" s="458" t="s">
        <v>1507</v>
      </c>
      <c r="C113" s="491">
        <v>57</v>
      </c>
      <c r="D113" s="491">
        <v>0</v>
      </c>
      <c r="E113" s="491">
        <v>0</v>
      </c>
      <c r="F113" s="491">
        <v>57</v>
      </c>
      <c r="G113" s="491">
        <v>57</v>
      </c>
      <c r="H113" s="491">
        <v>0</v>
      </c>
      <c r="I113" s="491">
        <v>0</v>
      </c>
      <c r="J113" s="491">
        <v>57</v>
      </c>
      <c r="K113" s="581">
        <f t="shared" si="5"/>
        <v>1</v>
      </c>
      <c r="L113" s="581"/>
      <c r="M113" s="581"/>
      <c r="N113" s="581">
        <f t="shared" si="6"/>
        <v>1</v>
      </c>
    </row>
    <row r="114" spans="1:14">
      <c r="A114" s="564">
        <f t="shared" si="7"/>
        <v>104</v>
      </c>
      <c r="B114" s="565" t="s">
        <v>1508</v>
      </c>
      <c r="C114" s="491">
        <v>744</v>
      </c>
      <c r="D114" s="491">
        <v>0</v>
      </c>
      <c r="E114" s="491">
        <v>0</v>
      </c>
      <c r="F114" s="491">
        <v>744</v>
      </c>
      <c r="G114" s="491">
        <v>744</v>
      </c>
      <c r="H114" s="491">
        <v>0</v>
      </c>
      <c r="I114" s="491">
        <v>0</v>
      </c>
      <c r="J114" s="491">
        <v>744</v>
      </c>
      <c r="K114" s="581">
        <f t="shared" si="5"/>
        <v>1</v>
      </c>
      <c r="L114" s="581"/>
      <c r="M114" s="581"/>
      <c r="N114" s="581">
        <f t="shared" si="6"/>
        <v>1</v>
      </c>
    </row>
    <row r="115" spans="1:14">
      <c r="A115" s="564">
        <f t="shared" si="7"/>
        <v>105</v>
      </c>
      <c r="B115" s="458" t="s">
        <v>1509</v>
      </c>
      <c r="C115" s="491">
        <v>144</v>
      </c>
      <c r="D115" s="491">
        <v>0</v>
      </c>
      <c r="E115" s="491">
        <v>0</v>
      </c>
      <c r="F115" s="491">
        <v>144</v>
      </c>
      <c r="G115" s="491">
        <v>144</v>
      </c>
      <c r="H115" s="491">
        <v>0</v>
      </c>
      <c r="I115" s="491">
        <v>0</v>
      </c>
      <c r="J115" s="491">
        <v>144</v>
      </c>
      <c r="K115" s="581">
        <f t="shared" si="5"/>
        <v>1</v>
      </c>
      <c r="L115" s="581"/>
      <c r="M115" s="581"/>
      <c r="N115" s="581">
        <f t="shared" si="6"/>
        <v>1</v>
      </c>
    </row>
    <row r="116" spans="1:14" ht="28">
      <c r="A116" s="564">
        <f t="shared" si="7"/>
        <v>106</v>
      </c>
      <c r="B116" s="565" t="s">
        <v>1510</v>
      </c>
      <c r="C116" s="491">
        <v>1370.0719999999999</v>
      </c>
      <c r="D116" s="491">
        <v>0</v>
      </c>
      <c r="E116" s="491">
        <v>0</v>
      </c>
      <c r="F116" s="491">
        <v>1370.0719999999999</v>
      </c>
      <c r="G116" s="491">
        <v>1370.0719999999999</v>
      </c>
      <c r="H116" s="491">
        <v>0</v>
      </c>
      <c r="I116" s="491">
        <v>0</v>
      </c>
      <c r="J116" s="491">
        <v>1370.0719999999999</v>
      </c>
      <c r="K116" s="581">
        <f t="shared" si="5"/>
        <v>1</v>
      </c>
      <c r="L116" s="581"/>
      <c r="M116" s="581"/>
      <c r="N116" s="581">
        <f t="shared" si="6"/>
        <v>1</v>
      </c>
    </row>
    <row r="117" spans="1:14">
      <c r="A117" s="564">
        <f t="shared" si="7"/>
        <v>107</v>
      </c>
      <c r="B117" s="458" t="s">
        <v>1511</v>
      </c>
      <c r="C117" s="491">
        <v>3688</v>
      </c>
      <c r="D117" s="491">
        <v>0</v>
      </c>
      <c r="E117" s="491">
        <v>0</v>
      </c>
      <c r="F117" s="491">
        <v>3688</v>
      </c>
      <c r="G117" s="491">
        <v>3688</v>
      </c>
      <c r="H117" s="491">
        <v>0</v>
      </c>
      <c r="I117" s="491">
        <v>0</v>
      </c>
      <c r="J117" s="491">
        <v>3688</v>
      </c>
      <c r="K117" s="581">
        <f t="shared" si="5"/>
        <v>1</v>
      </c>
      <c r="L117" s="581"/>
      <c r="M117" s="581"/>
      <c r="N117" s="581">
        <f t="shared" si="6"/>
        <v>1</v>
      </c>
    </row>
    <row r="118" spans="1:14" ht="28">
      <c r="A118" s="564">
        <f t="shared" si="7"/>
        <v>108</v>
      </c>
      <c r="B118" s="565" t="s">
        <v>1512</v>
      </c>
      <c r="C118" s="491">
        <v>531</v>
      </c>
      <c r="D118" s="491">
        <v>0</v>
      </c>
      <c r="E118" s="491">
        <v>0</v>
      </c>
      <c r="F118" s="491">
        <v>531</v>
      </c>
      <c r="G118" s="491">
        <v>834.68206699999996</v>
      </c>
      <c r="H118" s="491">
        <v>0</v>
      </c>
      <c r="I118" s="491">
        <v>0</v>
      </c>
      <c r="J118" s="491">
        <v>834.68206699999996</v>
      </c>
      <c r="K118" s="581">
        <f t="shared" si="5"/>
        <v>1.5719059642184556</v>
      </c>
      <c r="L118" s="581"/>
      <c r="M118" s="581"/>
      <c r="N118" s="581">
        <f t="shared" si="6"/>
        <v>1.5719059642184556</v>
      </c>
    </row>
    <row r="119" spans="1:14" ht="28">
      <c r="A119" s="564">
        <f t="shared" si="7"/>
        <v>109</v>
      </c>
      <c r="B119" s="458" t="s">
        <v>1513</v>
      </c>
      <c r="C119" s="491">
        <v>720</v>
      </c>
      <c r="D119" s="491">
        <v>0</v>
      </c>
      <c r="E119" s="491">
        <v>0</v>
      </c>
      <c r="F119" s="491">
        <v>720</v>
      </c>
      <c r="G119" s="491">
        <v>720</v>
      </c>
      <c r="H119" s="491">
        <v>0</v>
      </c>
      <c r="I119" s="491">
        <v>0</v>
      </c>
      <c r="J119" s="491">
        <v>720</v>
      </c>
      <c r="K119" s="581">
        <f t="shared" si="5"/>
        <v>1</v>
      </c>
      <c r="L119" s="581"/>
      <c r="M119" s="581"/>
      <c r="N119" s="581">
        <f t="shared" si="6"/>
        <v>1</v>
      </c>
    </row>
    <row r="120" spans="1:14" ht="28">
      <c r="A120" s="564">
        <f t="shared" si="7"/>
        <v>110</v>
      </c>
      <c r="B120" s="458" t="s">
        <v>1514</v>
      </c>
      <c r="C120" s="491">
        <v>4334</v>
      </c>
      <c r="D120" s="491">
        <v>0</v>
      </c>
      <c r="E120" s="491">
        <v>0</v>
      </c>
      <c r="F120" s="491">
        <v>4334</v>
      </c>
      <c r="G120" s="491">
        <v>4334</v>
      </c>
      <c r="H120" s="491">
        <v>0</v>
      </c>
      <c r="I120" s="491">
        <v>0</v>
      </c>
      <c r="J120" s="491">
        <v>4334</v>
      </c>
      <c r="K120" s="581">
        <f t="shared" si="5"/>
        <v>1</v>
      </c>
      <c r="L120" s="581"/>
      <c r="M120" s="581"/>
      <c r="N120" s="581">
        <f t="shared" si="6"/>
        <v>1</v>
      </c>
    </row>
    <row r="121" spans="1:14" ht="28">
      <c r="A121" s="564">
        <f t="shared" si="7"/>
        <v>111</v>
      </c>
      <c r="B121" s="458" t="s">
        <v>1515</v>
      </c>
      <c r="C121" s="491">
        <v>13</v>
      </c>
      <c r="D121" s="491">
        <v>0</v>
      </c>
      <c r="E121" s="491">
        <v>0</v>
      </c>
      <c r="F121" s="491">
        <v>13</v>
      </c>
      <c r="G121" s="491">
        <v>13</v>
      </c>
      <c r="H121" s="491">
        <v>0</v>
      </c>
      <c r="I121" s="491">
        <v>0</v>
      </c>
      <c r="J121" s="491">
        <v>13</v>
      </c>
      <c r="K121" s="581">
        <f t="shared" si="5"/>
        <v>1</v>
      </c>
      <c r="L121" s="581"/>
      <c r="M121" s="581"/>
      <c r="N121" s="581">
        <f t="shared" si="6"/>
        <v>1</v>
      </c>
    </row>
    <row r="122" spans="1:14" ht="28">
      <c r="A122" s="564">
        <f t="shared" si="7"/>
        <v>112</v>
      </c>
      <c r="B122" s="458" t="s">
        <v>1516</v>
      </c>
      <c r="C122" s="491">
        <v>76</v>
      </c>
      <c r="D122" s="491">
        <v>0</v>
      </c>
      <c r="E122" s="491">
        <v>0</v>
      </c>
      <c r="F122" s="491">
        <v>76</v>
      </c>
      <c r="G122" s="491">
        <v>76</v>
      </c>
      <c r="H122" s="491">
        <v>0</v>
      </c>
      <c r="I122" s="491">
        <v>0</v>
      </c>
      <c r="J122" s="491">
        <v>76</v>
      </c>
      <c r="K122" s="581">
        <f t="shared" si="5"/>
        <v>1</v>
      </c>
      <c r="L122" s="581"/>
      <c r="M122" s="581"/>
      <c r="N122" s="581">
        <f t="shared" si="6"/>
        <v>1</v>
      </c>
    </row>
    <row r="123" spans="1:14" ht="28">
      <c r="A123" s="564">
        <f t="shared" si="7"/>
        <v>113</v>
      </c>
      <c r="B123" s="458" t="s">
        <v>1517</v>
      </c>
      <c r="C123" s="491">
        <v>198</v>
      </c>
      <c r="D123" s="491">
        <v>0</v>
      </c>
      <c r="E123" s="491">
        <v>0</v>
      </c>
      <c r="F123" s="491">
        <v>198</v>
      </c>
      <c r="G123" s="491">
        <v>198</v>
      </c>
      <c r="H123" s="491">
        <v>0</v>
      </c>
      <c r="I123" s="491">
        <v>0</v>
      </c>
      <c r="J123" s="491">
        <v>198</v>
      </c>
      <c r="K123" s="581">
        <f t="shared" si="5"/>
        <v>1</v>
      </c>
      <c r="L123" s="581"/>
      <c r="M123" s="581"/>
      <c r="N123" s="581">
        <f t="shared" si="6"/>
        <v>1</v>
      </c>
    </row>
    <row r="124" spans="1:14" ht="28">
      <c r="A124" s="564">
        <f t="shared" si="7"/>
        <v>114</v>
      </c>
      <c r="B124" s="458" t="s">
        <v>1518</v>
      </c>
      <c r="C124" s="491">
        <v>39</v>
      </c>
      <c r="D124" s="491">
        <v>0</v>
      </c>
      <c r="E124" s="491">
        <v>0</v>
      </c>
      <c r="F124" s="491">
        <v>39</v>
      </c>
      <c r="G124" s="491">
        <v>39</v>
      </c>
      <c r="H124" s="491">
        <v>0</v>
      </c>
      <c r="I124" s="491">
        <v>0</v>
      </c>
      <c r="J124" s="491">
        <v>39</v>
      </c>
      <c r="K124" s="581">
        <f t="shared" si="5"/>
        <v>1</v>
      </c>
      <c r="L124" s="581"/>
      <c r="M124" s="581"/>
      <c r="N124" s="581">
        <f t="shared" si="6"/>
        <v>1</v>
      </c>
    </row>
    <row r="125" spans="1:14" ht="28">
      <c r="A125" s="564">
        <f t="shared" si="7"/>
        <v>115</v>
      </c>
      <c r="B125" s="458" t="s">
        <v>1519</v>
      </c>
      <c r="C125" s="491">
        <v>2663.1759999999999</v>
      </c>
      <c r="D125" s="491">
        <v>0</v>
      </c>
      <c r="E125" s="491">
        <v>0</v>
      </c>
      <c r="F125" s="491">
        <v>2663.1759999999999</v>
      </c>
      <c r="G125" s="491">
        <v>2663.1759999999999</v>
      </c>
      <c r="H125" s="491">
        <v>0</v>
      </c>
      <c r="I125" s="491">
        <v>0</v>
      </c>
      <c r="J125" s="491">
        <v>2663.1759999999999</v>
      </c>
      <c r="K125" s="581">
        <f t="shared" si="5"/>
        <v>1</v>
      </c>
      <c r="L125" s="581"/>
      <c r="M125" s="581"/>
      <c r="N125" s="581">
        <f t="shared" si="6"/>
        <v>1</v>
      </c>
    </row>
    <row r="126" spans="1:14" ht="28">
      <c r="A126" s="564">
        <f t="shared" si="7"/>
        <v>116</v>
      </c>
      <c r="B126" s="458" t="s">
        <v>1520</v>
      </c>
      <c r="C126" s="491">
        <v>121</v>
      </c>
      <c r="D126" s="491">
        <v>0</v>
      </c>
      <c r="E126" s="491">
        <v>0</v>
      </c>
      <c r="F126" s="491">
        <v>121</v>
      </c>
      <c r="G126" s="491">
        <v>120.98399999999999</v>
      </c>
      <c r="H126" s="491">
        <v>0</v>
      </c>
      <c r="I126" s="491">
        <v>0</v>
      </c>
      <c r="J126" s="491">
        <v>120.98399999999999</v>
      </c>
      <c r="K126" s="581">
        <f t="shared" si="5"/>
        <v>0.99986776859504123</v>
      </c>
      <c r="L126" s="581"/>
      <c r="M126" s="581"/>
      <c r="N126" s="581">
        <f t="shared" si="6"/>
        <v>0.99986776859504123</v>
      </c>
    </row>
    <row r="127" spans="1:14" ht="28">
      <c r="A127" s="564">
        <f t="shared" si="7"/>
        <v>117</v>
      </c>
      <c r="B127" s="458" t="s">
        <v>1521</v>
      </c>
      <c r="C127" s="491">
        <v>111</v>
      </c>
      <c r="D127" s="491">
        <v>0</v>
      </c>
      <c r="E127" s="491">
        <v>0</v>
      </c>
      <c r="F127" s="491">
        <v>111</v>
      </c>
      <c r="G127" s="491">
        <v>111</v>
      </c>
      <c r="H127" s="491">
        <v>0</v>
      </c>
      <c r="I127" s="491">
        <v>0</v>
      </c>
      <c r="J127" s="491">
        <v>111</v>
      </c>
      <c r="K127" s="581">
        <f t="shared" si="5"/>
        <v>1</v>
      </c>
      <c r="L127" s="581"/>
      <c r="M127" s="581"/>
      <c r="N127" s="581">
        <f t="shared" si="6"/>
        <v>1</v>
      </c>
    </row>
    <row r="128" spans="1:14" ht="28">
      <c r="A128" s="564">
        <f t="shared" si="7"/>
        <v>118</v>
      </c>
      <c r="B128" s="458" t="s">
        <v>1522</v>
      </c>
      <c r="C128" s="491">
        <v>1218</v>
      </c>
      <c r="D128" s="491">
        <v>0</v>
      </c>
      <c r="E128" s="491">
        <v>0</v>
      </c>
      <c r="F128" s="491">
        <v>1218</v>
      </c>
      <c r="G128" s="491">
        <v>4177.5870720000003</v>
      </c>
      <c r="H128" s="491">
        <v>0</v>
      </c>
      <c r="I128" s="491">
        <v>0</v>
      </c>
      <c r="J128" s="491">
        <v>4177.5870720000003</v>
      </c>
      <c r="K128" s="581">
        <f t="shared" si="5"/>
        <v>3.4298744433497541</v>
      </c>
      <c r="L128" s="581"/>
      <c r="M128" s="581"/>
      <c r="N128" s="581">
        <f t="shared" si="6"/>
        <v>3.4298744433497541</v>
      </c>
    </row>
    <row r="129" spans="1:14" ht="28">
      <c r="A129" s="564">
        <f t="shared" si="7"/>
        <v>119</v>
      </c>
      <c r="B129" s="458" t="s">
        <v>1522</v>
      </c>
      <c r="C129" s="491">
        <v>0</v>
      </c>
      <c r="D129" s="491">
        <v>0</v>
      </c>
      <c r="E129" s="491">
        <v>0</v>
      </c>
      <c r="F129" s="491">
        <v>0</v>
      </c>
      <c r="G129" s="491">
        <v>4892.7902000000004</v>
      </c>
      <c r="H129" s="491">
        <v>0</v>
      </c>
      <c r="I129" s="491">
        <v>0</v>
      </c>
      <c r="J129" s="491">
        <v>4892.7902000000004</v>
      </c>
      <c r="K129" s="581"/>
      <c r="L129" s="581"/>
      <c r="M129" s="581"/>
      <c r="N129" s="581"/>
    </row>
    <row r="130" spans="1:14" ht="28">
      <c r="A130" s="564">
        <f t="shared" si="7"/>
        <v>120</v>
      </c>
      <c r="B130" s="458" t="s">
        <v>1522</v>
      </c>
      <c r="C130" s="491">
        <v>0</v>
      </c>
      <c r="D130" s="491">
        <v>0</v>
      </c>
      <c r="E130" s="491">
        <v>0</v>
      </c>
      <c r="F130" s="491">
        <v>0</v>
      </c>
      <c r="G130" s="491">
        <v>90.874799999999993</v>
      </c>
      <c r="H130" s="491">
        <v>0</v>
      </c>
      <c r="I130" s="491">
        <v>0</v>
      </c>
      <c r="J130" s="491">
        <v>90.874799999999993</v>
      </c>
      <c r="K130" s="581"/>
      <c r="L130" s="581"/>
      <c r="M130" s="581"/>
      <c r="N130" s="581"/>
    </row>
    <row r="131" spans="1:14" ht="28">
      <c r="A131" s="564">
        <f t="shared" si="7"/>
        <v>121</v>
      </c>
      <c r="B131" s="458" t="s">
        <v>1523</v>
      </c>
      <c r="C131" s="491">
        <v>0</v>
      </c>
      <c r="D131" s="491">
        <v>0</v>
      </c>
      <c r="E131" s="491">
        <v>0</v>
      </c>
      <c r="F131" s="491">
        <v>0</v>
      </c>
      <c r="G131" s="491">
        <v>96.838999999999999</v>
      </c>
      <c r="H131" s="491">
        <v>0</v>
      </c>
      <c r="I131" s="491">
        <v>0</v>
      </c>
      <c r="J131" s="491">
        <v>96.838999999999999</v>
      </c>
      <c r="K131" s="581"/>
      <c r="L131" s="581"/>
      <c r="M131" s="581"/>
      <c r="N131" s="581"/>
    </row>
    <row r="132" spans="1:14" ht="28">
      <c r="A132" s="564">
        <f t="shared" si="7"/>
        <v>122</v>
      </c>
      <c r="B132" s="458" t="s">
        <v>1524</v>
      </c>
      <c r="C132" s="491">
        <v>0</v>
      </c>
      <c r="D132" s="491">
        <v>0</v>
      </c>
      <c r="E132" s="491">
        <v>0</v>
      </c>
      <c r="F132" s="491">
        <v>0</v>
      </c>
      <c r="G132" s="491">
        <v>129.80199999999999</v>
      </c>
      <c r="H132" s="491">
        <v>0</v>
      </c>
      <c r="I132" s="491">
        <v>0</v>
      </c>
      <c r="J132" s="491">
        <v>129.80199999999999</v>
      </c>
      <c r="K132" s="581"/>
      <c r="L132" s="581"/>
      <c r="M132" s="581"/>
      <c r="N132" s="581"/>
    </row>
    <row r="133" spans="1:14" ht="28">
      <c r="A133" s="564">
        <f t="shared" si="7"/>
        <v>123</v>
      </c>
      <c r="B133" s="458" t="s">
        <v>1525</v>
      </c>
      <c r="C133" s="491">
        <v>22</v>
      </c>
      <c r="D133" s="491">
        <v>0</v>
      </c>
      <c r="E133" s="491">
        <v>0</v>
      </c>
      <c r="F133" s="491">
        <v>22</v>
      </c>
      <c r="G133" s="491">
        <v>0</v>
      </c>
      <c r="H133" s="491">
        <v>0</v>
      </c>
      <c r="I133" s="491">
        <v>0</v>
      </c>
      <c r="J133" s="491">
        <v>0</v>
      </c>
      <c r="K133" s="581">
        <f t="shared" si="5"/>
        <v>0</v>
      </c>
      <c r="L133" s="581"/>
      <c r="M133" s="581"/>
      <c r="N133" s="581">
        <f t="shared" si="6"/>
        <v>0</v>
      </c>
    </row>
    <row r="134" spans="1:14" ht="28">
      <c r="A134" s="564">
        <f t="shared" si="7"/>
        <v>124</v>
      </c>
      <c r="B134" s="458" t="s">
        <v>1526</v>
      </c>
      <c r="C134" s="491">
        <v>578</v>
      </c>
      <c r="D134" s="491">
        <v>0</v>
      </c>
      <c r="E134" s="491">
        <v>0</v>
      </c>
      <c r="F134" s="491">
        <v>578</v>
      </c>
      <c r="G134" s="491">
        <v>577.70600000000002</v>
      </c>
      <c r="H134" s="491">
        <v>0</v>
      </c>
      <c r="I134" s="491">
        <v>0</v>
      </c>
      <c r="J134" s="491">
        <v>577.70600000000002</v>
      </c>
      <c r="K134" s="581">
        <f t="shared" si="5"/>
        <v>0.99949134948096885</v>
      </c>
      <c r="L134" s="581"/>
      <c r="M134" s="581"/>
      <c r="N134" s="581">
        <f t="shared" si="6"/>
        <v>0.99949134948096885</v>
      </c>
    </row>
    <row r="135" spans="1:14" ht="28">
      <c r="A135" s="564">
        <f t="shared" si="7"/>
        <v>125</v>
      </c>
      <c r="B135" s="458" t="s">
        <v>1527</v>
      </c>
      <c r="C135" s="491">
        <v>38</v>
      </c>
      <c r="D135" s="491">
        <v>0</v>
      </c>
      <c r="E135" s="491">
        <v>0</v>
      </c>
      <c r="F135" s="491">
        <v>38</v>
      </c>
      <c r="G135" s="491">
        <v>38</v>
      </c>
      <c r="H135" s="491">
        <v>0</v>
      </c>
      <c r="I135" s="491">
        <v>0</v>
      </c>
      <c r="J135" s="491">
        <v>38</v>
      </c>
      <c r="K135" s="581">
        <f t="shared" si="5"/>
        <v>1</v>
      </c>
      <c r="L135" s="581"/>
      <c r="M135" s="581"/>
      <c r="N135" s="581">
        <f t="shared" si="6"/>
        <v>1</v>
      </c>
    </row>
    <row r="136" spans="1:14" ht="28">
      <c r="A136" s="564">
        <f t="shared" si="7"/>
        <v>126</v>
      </c>
      <c r="B136" s="458" t="s">
        <v>1528</v>
      </c>
      <c r="C136" s="491">
        <v>101</v>
      </c>
      <c r="D136" s="491">
        <v>0</v>
      </c>
      <c r="E136" s="491">
        <v>0</v>
      </c>
      <c r="F136" s="491">
        <v>101</v>
      </c>
      <c r="G136" s="491">
        <v>101</v>
      </c>
      <c r="H136" s="491">
        <v>0</v>
      </c>
      <c r="I136" s="491">
        <v>0</v>
      </c>
      <c r="J136" s="491">
        <v>101</v>
      </c>
      <c r="K136" s="581">
        <f t="shared" si="5"/>
        <v>1</v>
      </c>
      <c r="L136" s="581"/>
      <c r="M136" s="581"/>
      <c r="N136" s="581">
        <f t="shared" si="6"/>
        <v>1</v>
      </c>
    </row>
    <row r="137" spans="1:14" ht="28">
      <c r="A137" s="564">
        <f t="shared" si="7"/>
        <v>127</v>
      </c>
      <c r="B137" s="458" t="s">
        <v>1529</v>
      </c>
      <c r="C137" s="491">
        <v>179</v>
      </c>
      <c r="D137" s="491">
        <v>0</v>
      </c>
      <c r="E137" s="491">
        <v>0</v>
      </c>
      <c r="F137" s="491">
        <v>179</v>
      </c>
      <c r="G137" s="491">
        <v>179</v>
      </c>
      <c r="H137" s="491">
        <v>0</v>
      </c>
      <c r="I137" s="491">
        <v>0</v>
      </c>
      <c r="J137" s="491">
        <v>179</v>
      </c>
      <c r="K137" s="581">
        <f t="shared" si="5"/>
        <v>1</v>
      </c>
      <c r="L137" s="581"/>
      <c r="M137" s="581"/>
      <c r="N137" s="581">
        <f t="shared" si="6"/>
        <v>1</v>
      </c>
    </row>
    <row r="138" spans="1:14">
      <c r="A138" s="564">
        <f t="shared" si="7"/>
        <v>128</v>
      </c>
      <c r="B138" s="458" t="s">
        <v>1530</v>
      </c>
      <c r="C138" s="491">
        <v>190</v>
      </c>
      <c r="D138" s="491">
        <v>0</v>
      </c>
      <c r="E138" s="491">
        <v>0</v>
      </c>
      <c r="F138" s="491">
        <v>190</v>
      </c>
      <c r="G138" s="491">
        <v>190</v>
      </c>
      <c r="H138" s="491">
        <v>0</v>
      </c>
      <c r="I138" s="491">
        <v>0</v>
      </c>
      <c r="J138" s="491">
        <v>190</v>
      </c>
      <c r="K138" s="581">
        <f t="shared" si="5"/>
        <v>1</v>
      </c>
      <c r="L138" s="581"/>
      <c r="M138" s="581"/>
      <c r="N138" s="581">
        <f t="shared" si="6"/>
        <v>1</v>
      </c>
    </row>
    <row r="139" spans="1:14">
      <c r="A139" s="564">
        <f t="shared" si="7"/>
        <v>129</v>
      </c>
      <c r="B139" s="458" t="s">
        <v>1531</v>
      </c>
      <c r="C139" s="491">
        <v>207.44499999999999</v>
      </c>
      <c r="D139" s="491">
        <v>0</v>
      </c>
      <c r="E139" s="491">
        <v>0</v>
      </c>
      <c r="F139" s="491">
        <v>207.44499999999999</v>
      </c>
      <c r="G139" s="491">
        <v>207.44499999999999</v>
      </c>
      <c r="H139" s="491">
        <v>0</v>
      </c>
      <c r="I139" s="491">
        <v>0</v>
      </c>
      <c r="J139" s="491">
        <v>207.44499999999999</v>
      </c>
      <c r="K139" s="581">
        <f t="shared" ref="K139:K201" si="8">G139/C139</f>
        <v>1</v>
      </c>
      <c r="L139" s="581"/>
      <c r="M139" s="581"/>
      <c r="N139" s="581">
        <f t="shared" ref="N139:N201" si="9">J139/F139</f>
        <v>1</v>
      </c>
    </row>
    <row r="140" spans="1:14" ht="28">
      <c r="A140" s="564">
        <f t="shared" si="7"/>
        <v>130</v>
      </c>
      <c r="B140" s="458" t="s">
        <v>1532</v>
      </c>
      <c r="C140" s="491">
        <v>79</v>
      </c>
      <c r="D140" s="491">
        <v>0</v>
      </c>
      <c r="E140" s="491">
        <v>0</v>
      </c>
      <c r="F140" s="491">
        <v>79</v>
      </c>
      <c r="G140" s="491">
        <v>79</v>
      </c>
      <c r="H140" s="491">
        <v>0</v>
      </c>
      <c r="I140" s="491">
        <v>0</v>
      </c>
      <c r="J140" s="491">
        <v>79</v>
      </c>
      <c r="K140" s="581">
        <f t="shared" si="8"/>
        <v>1</v>
      </c>
      <c r="L140" s="581"/>
      <c r="M140" s="581"/>
      <c r="N140" s="581">
        <f t="shared" si="9"/>
        <v>1</v>
      </c>
    </row>
    <row r="141" spans="1:14" ht="28">
      <c r="A141" s="564">
        <f t="shared" ref="A141:A204" si="10">1+A140</f>
        <v>131</v>
      </c>
      <c r="B141" s="458" t="s">
        <v>1533</v>
      </c>
      <c r="C141" s="491">
        <v>44</v>
      </c>
      <c r="D141" s="491">
        <v>0</v>
      </c>
      <c r="E141" s="491">
        <v>0</v>
      </c>
      <c r="F141" s="491">
        <v>44</v>
      </c>
      <c r="G141" s="491">
        <v>44</v>
      </c>
      <c r="H141" s="491">
        <v>0</v>
      </c>
      <c r="I141" s="491">
        <v>0</v>
      </c>
      <c r="J141" s="491">
        <v>44</v>
      </c>
      <c r="K141" s="581">
        <f t="shared" si="8"/>
        <v>1</v>
      </c>
      <c r="L141" s="581"/>
      <c r="M141" s="581"/>
      <c r="N141" s="581">
        <f t="shared" si="9"/>
        <v>1</v>
      </c>
    </row>
    <row r="142" spans="1:14" ht="56">
      <c r="A142" s="564">
        <f t="shared" si="10"/>
        <v>132</v>
      </c>
      <c r="B142" s="458" t="s">
        <v>1534</v>
      </c>
      <c r="C142" s="491">
        <v>93.558000000000007</v>
      </c>
      <c r="D142" s="491">
        <v>0</v>
      </c>
      <c r="E142" s="491">
        <v>0</v>
      </c>
      <c r="F142" s="491">
        <v>93.558000000000007</v>
      </c>
      <c r="G142" s="491">
        <v>80.153999999999996</v>
      </c>
      <c r="H142" s="491">
        <v>0</v>
      </c>
      <c r="I142" s="491">
        <v>0</v>
      </c>
      <c r="J142" s="491">
        <v>80.153999999999996</v>
      </c>
      <c r="K142" s="581">
        <f t="shared" si="8"/>
        <v>0.85673058423651627</v>
      </c>
      <c r="L142" s="581"/>
      <c r="M142" s="581"/>
      <c r="N142" s="581">
        <f t="shared" si="9"/>
        <v>0.85673058423651627</v>
      </c>
    </row>
    <row r="143" spans="1:14" ht="28">
      <c r="A143" s="564">
        <f t="shared" si="10"/>
        <v>133</v>
      </c>
      <c r="B143" s="458" t="s">
        <v>1535</v>
      </c>
      <c r="C143" s="491">
        <v>510</v>
      </c>
      <c r="D143" s="491">
        <v>0</v>
      </c>
      <c r="E143" s="491">
        <v>0</v>
      </c>
      <c r="F143" s="491">
        <v>510</v>
      </c>
      <c r="G143" s="491">
        <v>493.70699999999999</v>
      </c>
      <c r="H143" s="491">
        <v>0</v>
      </c>
      <c r="I143" s="491">
        <v>0</v>
      </c>
      <c r="J143" s="491">
        <v>493.70699999999999</v>
      </c>
      <c r="K143" s="581">
        <f t="shared" si="8"/>
        <v>0.96805294117647056</v>
      </c>
      <c r="L143" s="581"/>
      <c r="M143" s="581"/>
      <c r="N143" s="581">
        <f t="shared" si="9"/>
        <v>0.96805294117647056</v>
      </c>
    </row>
    <row r="144" spans="1:14" ht="28">
      <c r="A144" s="564">
        <f t="shared" si="10"/>
        <v>134</v>
      </c>
      <c r="B144" s="458" t="s">
        <v>1536</v>
      </c>
      <c r="C144" s="491">
        <v>201.93299999999999</v>
      </c>
      <c r="D144" s="491">
        <v>0</v>
      </c>
      <c r="E144" s="491">
        <v>0</v>
      </c>
      <c r="F144" s="491">
        <v>201.93299999999999</v>
      </c>
      <c r="G144" s="491">
        <v>201.756</v>
      </c>
      <c r="H144" s="491">
        <v>0</v>
      </c>
      <c r="I144" s="491">
        <v>0</v>
      </c>
      <c r="J144" s="491">
        <v>201.756</v>
      </c>
      <c r="K144" s="581">
        <f t="shared" si="8"/>
        <v>0.99912347164653625</v>
      </c>
      <c r="L144" s="581"/>
      <c r="M144" s="581"/>
      <c r="N144" s="581">
        <f t="shared" si="9"/>
        <v>0.99912347164653625</v>
      </c>
    </row>
    <row r="145" spans="1:14" ht="28">
      <c r="A145" s="564">
        <f t="shared" si="10"/>
        <v>135</v>
      </c>
      <c r="B145" s="458" t="s">
        <v>1537</v>
      </c>
      <c r="C145" s="491">
        <v>742</v>
      </c>
      <c r="D145" s="491">
        <v>0</v>
      </c>
      <c r="E145" s="491">
        <v>0</v>
      </c>
      <c r="F145" s="491">
        <v>742</v>
      </c>
      <c r="G145" s="491">
        <v>742</v>
      </c>
      <c r="H145" s="491">
        <v>0</v>
      </c>
      <c r="I145" s="491">
        <v>0</v>
      </c>
      <c r="J145" s="491">
        <v>742</v>
      </c>
      <c r="K145" s="581">
        <f t="shared" si="8"/>
        <v>1</v>
      </c>
      <c r="L145" s="581"/>
      <c r="M145" s="581"/>
      <c r="N145" s="581">
        <f t="shared" si="9"/>
        <v>1</v>
      </c>
    </row>
    <row r="146" spans="1:14" ht="28">
      <c r="A146" s="564">
        <f t="shared" si="10"/>
        <v>136</v>
      </c>
      <c r="B146" s="565" t="s">
        <v>1538</v>
      </c>
      <c r="C146" s="491">
        <v>48000</v>
      </c>
      <c r="D146" s="491">
        <v>0</v>
      </c>
      <c r="E146" s="491">
        <v>0</v>
      </c>
      <c r="F146" s="491">
        <v>48000</v>
      </c>
      <c r="G146" s="491">
        <v>41007.663346000001</v>
      </c>
      <c r="H146" s="491">
        <v>0</v>
      </c>
      <c r="I146" s="491">
        <v>0</v>
      </c>
      <c r="J146" s="491">
        <v>41007.663346000001</v>
      </c>
      <c r="K146" s="581">
        <f t="shared" si="8"/>
        <v>0.85432631970833339</v>
      </c>
      <c r="L146" s="581"/>
      <c r="M146" s="581"/>
      <c r="N146" s="581">
        <f t="shared" si="9"/>
        <v>0.85432631970833339</v>
      </c>
    </row>
    <row r="147" spans="1:14" ht="28">
      <c r="A147" s="564">
        <f t="shared" si="10"/>
        <v>137</v>
      </c>
      <c r="B147" s="565" t="s">
        <v>1538</v>
      </c>
      <c r="C147" s="491">
        <v>35000</v>
      </c>
      <c r="D147" s="491">
        <v>0</v>
      </c>
      <c r="E147" s="491">
        <v>0</v>
      </c>
      <c r="F147" s="491">
        <v>35000</v>
      </c>
      <c r="G147" s="491">
        <v>5355.9135900000001</v>
      </c>
      <c r="H147" s="491">
        <v>0</v>
      </c>
      <c r="I147" s="491">
        <v>0</v>
      </c>
      <c r="J147" s="491">
        <v>5355.9135900000001</v>
      </c>
      <c r="K147" s="581">
        <f t="shared" si="8"/>
        <v>0.15302610257142857</v>
      </c>
      <c r="L147" s="581"/>
      <c r="M147" s="581"/>
      <c r="N147" s="581">
        <f t="shared" si="9"/>
        <v>0.15302610257142857</v>
      </c>
    </row>
    <row r="148" spans="1:14">
      <c r="A148" s="564">
        <f t="shared" si="10"/>
        <v>138</v>
      </c>
      <c r="B148" s="458" t="s">
        <v>1539</v>
      </c>
      <c r="C148" s="491">
        <v>102</v>
      </c>
      <c r="D148" s="491">
        <v>0</v>
      </c>
      <c r="E148" s="491">
        <v>0</v>
      </c>
      <c r="F148" s="491">
        <v>102</v>
      </c>
      <c r="G148" s="491">
        <v>102</v>
      </c>
      <c r="H148" s="491">
        <v>0</v>
      </c>
      <c r="I148" s="491">
        <v>0</v>
      </c>
      <c r="J148" s="491">
        <v>102</v>
      </c>
      <c r="K148" s="581">
        <f t="shared" si="8"/>
        <v>1</v>
      </c>
      <c r="L148" s="581"/>
      <c r="M148" s="581"/>
      <c r="N148" s="581">
        <f t="shared" si="9"/>
        <v>1</v>
      </c>
    </row>
    <row r="149" spans="1:14" ht="28">
      <c r="A149" s="564">
        <f t="shared" si="10"/>
        <v>139</v>
      </c>
      <c r="B149" s="458" t="s">
        <v>1540</v>
      </c>
      <c r="C149" s="491">
        <v>51</v>
      </c>
      <c r="D149" s="491">
        <v>0</v>
      </c>
      <c r="E149" s="491">
        <v>0</v>
      </c>
      <c r="F149" s="491">
        <v>51</v>
      </c>
      <c r="G149" s="491">
        <v>51</v>
      </c>
      <c r="H149" s="491">
        <v>0</v>
      </c>
      <c r="I149" s="491">
        <v>0</v>
      </c>
      <c r="J149" s="491">
        <v>51</v>
      </c>
      <c r="K149" s="581">
        <f t="shared" si="8"/>
        <v>1</v>
      </c>
      <c r="L149" s="581"/>
      <c r="M149" s="581"/>
      <c r="N149" s="581">
        <f t="shared" si="9"/>
        <v>1</v>
      </c>
    </row>
    <row r="150" spans="1:14" ht="28">
      <c r="A150" s="564">
        <f t="shared" si="10"/>
        <v>140</v>
      </c>
      <c r="B150" s="458" t="s">
        <v>1541</v>
      </c>
      <c r="C150" s="491">
        <v>99</v>
      </c>
      <c r="D150" s="491">
        <v>0</v>
      </c>
      <c r="E150" s="491">
        <v>0</v>
      </c>
      <c r="F150" s="491">
        <v>99</v>
      </c>
      <c r="G150" s="491">
        <v>99</v>
      </c>
      <c r="H150" s="491">
        <v>0</v>
      </c>
      <c r="I150" s="491">
        <v>0</v>
      </c>
      <c r="J150" s="491">
        <v>99</v>
      </c>
      <c r="K150" s="581">
        <f t="shared" si="8"/>
        <v>1</v>
      </c>
      <c r="L150" s="581"/>
      <c r="M150" s="581"/>
      <c r="N150" s="581">
        <f t="shared" si="9"/>
        <v>1</v>
      </c>
    </row>
    <row r="151" spans="1:14">
      <c r="A151" s="564">
        <f t="shared" si="10"/>
        <v>141</v>
      </c>
      <c r="B151" s="458" t="s">
        <v>1542</v>
      </c>
      <c r="C151" s="491">
        <v>154</v>
      </c>
      <c r="D151" s="491">
        <v>0</v>
      </c>
      <c r="E151" s="491">
        <v>0</v>
      </c>
      <c r="F151" s="491">
        <v>154</v>
      </c>
      <c r="G151" s="491">
        <v>154</v>
      </c>
      <c r="H151" s="491">
        <v>0</v>
      </c>
      <c r="I151" s="491">
        <v>0</v>
      </c>
      <c r="J151" s="491">
        <v>154</v>
      </c>
      <c r="K151" s="581">
        <f t="shared" si="8"/>
        <v>1</v>
      </c>
      <c r="L151" s="581"/>
      <c r="M151" s="581"/>
      <c r="N151" s="581">
        <f t="shared" si="9"/>
        <v>1</v>
      </c>
    </row>
    <row r="152" spans="1:14">
      <c r="A152" s="564">
        <f t="shared" si="10"/>
        <v>142</v>
      </c>
      <c r="B152" s="565" t="s">
        <v>1543</v>
      </c>
      <c r="C152" s="491">
        <v>30000</v>
      </c>
      <c r="D152" s="491">
        <v>0</v>
      </c>
      <c r="E152" s="491">
        <v>0</v>
      </c>
      <c r="F152" s="491">
        <v>30000</v>
      </c>
      <c r="G152" s="491">
        <v>30197.914000000001</v>
      </c>
      <c r="H152" s="491">
        <v>0</v>
      </c>
      <c r="I152" s="491">
        <v>0</v>
      </c>
      <c r="J152" s="491">
        <v>30197.914000000001</v>
      </c>
      <c r="K152" s="581">
        <f t="shared" si="8"/>
        <v>1.0065971333333334</v>
      </c>
      <c r="L152" s="581"/>
      <c r="M152" s="581"/>
      <c r="N152" s="581">
        <f t="shared" si="9"/>
        <v>1.0065971333333334</v>
      </c>
    </row>
    <row r="153" spans="1:14">
      <c r="A153" s="564">
        <f t="shared" si="10"/>
        <v>143</v>
      </c>
      <c r="B153" s="565" t="s">
        <v>1543</v>
      </c>
      <c r="C153" s="491">
        <v>0</v>
      </c>
      <c r="D153" s="491">
        <v>0</v>
      </c>
      <c r="E153" s="491">
        <v>0</v>
      </c>
      <c r="F153" s="491">
        <v>0</v>
      </c>
      <c r="G153" s="491">
        <v>15235.213</v>
      </c>
      <c r="H153" s="491">
        <v>0</v>
      </c>
      <c r="I153" s="491">
        <v>0</v>
      </c>
      <c r="J153" s="491">
        <v>15235.213</v>
      </c>
      <c r="K153" s="581"/>
      <c r="L153" s="581"/>
      <c r="M153" s="581"/>
      <c r="N153" s="581"/>
    </row>
    <row r="154" spans="1:14" ht="28">
      <c r="A154" s="564">
        <f t="shared" si="10"/>
        <v>144</v>
      </c>
      <c r="B154" s="458" t="s">
        <v>1544</v>
      </c>
      <c r="C154" s="491">
        <v>166</v>
      </c>
      <c r="D154" s="491">
        <v>0</v>
      </c>
      <c r="E154" s="491">
        <v>0</v>
      </c>
      <c r="F154" s="491">
        <v>166</v>
      </c>
      <c r="G154" s="491">
        <v>166</v>
      </c>
      <c r="H154" s="491">
        <v>0</v>
      </c>
      <c r="I154" s="491">
        <v>0</v>
      </c>
      <c r="J154" s="491">
        <v>166</v>
      </c>
      <c r="K154" s="581">
        <f t="shared" si="8"/>
        <v>1</v>
      </c>
      <c r="L154" s="581"/>
      <c r="M154" s="581"/>
      <c r="N154" s="581">
        <f t="shared" si="9"/>
        <v>1</v>
      </c>
    </row>
    <row r="155" spans="1:14" ht="28">
      <c r="A155" s="564">
        <f t="shared" si="10"/>
        <v>145</v>
      </c>
      <c r="B155" s="458" t="s">
        <v>1545</v>
      </c>
      <c r="C155" s="491">
        <v>119</v>
      </c>
      <c r="D155" s="491">
        <v>0</v>
      </c>
      <c r="E155" s="491">
        <v>0</v>
      </c>
      <c r="F155" s="491">
        <v>119</v>
      </c>
      <c r="G155" s="491">
        <v>119</v>
      </c>
      <c r="H155" s="491">
        <v>0</v>
      </c>
      <c r="I155" s="491">
        <v>0</v>
      </c>
      <c r="J155" s="491">
        <v>119</v>
      </c>
      <c r="K155" s="581">
        <f t="shared" si="8"/>
        <v>1</v>
      </c>
      <c r="L155" s="581"/>
      <c r="M155" s="581"/>
      <c r="N155" s="581">
        <f t="shared" si="9"/>
        <v>1</v>
      </c>
    </row>
    <row r="156" spans="1:14" ht="28">
      <c r="A156" s="564">
        <f t="shared" si="10"/>
        <v>146</v>
      </c>
      <c r="B156" s="458" t="s">
        <v>1546</v>
      </c>
      <c r="C156" s="491">
        <v>99</v>
      </c>
      <c r="D156" s="491">
        <v>0</v>
      </c>
      <c r="E156" s="491">
        <v>0</v>
      </c>
      <c r="F156" s="491">
        <v>99</v>
      </c>
      <c r="G156" s="491">
        <v>99</v>
      </c>
      <c r="H156" s="491">
        <v>0</v>
      </c>
      <c r="I156" s="491">
        <v>0</v>
      </c>
      <c r="J156" s="491">
        <v>99</v>
      </c>
      <c r="K156" s="581">
        <f t="shared" si="8"/>
        <v>1</v>
      </c>
      <c r="L156" s="581"/>
      <c r="M156" s="581"/>
      <c r="N156" s="581">
        <f t="shared" si="9"/>
        <v>1</v>
      </c>
    </row>
    <row r="157" spans="1:14">
      <c r="A157" s="564">
        <f t="shared" si="10"/>
        <v>147</v>
      </c>
      <c r="B157" s="458" t="s">
        <v>1547</v>
      </c>
      <c r="C157" s="491">
        <v>2200</v>
      </c>
      <c r="D157" s="491">
        <v>0</v>
      </c>
      <c r="E157" s="491">
        <v>0</v>
      </c>
      <c r="F157" s="491">
        <v>2200</v>
      </c>
      <c r="G157" s="491">
        <v>2200</v>
      </c>
      <c r="H157" s="491">
        <v>0</v>
      </c>
      <c r="I157" s="491">
        <v>0</v>
      </c>
      <c r="J157" s="491">
        <v>2200</v>
      </c>
      <c r="K157" s="581">
        <f t="shared" si="8"/>
        <v>1</v>
      </c>
      <c r="L157" s="581"/>
      <c r="M157" s="581"/>
      <c r="N157" s="581">
        <f t="shared" si="9"/>
        <v>1</v>
      </c>
    </row>
    <row r="158" spans="1:14" ht="28">
      <c r="A158" s="564">
        <f t="shared" si="10"/>
        <v>148</v>
      </c>
      <c r="B158" s="458" t="s">
        <v>1548</v>
      </c>
      <c r="C158" s="491">
        <v>168</v>
      </c>
      <c r="D158" s="491">
        <v>0</v>
      </c>
      <c r="E158" s="491">
        <v>0</v>
      </c>
      <c r="F158" s="491">
        <v>168</v>
      </c>
      <c r="G158" s="491">
        <v>168</v>
      </c>
      <c r="H158" s="491">
        <v>0</v>
      </c>
      <c r="I158" s="491">
        <v>0</v>
      </c>
      <c r="J158" s="491">
        <v>168</v>
      </c>
      <c r="K158" s="581">
        <f t="shared" si="8"/>
        <v>1</v>
      </c>
      <c r="L158" s="581"/>
      <c r="M158" s="581"/>
      <c r="N158" s="581">
        <f t="shared" si="9"/>
        <v>1</v>
      </c>
    </row>
    <row r="159" spans="1:14" ht="28">
      <c r="A159" s="564">
        <f t="shared" si="10"/>
        <v>149</v>
      </c>
      <c r="B159" s="458" t="s">
        <v>1549</v>
      </c>
      <c r="C159" s="491">
        <v>89</v>
      </c>
      <c r="D159" s="491">
        <v>0</v>
      </c>
      <c r="E159" s="491">
        <v>0</v>
      </c>
      <c r="F159" s="491">
        <v>89</v>
      </c>
      <c r="G159" s="491">
        <v>89</v>
      </c>
      <c r="H159" s="491">
        <v>0</v>
      </c>
      <c r="I159" s="491">
        <v>0</v>
      </c>
      <c r="J159" s="491">
        <v>89</v>
      </c>
      <c r="K159" s="581">
        <f t="shared" si="8"/>
        <v>1</v>
      </c>
      <c r="L159" s="581"/>
      <c r="M159" s="581"/>
      <c r="N159" s="581">
        <f t="shared" si="9"/>
        <v>1</v>
      </c>
    </row>
    <row r="160" spans="1:14">
      <c r="A160" s="564">
        <f t="shared" si="10"/>
        <v>150</v>
      </c>
      <c r="B160" s="458" t="s">
        <v>1550</v>
      </c>
      <c r="C160" s="491">
        <v>424</v>
      </c>
      <c r="D160" s="491">
        <v>0</v>
      </c>
      <c r="E160" s="491">
        <v>0</v>
      </c>
      <c r="F160" s="491">
        <v>424</v>
      </c>
      <c r="G160" s="491">
        <v>424</v>
      </c>
      <c r="H160" s="491">
        <v>0</v>
      </c>
      <c r="I160" s="491">
        <v>0</v>
      </c>
      <c r="J160" s="491">
        <v>424</v>
      </c>
      <c r="K160" s="581">
        <f t="shared" si="8"/>
        <v>1</v>
      </c>
      <c r="L160" s="581"/>
      <c r="M160" s="581"/>
      <c r="N160" s="581">
        <f t="shared" si="9"/>
        <v>1</v>
      </c>
    </row>
    <row r="161" spans="1:14" ht="28">
      <c r="A161" s="564">
        <f t="shared" si="10"/>
        <v>151</v>
      </c>
      <c r="B161" s="458" t="s">
        <v>1551</v>
      </c>
      <c r="C161" s="491">
        <v>200</v>
      </c>
      <c r="D161" s="491">
        <v>0</v>
      </c>
      <c r="E161" s="491">
        <v>0</v>
      </c>
      <c r="F161" s="491">
        <v>200</v>
      </c>
      <c r="G161" s="491">
        <v>200</v>
      </c>
      <c r="H161" s="491">
        <v>0</v>
      </c>
      <c r="I161" s="491">
        <v>0</v>
      </c>
      <c r="J161" s="491">
        <v>200</v>
      </c>
      <c r="K161" s="581">
        <f t="shared" si="8"/>
        <v>1</v>
      </c>
      <c r="L161" s="581"/>
      <c r="M161" s="581"/>
      <c r="N161" s="581">
        <f t="shared" si="9"/>
        <v>1</v>
      </c>
    </row>
    <row r="162" spans="1:14">
      <c r="A162" s="564">
        <f t="shared" si="10"/>
        <v>152</v>
      </c>
      <c r="B162" s="458" t="s">
        <v>1552</v>
      </c>
      <c r="C162" s="491">
        <v>187</v>
      </c>
      <c r="D162" s="491">
        <v>0</v>
      </c>
      <c r="E162" s="491">
        <v>0</v>
      </c>
      <c r="F162" s="491">
        <v>187</v>
      </c>
      <c r="G162" s="491">
        <v>187</v>
      </c>
      <c r="H162" s="491">
        <v>0</v>
      </c>
      <c r="I162" s="491">
        <v>0</v>
      </c>
      <c r="J162" s="491">
        <v>187</v>
      </c>
      <c r="K162" s="581">
        <f t="shared" si="8"/>
        <v>1</v>
      </c>
      <c r="L162" s="581"/>
      <c r="M162" s="581"/>
      <c r="N162" s="581">
        <f t="shared" si="9"/>
        <v>1</v>
      </c>
    </row>
    <row r="163" spans="1:14">
      <c r="A163" s="564">
        <f t="shared" si="10"/>
        <v>153</v>
      </c>
      <c r="B163" s="458" t="s">
        <v>1553</v>
      </c>
      <c r="C163" s="491">
        <v>385.57799999999997</v>
      </c>
      <c r="D163" s="491">
        <v>0</v>
      </c>
      <c r="E163" s="491">
        <v>0</v>
      </c>
      <c r="F163" s="491">
        <v>385.57799999999997</v>
      </c>
      <c r="G163" s="491">
        <v>385.57799999999997</v>
      </c>
      <c r="H163" s="491">
        <v>0</v>
      </c>
      <c r="I163" s="491">
        <v>0</v>
      </c>
      <c r="J163" s="491">
        <v>385.57799999999997</v>
      </c>
      <c r="K163" s="581">
        <f t="shared" si="8"/>
        <v>1</v>
      </c>
      <c r="L163" s="581"/>
      <c r="M163" s="581"/>
      <c r="N163" s="581">
        <f t="shared" si="9"/>
        <v>1</v>
      </c>
    </row>
    <row r="164" spans="1:14">
      <c r="A164" s="564">
        <f t="shared" si="10"/>
        <v>154</v>
      </c>
      <c r="B164" s="458" t="s">
        <v>1554</v>
      </c>
      <c r="C164" s="491">
        <v>737</v>
      </c>
      <c r="D164" s="491">
        <v>0</v>
      </c>
      <c r="E164" s="491">
        <v>0</v>
      </c>
      <c r="F164" s="491">
        <v>737</v>
      </c>
      <c r="G164" s="491">
        <v>737</v>
      </c>
      <c r="H164" s="491">
        <v>0</v>
      </c>
      <c r="I164" s="491">
        <v>0</v>
      </c>
      <c r="J164" s="491">
        <v>737</v>
      </c>
      <c r="K164" s="581">
        <f t="shared" si="8"/>
        <v>1</v>
      </c>
      <c r="L164" s="581"/>
      <c r="M164" s="581"/>
      <c r="N164" s="581">
        <f t="shared" si="9"/>
        <v>1</v>
      </c>
    </row>
    <row r="165" spans="1:14">
      <c r="A165" s="564">
        <f t="shared" si="10"/>
        <v>155</v>
      </c>
      <c r="B165" s="458" t="s">
        <v>1555</v>
      </c>
      <c r="C165" s="491">
        <v>413</v>
      </c>
      <c r="D165" s="491">
        <v>0</v>
      </c>
      <c r="E165" s="491">
        <v>0</v>
      </c>
      <c r="F165" s="491">
        <v>413</v>
      </c>
      <c r="G165" s="491">
        <v>412.834</v>
      </c>
      <c r="H165" s="491">
        <v>0</v>
      </c>
      <c r="I165" s="491">
        <v>0</v>
      </c>
      <c r="J165" s="491">
        <v>412.834</v>
      </c>
      <c r="K165" s="581">
        <f t="shared" si="8"/>
        <v>0.99959806295399511</v>
      </c>
      <c r="L165" s="581"/>
      <c r="M165" s="581"/>
      <c r="N165" s="581">
        <f t="shared" si="9"/>
        <v>0.99959806295399511</v>
      </c>
    </row>
    <row r="166" spans="1:14" ht="28">
      <c r="A166" s="564">
        <f t="shared" si="10"/>
        <v>156</v>
      </c>
      <c r="B166" s="458" t="s">
        <v>1556</v>
      </c>
      <c r="C166" s="491">
        <v>288</v>
      </c>
      <c r="D166" s="491">
        <v>0</v>
      </c>
      <c r="E166" s="491">
        <v>0</v>
      </c>
      <c r="F166" s="491">
        <v>288</v>
      </c>
      <c r="G166" s="491">
        <v>286.91699999999997</v>
      </c>
      <c r="H166" s="491">
        <v>0</v>
      </c>
      <c r="I166" s="491">
        <v>0</v>
      </c>
      <c r="J166" s="491">
        <v>286.91699999999997</v>
      </c>
      <c r="K166" s="581">
        <f t="shared" si="8"/>
        <v>0.99623958333333329</v>
      </c>
      <c r="L166" s="581"/>
      <c r="M166" s="581"/>
      <c r="N166" s="581">
        <f t="shared" si="9"/>
        <v>0.99623958333333329</v>
      </c>
    </row>
    <row r="167" spans="1:14" ht="28">
      <c r="A167" s="564">
        <f t="shared" si="10"/>
        <v>157</v>
      </c>
      <c r="B167" s="458" t="s">
        <v>1557</v>
      </c>
      <c r="C167" s="491">
        <v>476.71600000000001</v>
      </c>
      <c r="D167" s="491">
        <v>0</v>
      </c>
      <c r="E167" s="491">
        <v>0</v>
      </c>
      <c r="F167" s="491">
        <v>476.71600000000001</v>
      </c>
      <c r="G167" s="491">
        <v>449.48200000000003</v>
      </c>
      <c r="H167" s="491">
        <v>0</v>
      </c>
      <c r="I167" s="491">
        <v>0</v>
      </c>
      <c r="J167" s="491">
        <v>449.48200000000003</v>
      </c>
      <c r="K167" s="581">
        <f t="shared" si="8"/>
        <v>0.94287164685053582</v>
      </c>
      <c r="L167" s="581"/>
      <c r="M167" s="581"/>
      <c r="N167" s="581">
        <f t="shared" si="9"/>
        <v>0.94287164685053582</v>
      </c>
    </row>
    <row r="168" spans="1:14" ht="42">
      <c r="A168" s="564">
        <f t="shared" si="10"/>
        <v>158</v>
      </c>
      <c r="B168" s="565" t="s">
        <v>1558</v>
      </c>
      <c r="C168" s="491">
        <v>13000</v>
      </c>
      <c r="D168" s="491">
        <v>0</v>
      </c>
      <c r="E168" s="491">
        <v>0</v>
      </c>
      <c r="F168" s="491">
        <v>13000</v>
      </c>
      <c r="G168" s="491">
        <v>12449.1258</v>
      </c>
      <c r="H168" s="491">
        <v>0</v>
      </c>
      <c r="I168" s="491">
        <v>0</v>
      </c>
      <c r="J168" s="491">
        <v>12449.1258</v>
      </c>
      <c r="K168" s="581">
        <f t="shared" si="8"/>
        <v>0.9576250615384615</v>
      </c>
      <c r="L168" s="581"/>
      <c r="M168" s="581"/>
      <c r="N168" s="581">
        <f t="shared" si="9"/>
        <v>0.9576250615384615</v>
      </c>
    </row>
    <row r="169" spans="1:14" ht="28">
      <c r="A169" s="564">
        <f t="shared" si="10"/>
        <v>159</v>
      </c>
      <c r="B169" s="458" t="s">
        <v>1559</v>
      </c>
      <c r="C169" s="491">
        <v>456</v>
      </c>
      <c r="D169" s="491">
        <v>0</v>
      </c>
      <c r="E169" s="491">
        <v>0</v>
      </c>
      <c r="F169" s="491">
        <v>456</v>
      </c>
      <c r="G169" s="491">
        <v>528.67200000000003</v>
      </c>
      <c r="H169" s="491">
        <v>0</v>
      </c>
      <c r="I169" s="491">
        <v>0</v>
      </c>
      <c r="J169" s="491">
        <v>528.67200000000003</v>
      </c>
      <c r="K169" s="581">
        <f t="shared" si="8"/>
        <v>1.1593684210526316</v>
      </c>
      <c r="L169" s="581"/>
      <c r="M169" s="581"/>
      <c r="N169" s="581">
        <f t="shared" si="9"/>
        <v>1.1593684210526316</v>
      </c>
    </row>
    <row r="170" spans="1:14" ht="28">
      <c r="A170" s="564">
        <f t="shared" si="10"/>
        <v>160</v>
      </c>
      <c r="B170" s="458" t="s">
        <v>1560</v>
      </c>
      <c r="C170" s="491">
        <v>221</v>
      </c>
      <c r="D170" s="491">
        <v>0</v>
      </c>
      <c r="E170" s="491">
        <v>0</v>
      </c>
      <c r="F170" s="491">
        <v>221</v>
      </c>
      <c r="G170" s="491">
        <v>221</v>
      </c>
      <c r="H170" s="491">
        <v>0</v>
      </c>
      <c r="I170" s="491">
        <v>0</v>
      </c>
      <c r="J170" s="491">
        <v>221</v>
      </c>
      <c r="K170" s="581">
        <f t="shared" si="8"/>
        <v>1</v>
      </c>
      <c r="L170" s="581"/>
      <c r="M170" s="581"/>
      <c r="N170" s="581">
        <f t="shared" si="9"/>
        <v>1</v>
      </c>
    </row>
    <row r="171" spans="1:14" ht="42">
      <c r="A171" s="564">
        <f t="shared" si="10"/>
        <v>161</v>
      </c>
      <c r="B171" s="458" t="s">
        <v>1561</v>
      </c>
      <c r="C171" s="491">
        <v>154</v>
      </c>
      <c r="D171" s="491">
        <v>0</v>
      </c>
      <c r="E171" s="491">
        <v>0</v>
      </c>
      <c r="F171" s="491">
        <v>154</v>
      </c>
      <c r="G171" s="491">
        <v>154</v>
      </c>
      <c r="H171" s="491">
        <v>0</v>
      </c>
      <c r="I171" s="491">
        <v>0</v>
      </c>
      <c r="J171" s="491">
        <v>154</v>
      </c>
      <c r="K171" s="581">
        <f t="shared" si="8"/>
        <v>1</v>
      </c>
      <c r="L171" s="581"/>
      <c r="M171" s="581"/>
      <c r="N171" s="581">
        <f t="shared" si="9"/>
        <v>1</v>
      </c>
    </row>
    <row r="172" spans="1:14" ht="42">
      <c r="A172" s="564">
        <f t="shared" si="10"/>
        <v>162</v>
      </c>
      <c r="B172" s="458" t="s">
        <v>1562</v>
      </c>
      <c r="C172" s="491">
        <v>327.19799999999998</v>
      </c>
      <c r="D172" s="491">
        <v>0</v>
      </c>
      <c r="E172" s="491">
        <v>0</v>
      </c>
      <c r="F172" s="491">
        <v>327.19799999999998</v>
      </c>
      <c r="G172" s="491">
        <v>327.19799999999998</v>
      </c>
      <c r="H172" s="491">
        <v>0</v>
      </c>
      <c r="I172" s="491">
        <v>0</v>
      </c>
      <c r="J172" s="491">
        <v>327.19799999999998</v>
      </c>
      <c r="K172" s="581">
        <f t="shared" si="8"/>
        <v>1</v>
      </c>
      <c r="L172" s="581"/>
      <c r="M172" s="581"/>
      <c r="N172" s="581">
        <f t="shared" si="9"/>
        <v>1</v>
      </c>
    </row>
    <row r="173" spans="1:14">
      <c r="A173" s="564">
        <f t="shared" si="10"/>
        <v>163</v>
      </c>
      <c r="B173" s="458" t="s">
        <v>1563</v>
      </c>
      <c r="C173" s="491">
        <v>52</v>
      </c>
      <c r="D173" s="491">
        <v>0</v>
      </c>
      <c r="E173" s="491">
        <v>0</v>
      </c>
      <c r="F173" s="491">
        <v>52</v>
      </c>
      <c r="G173" s="491">
        <v>52</v>
      </c>
      <c r="H173" s="491">
        <v>0</v>
      </c>
      <c r="I173" s="491">
        <v>0</v>
      </c>
      <c r="J173" s="491">
        <v>52</v>
      </c>
      <c r="K173" s="581">
        <f t="shared" si="8"/>
        <v>1</v>
      </c>
      <c r="L173" s="581"/>
      <c r="M173" s="581"/>
      <c r="N173" s="581">
        <f t="shared" si="9"/>
        <v>1</v>
      </c>
    </row>
    <row r="174" spans="1:14" ht="28">
      <c r="A174" s="564">
        <f t="shared" si="10"/>
        <v>164</v>
      </c>
      <c r="B174" s="458" t="s">
        <v>1564</v>
      </c>
      <c r="C174" s="491">
        <v>413</v>
      </c>
      <c r="D174" s="491">
        <v>0</v>
      </c>
      <c r="E174" s="491">
        <v>0</v>
      </c>
      <c r="F174" s="491">
        <v>413</v>
      </c>
      <c r="G174" s="491">
        <v>413</v>
      </c>
      <c r="H174" s="491">
        <v>0</v>
      </c>
      <c r="I174" s="491">
        <v>0</v>
      </c>
      <c r="J174" s="491">
        <v>413</v>
      </c>
      <c r="K174" s="581">
        <f t="shared" si="8"/>
        <v>1</v>
      </c>
      <c r="L174" s="581"/>
      <c r="M174" s="581"/>
      <c r="N174" s="581">
        <f t="shared" si="9"/>
        <v>1</v>
      </c>
    </row>
    <row r="175" spans="1:14" ht="28">
      <c r="A175" s="564">
        <f t="shared" si="10"/>
        <v>165</v>
      </c>
      <c r="B175" s="458" t="s">
        <v>1565</v>
      </c>
      <c r="C175" s="491">
        <v>2341.6869999999999</v>
      </c>
      <c r="D175" s="491">
        <v>0</v>
      </c>
      <c r="E175" s="491">
        <v>0</v>
      </c>
      <c r="F175" s="491">
        <v>2341.6869999999999</v>
      </c>
      <c r="G175" s="491">
        <v>2341.6869999999999</v>
      </c>
      <c r="H175" s="491">
        <v>0</v>
      </c>
      <c r="I175" s="491">
        <v>0</v>
      </c>
      <c r="J175" s="491">
        <v>2341.6869999999999</v>
      </c>
      <c r="K175" s="581">
        <f t="shared" si="8"/>
        <v>1</v>
      </c>
      <c r="L175" s="581"/>
      <c r="M175" s="581"/>
      <c r="N175" s="581">
        <f t="shared" si="9"/>
        <v>1</v>
      </c>
    </row>
    <row r="176" spans="1:14">
      <c r="A176" s="564">
        <f t="shared" si="10"/>
        <v>166</v>
      </c>
      <c r="B176" s="458" t="s">
        <v>1566</v>
      </c>
      <c r="C176" s="491">
        <v>580</v>
      </c>
      <c r="D176" s="491">
        <v>0</v>
      </c>
      <c r="E176" s="491">
        <v>0</v>
      </c>
      <c r="F176" s="491">
        <v>580</v>
      </c>
      <c r="G176" s="491">
        <v>1381.79</v>
      </c>
      <c r="H176" s="491">
        <v>0</v>
      </c>
      <c r="I176" s="491">
        <v>0</v>
      </c>
      <c r="J176" s="491">
        <v>1381.79</v>
      </c>
      <c r="K176" s="581">
        <f t="shared" si="8"/>
        <v>2.3823965517241379</v>
      </c>
      <c r="L176" s="581"/>
      <c r="M176" s="581"/>
      <c r="N176" s="581">
        <f t="shared" si="9"/>
        <v>2.3823965517241379</v>
      </c>
    </row>
    <row r="177" spans="1:14">
      <c r="A177" s="564">
        <f t="shared" si="10"/>
        <v>167</v>
      </c>
      <c r="B177" s="458" t="s">
        <v>1566</v>
      </c>
      <c r="C177" s="491">
        <v>876.40499999999997</v>
      </c>
      <c r="D177" s="491">
        <v>0</v>
      </c>
      <c r="E177" s="491">
        <v>0</v>
      </c>
      <c r="F177" s="491">
        <v>876.40499999999997</v>
      </c>
      <c r="G177" s="491">
        <v>876.40499999999997</v>
      </c>
      <c r="H177" s="491">
        <v>0</v>
      </c>
      <c r="I177" s="491">
        <v>0</v>
      </c>
      <c r="J177" s="491">
        <v>876.40499999999997</v>
      </c>
      <c r="K177" s="581">
        <f t="shared" si="8"/>
        <v>1</v>
      </c>
      <c r="L177" s="581"/>
      <c r="M177" s="581"/>
      <c r="N177" s="581">
        <f t="shared" si="9"/>
        <v>1</v>
      </c>
    </row>
    <row r="178" spans="1:14" ht="28">
      <c r="A178" s="564">
        <f t="shared" si="10"/>
        <v>168</v>
      </c>
      <c r="B178" s="458" t="s">
        <v>1567</v>
      </c>
      <c r="C178" s="491">
        <v>1800</v>
      </c>
      <c r="D178" s="491">
        <v>0</v>
      </c>
      <c r="E178" s="491">
        <v>0</v>
      </c>
      <c r="F178" s="491">
        <v>1800</v>
      </c>
      <c r="G178" s="491">
        <v>1800</v>
      </c>
      <c r="H178" s="491">
        <v>0</v>
      </c>
      <c r="I178" s="491">
        <v>0</v>
      </c>
      <c r="J178" s="491">
        <v>1800</v>
      </c>
      <c r="K178" s="581">
        <f t="shared" si="8"/>
        <v>1</v>
      </c>
      <c r="L178" s="581"/>
      <c r="M178" s="581"/>
      <c r="N178" s="581">
        <f t="shared" si="9"/>
        <v>1</v>
      </c>
    </row>
    <row r="179" spans="1:14" ht="28">
      <c r="A179" s="564">
        <f t="shared" si="10"/>
        <v>169</v>
      </c>
      <c r="B179" s="458" t="s">
        <v>1568</v>
      </c>
      <c r="C179" s="491">
        <v>661</v>
      </c>
      <c r="D179" s="491">
        <v>0</v>
      </c>
      <c r="E179" s="491">
        <v>0</v>
      </c>
      <c r="F179" s="491">
        <v>661</v>
      </c>
      <c r="G179" s="491">
        <v>661</v>
      </c>
      <c r="H179" s="491">
        <v>0</v>
      </c>
      <c r="I179" s="491">
        <v>0</v>
      </c>
      <c r="J179" s="491">
        <v>661</v>
      </c>
      <c r="K179" s="581">
        <f t="shared" si="8"/>
        <v>1</v>
      </c>
      <c r="L179" s="581"/>
      <c r="M179" s="581"/>
      <c r="N179" s="581">
        <f t="shared" si="9"/>
        <v>1</v>
      </c>
    </row>
    <row r="180" spans="1:14">
      <c r="A180" s="564">
        <f t="shared" si="10"/>
        <v>170</v>
      </c>
      <c r="B180" s="565" t="s">
        <v>1569</v>
      </c>
      <c r="C180" s="491">
        <v>28000</v>
      </c>
      <c r="D180" s="491">
        <v>0</v>
      </c>
      <c r="E180" s="491">
        <v>0</v>
      </c>
      <c r="F180" s="491">
        <v>28000</v>
      </c>
      <c r="G180" s="491">
        <v>247.86444</v>
      </c>
      <c r="H180" s="491">
        <v>0</v>
      </c>
      <c r="I180" s="491">
        <v>0</v>
      </c>
      <c r="J180" s="491">
        <v>247.86444</v>
      </c>
      <c r="K180" s="581">
        <f t="shared" si="8"/>
        <v>8.8523014285714283E-3</v>
      </c>
      <c r="L180" s="581"/>
      <c r="M180" s="581"/>
      <c r="N180" s="581">
        <f t="shared" si="9"/>
        <v>8.8523014285714283E-3</v>
      </c>
    </row>
    <row r="181" spans="1:14" ht="28">
      <c r="A181" s="564">
        <f t="shared" si="10"/>
        <v>171</v>
      </c>
      <c r="B181" s="565" t="s">
        <v>1570</v>
      </c>
      <c r="C181" s="491">
        <v>57101</v>
      </c>
      <c r="D181" s="491">
        <v>0</v>
      </c>
      <c r="E181" s="491">
        <v>0</v>
      </c>
      <c r="F181" s="491">
        <v>57101</v>
      </c>
      <c r="G181" s="491">
        <v>36875.373</v>
      </c>
      <c r="H181" s="491">
        <v>0</v>
      </c>
      <c r="I181" s="491">
        <v>0</v>
      </c>
      <c r="J181" s="491">
        <v>36875.373</v>
      </c>
      <c r="K181" s="581">
        <f t="shared" si="8"/>
        <v>0.64579207019141516</v>
      </c>
      <c r="L181" s="581"/>
      <c r="M181" s="581"/>
      <c r="N181" s="581">
        <f t="shared" si="9"/>
        <v>0.64579207019141516</v>
      </c>
    </row>
    <row r="182" spans="1:14" ht="28">
      <c r="A182" s="564">
        <f t="shared" si="10"/>
        <v>172</v>
      </c>
      <c r="B182" s="458" t="s">
        <v>1571</v>
      </c>
      <c r="C182" s="491">
        <v>2380</v>
      </c>
      <c r="D182" s="491">
        <v>0</v>
      </c>
      <c r="E182" s="491">
        <v>0</v>
      </c>
      <c r="F182" s="491">
        <v>2380</v>
      </c>
      <c r="G182" s="491">
        <v>2380</v>
      </c>
      <c r="H182" s="491">
        <v>0</v>
      </c>
      <c r="I182" s="491">
        <v>0</v>
      </c>
      <c r="J182" s="491">
        <v>2380</v>
      </c>
      <c r="K182" s="581">
        <f t="shared" si="8"/>
        <v>1</v>
      </c>
      <c r="L182" s="581"/>
      <c r="M182" s="581"/>
      <c r="N182" s="581">
        <f t="shared" si="9"/>
        <v>1</v>
      </c>
    </row>
    <row r="183" spans="1:14" ht="28">
      <c r="A183" s="564">
        <f t="shared" si="10"/>
        <v>173</v>
      </c>
      <c r="B183" s="458" t="s">
        <v>1572</v>
      </c>
      <c r="C183" s="491">
        <v>1100</v>
      </c>
      <c r="D183" s="491">
        <v>0</v>
      </c>
      <c r="E183" s="491">
        <v>0</v>
      </c>
      <c r="F183" s="491">
        <v>1100</v>
      </c>
      <c r="G183" s="491">
        <v>1100</v>
      </c>
      <c r="H183" s="491">
        <v>0</v>
      </c>
      <c r="I183" s="491">
        <v>0</v>
      </c>
      <c r="J183" s="491">
        <v>1100</v>
      </c>
      <c r="K183" s="581">
        <f t="shared" si="8"/>
        <v>1</v>
      </c>
      <c r="L183" s="581"/>
      <c r="M183" s="581"/>
      <c r="N183" s="581">
        <f t="shared" si="9"/>
        <v>1</v>
      </c>
    </row>
    <row r="184" spans="1:14" ht="28">
      <c r="A184" s="564">
        <f t="shared" si="10"/>
        <v>174</v>
      </c>
      <c r="B184" s="458" t="s">
        <v>1573</v>
      </c>
      <c r="C184" s="491">
        <v>5600</v>
      </c>
      <c r="D184" s="491">
        <v>0</v>
      </c>
      <c r="E184" s="491">
        <v>0</v>
      </c>
      <c r="F184" s="491">
        <v>5600</v>
      </c>
      <c r="G184" s="491">
        <v>5455.3370000000004</v>
      </c>
      <c r="H184" s="491">
        <v>0</v>
      </c>
      <c r="I184" s="491">
        <v>0</v>
      </c>
      <c r="J184" s="491">
        <v>5455.3370000000004</v>
      </c>
      <c r="K184" s="581">
        <f t="shared" si="8"/>
        <v>0.97416732142857154</v>
      </c>
      <c r="L184" s="581"/>
      <c r="M184" s="581"/>
      <c r="N184" s="581">
        <f t="shared" si="9"/>
        <v>0.97416732142857154</v>
      </c>
    </row>
    <row r="185" spans="1:14" ht="28">
      <c r="A185" s="564">
        <f t="shared" si="10"/>
        <v>175</v>
      </c>
      <c r="B185" s="458" t="s">
        <v>1573</v>
      </c>
      <c r="C185" s="491">
        <v>250</v>
      </c>
      <c r="D185" s="491">
        <v>0</v>
      </c>
      <c r="E185" s="491">
        <v>0</v>
      </c>
      <c r="F185" s="491">
        <v>250</v>
      </c>
      <c r="G185" s="491">
        <v>250</v>
      </c>
      <c r="H185" s="491">
        <v>0</v>
      </c>
      <c r="I185" s="491">
        <v>0</v>
      </c>
      <c r="J185" s="491">
        <v>250</v>
      </c>
      <c r="K185" s="581">
        <f t="shared" si="8"/>
        <v>1</v>
      </c>
      <c r="L185" s="581"/>
      <c r="M185" s="581"/>
      <c r="N185" s="581">
        <f t="shared" si="9"/>
        <v>1</v>
      </c>
    </row>
    <row r="186" spans="1:14" ht="28">
      <c r="A186" s="564">
        <f t="shared" si="10"/>
        <v>176</v>
      </c>
      <c r="B186" s="458" t="s">
        <v>1574</v>
      </c>
      <c r="C186" s="491">
        <v>53</v>
      </c>
      <c r="D186" s="491">
        <v>0</v>
      </c>
      <c r="E186" s="491">
        <v>0</v>
      </c>
      <c r="F186" s="491">
        <v>53</v>
      </c>
      <c r="G186" s="491">
        <v>53</v>
      </c>
      <c r="H186" s="491">
        <v>0</v>
      </c>
      <c r="I186" s="491">
        <v>0</v>
      </c>
      <c r="J186" s="491">
        <v>53</v>
      </c>
      <c r="K186" s="581">
        <f t="shared" si="8"/>
        <v>1</v>
      </c>
      <c r="L186" s="581"/>
      <c r="M186" s="581"/>
      <c r="N186" s="581">
        <f t="shared" si="9"/>
        <v>1</v>
      </c>
    </row>
    <row r="187" spans="1:14" ht="42">
      <c r="A187" s="564">
        <f t="shared" si="10"/>
        <v>177</v>
      </c>
      <c r="B187" s="458" t="s">
        <v>1575</v>
      </c>
      <c r="C187" s="491">
        <v>2400</v>
      </c>
      <c r="D187" s="491">
        <v>0</v>
      </c>
      <c r="E187" s="491">
        <v>0</v>
      </c>
      <c r="F187" s="491">
        <v>2400</v>
      </c>
      <c r="G187" s="491">
        <v>2400</v>
      </c>
      <c r="H187" s="491">
        <v>0</v>
      </c>
      <c r="I187" s="491">
        <v>0</v>
      </c>
      <c r="J187" s="491">
        <v>2400</v>
      </c>
      <c r="K187" s="581">
        <f t="shared" si="8"/>
        <v>1</v>
      </c>
      <c r="L187" s="581"/>
      <c r="M187" s="581"/>
      <c r="N187" s="581">
        <f t="shared" si="9"/>
        <v>1</v>
      </c>
    </row>
    <row r="188" spans="1:14" ht="42">
      <c r="A188" s="564">
        <f t="shared" si="10"/>
        <v>178</v>
      </c>
      <c r="B188" s="458" t="s">
        <v>1575</v>
      </c>
      <c r="C188" s="491">
        <v>245</v>
      </c>
      <c r="D188" s="491">
        <v>0</v>
      </c>
      <c r="E188" s="491">
        <v>0</v>
      </c>
      <c r="F188" s="491">
        <v>245</v>
      </c>
      <c r="G188" s="491">
        <v>245</v>
      </c>
      <c r="H188" s="491">
        <v>0</v>
      </c>
      <c r="I188" s="491">
        <v>0</v>
      </c>
      <c r="J188" s="491">
        <v>245</v>
      </c>
      <c r="K188" s="581">
        <f t="shared" si="8"/>
        <v>1</v>
      </c>
      <c r="L188" s="581"/>
      <c r="M188" s="581"/>
      <c r="N188" s="581">
        <f t="shared" si="9"/>
        <v>1</v>
      </c>
    </row>
    <row r="189" spans="1:14" ht="28">
      <c r="A189" s="564">
        <f t="shared" si="10"/>
        <v>179</v>
      </c>
      <c r="B189" s="458" t="s">
        <v>1576</v>
      </c>
      <c r="C189" s="491">
        <v>590</v>
      </c>
      <c r="D189" s="491">
        <v>0</v>
      </c>
      <c r="E189" s="491">
        <v>0</v>
      </c>
      <c r="F189" s="491">
        <v>590</v>
      </c>
      <c r="G189" s="491">
        <v>590</v>
      </c>
      <c r="H189" s="491">
        <v>0</v>
      </c>
      <c r="I189" s="491">
        <v>0</v>
      </c>
      <c r="J189" s="491">
        <v>590</v>
      </c>
      <c r="K189" s="581">
        <f t="shared" si="8"/>
        <v>1</v>
      </c>
      <c r="L189" s="581"/>
      <c r="M189" s="581"/>
      <c r="N189" s="581">
        <f t="shared" si="9"/>
        <v>1</v>
      </c>
    </row>
    <row r="190" spans="1:14" ht="28">
      <c r="A190" s="564">
        <f t="shared" si="10"/>
        <v>180</v>
      </c>
      <c r="B190" s="458" t="s">
        <v>1577</v>
      </c>
      <c r="C190" s="491">
        <v>2850</v>
      </c>
      <c r="D190" s="491">
        <v>0</v>
      </c>
      <c r="E190" s="491">
        <v>0</v>
      </c>
      <c r="F190" s="491">
        <v>2850</v>
      </c>
      <c r="G190" s="491">
        <v>2850</v>
      </c>
      <c r="H190" s="491">
        <v>0</v>
      </c>
      <c r="I190" s="491">
        <v>0</v>
      </c>
      <c r="J190" s="491">
        <v>2850</v>
      </c>
      <c r="K190" s="581">
        <f t="shared" si="8"/>
        <v>1</v>
      </c>
      <c r="L190" s="581"/>
      <c r="M190" s="581"/>
      <c r="N190" s="581">
        <f t="shared" si="9"/>
        <v>1</v>
      </c>
    </row>
    <row r="191" spans="1:14" ht="28">
      <c r="A191" s="564">
        <f t="shared" si="10"/>
        <v>181</v>
      </c>
      <c r="B191" s="458" t="s">
        <v>1577</v>
      </c>
      <c r="C191" s="491">
        <v>165</v>
      </c>
      <c r="D191" s="491">
        <v>0</v>
      </c>
      <c r="E191" s="491">
        <v>0</v>
      </c>
      <c r="F191" s="491">
        <v>165</v>
      </c>
      <c r="G191" s="491">
        <v>165</v>
      </c>
      <c r="H191" s="491">
        <v>0</v>
      </c>
      <c r="I191" s="491">
        <v>0</v>
      </c>
      <c r="J191" s="491">
        <v>165</v>
      </c>
      <c r="K191" s="581">
        <f t="shared" si="8"/>
        <v>1</v>
      </c>
      <c r="L191" s="581"/>
      <c r="M191" s="581"/>
      <c r="N191" s="581">
        <f t="shared" si="9"/>
        <v>1</v>
      </c>
    </row>
    <row r="192" spans="1:14" ht="28">
      <c r="A192" s="564">
        <f t="shared" si="10"/>
        <v>182</v>
      </c>
      <c r="B192" s="458" t="s">
        <v>1578</v>
      </c>
      <c r="C192" s="491">
        <v>2600</v>
      </c>
      <c r="D192" s="491">
        <v>0</v>
      </c>
      <c r="E192" s="491">
        <v>0</v>
      </c>
      <c r="F192" s="491">
        <v>2600</v>
      </c>
      <c r="G192" s="491">
        <v>2600</v>
      </c>
      <c r="H192" s="491">
        <v>0</v>
      </c>
      <c r="I192" s="491">
        <v>0</v>
      </c>
      <c r="J192" s="491">
        <v>2600</v>
      </c>
      <c r="K192" s="581">
        <f t="shared" si="8"/>
        <v>1</v>
      </c>
      <c r="L192" s="581"/>
      <c r="M192" s="581"/>
      <c r="N192" s="581">
        <f t="shared" si="9"/>
        <v>1</v>
      </c>
    </row>
    <row r="193" spans="1:14" ht="28">
      <c r="A193" s="564">
        <f t="shared" si="10"/>
        <v>183</v>
      </c>
      <c r="B193" s="458" t="s">
        <v>1579</v>
      </c>
      <c r="C193" s="491">
        <v>1550</v>
      </c>
      <c r="D193" s="491">
        <v>0</v>
      </c>
      <c r="E193" s="491">
        <v>0</v>
      </c>
      <c r="F193" s="491">
        <v>1550</v>
      </c>
      <c r="G193" s="491">
        <v>1550</v>
      </c>
      <c r="H193" s="491">
        <v>0</v>
      </c>
      <c r="I193" s="491">
        <v>0</v>
      </c>
      <c r="J193" s="491">
        <v>1550</v>
      </c>
      <c r="K193" s="581">
        <f t="shared" si="8"/>
        <v>1</v>
      </c>
      <c r="L193" s="581"/>
      <c r="M193" s="581"/>
      <c r="N193" s="581">
        <f t="shared" si="9"/>
        <v>1</v>
      </c>
    </row>
    <row r="194" spans="1:14" ht="28">
      <c r="A194" s="564">
        <f t="shared" si="10"/>
        <v>184</v>
      </c>
      <c r="B194" s="458" t="s">
        <v>1579</v>
      </c>
      <c r="C194" s="491">
        <v>23.663</v>
      </c>
      <c r="D194" s="491">
        <v>0</v>
      </c>
      <c r="E194" s="491">
        <v>0</v>
      </c>
      <c r="F194" s="491">
        <v>23.663</v>
      </c>
      <c r="G194" s="491">
        <v>23.663</v>
      </c>
      <c r="H194" s="491">
        <v>0</v>
      </c>
      <c r="I194" s="491">
        <v>0</v>
      </c>
      <c r="J194" s="491">
        <v>23.663</v>
      </c>
      <c r="K194" s="581">
        <f t="shared" si="8"/>
        <v>1</v>
      </c>
      <c r="L194" s="581"/>
      <c r="M194" s="581"/>
      <c r="N194" s="581">
        <f t="shared" si="9"/>
        <v>1</v>
      </c>
    </row>
    <row r="195" spans="1:14" ht="42">
      <c r="A195" s="564">
        <f t="shared" si="10"/>
        <v>185</v>
      </c>
      <c r="B195" s="458" t="s">
        <v>1580</v>
      </c>
      <c r="C195" s="491">
        <v>2550</v>
      </c>
      <c r="D195" s="491">
        <v>0</v>
      </c>
      <c r="E195" s="491">
        <v>0</v>
      </c>
      <c r="F195" s="491">
        <v>2550</v>
      </c>
      <c r="G195" s="491">
        <v>2550</v>
      </c>
      <c r="H195" s="491">
        <v>0</v>
      </c>
      <c r="I195" s="491">
        <v>0</v>
      </c>
      <c r="J195" s="491">
        <v>2550</v>
      </c>
      <c r="K195" s="581">
        <f t="shared" si="8"/>
        <v>1</v>
      </c>
      <c r="L195" s="581"/>
      <c r="M195" s="581"/>
      <c r="N195" s="581">
        <f t="shared" si="9"/>
        <v>1</v>
      </c>
    </row>
    <row r="196" spans="1:14" ht="42">
      <c r="A196" s="564">
        <f t="shared" si="10"/>
        <v>186</v>
      </c>
      <c r="B196" s="458" t="s">
        <v>1580</v>
      </c>
      <c r="C196" s="491">
        <v>105</v>
      </c>
      <c r="D196" s="491">
        <v>0</v>
      </c>
      <c r="E196" s="491">
        <v>0</v>
      </c>
      <c r="F196" s="491">
        <v>105</v>
      </c>
      <c r="G196" s="491">
        <v>105</v>
      </c>
      <c r="H196" s="491">
        <v>0</v>
      </c>
      <c r="I196" s="491">
        <v>0</v>
      </c>
      <c r="J196" s="491">
        <v>105</v>
      </c>
      <c r="K196" s="581">
        <f t="shared" si="8"/>
        <v>1</v>
      </c>
      <c r="L196" s="581"/>
      <c r="M196" s="581"/>
      <c r="N196" s="581">
        <f t="shared" si="9"/>
        <v>1</v>
      </c>
    </row>
    <row r="197" spans="1:14">
      <c r="A197" s="564">
        <f t="shared" si="10"/>
        <v>187</v>
      </c>
      <c r="B197" s="458" t="s">
        <v>1581</v>
      </c>
      <c r="C197" s="491">
        <v>3450</v>
      </c>
      <c r="D197" s="491">
        <v>0</v>
      </c>
      <c r="E197" s="491">
        <v>0</v>
      </c>
      <c r="F197" s="491">
        <v>3450</v>
      </c>
      <c r="G197" s="491">
        <v>3450</v>
      </c>
      <c r="H197" s="491">
        <v>0</v>
      </c>
      <c r="I197" s="491">
        <v>0</v>
      </c>
      <c r="J197" s="491">
        <v>3450</v>
      </c>
      <c r="K197" s="581">
        <f t="shared" si="8"/>
        <v>1</v>
      </c>
      <c r="L197" s="581"/>
      <c r="M197" s="581"/>
      <c r="N197" s="581">
        <f t="shared" si="9"/>
        <v>1</v>
      </c>
    </row>
    <row r="198" spans="1:14">
      <c r="A198" s="564">
        <f t="shared" si="10"/>
        <v>188</v>
      </c>
      <c r="B198" s="458" t="s">
        <v>1581</v>
      </c>
      <c r="C198" s="491">
        <v>606</v>
      </c>
      <c r="D198" s="491">
        <v>0</v>
      </c>
      <c r="E198" s="491">
        <v>0</v>
      </c>
      <c r="F198" s="491">
        <v>606</v>
      </c>
      <c r="G198" s="491">
        <v>606</v>
      </c>
      <c r="H198" s="491">
        <v>0</v>
      </c>
      <c r="I198" s="491">
        <v>0</v>
      </c>
      <c r="J198" s="491">
        <v>606</v>
      </c>
      <c r="K198" s="581">
        <f t="shared" si="8"/>
        <v>1</v>
      </c>
      <c r="L198" s="581"/>
      <c r="M198" s="581"/>
      <c r="N198" s="581">
        <f t="shared" si="9"/>
        <v>1</v>
      </c>
    </row>
    <row r="199" spans="1:14" ht="28">
      <c r="A199" s="564">
        <f t="shared" si="10"/>
        <v>189</v>
      </c>
      <c r="B199" s="458" t="s">
        <v>1582</v>
      </c>
      <c r="C199" s="491">
        <v>44</v>
      </c>
      <c r="D199" s="491">
        <v>0</v>
      </c>
      <c r="E199" s="491">
        <v>0</v>
      </c>
      <c r="F199" s="491">
        <v>44</v>
      </c>
      <c r="G199" s="491">
        <v>44</v>
      </c>
      <c r="H199" s="491">
        <v>0</v>
      </c>
      <c r="I199" s="491">
        <v>0</v>
      </c>
      <c r="J199" s="491">
        <v>44</v>
      </c>
      <c r="K199" s="581">
        <f t="shared" si="8"/>
        <v>1</v>
      </c>
      <c r="L199" s="581"/>
      <c r="M199" s="581"/>
      <c r="N199" s="581">
        <f t="shared" si="9"/>
        <v>1</v>
      </c>
    </row>
    <row r="200" spans="1:14" ht="42">
      <c r="A200" s="564">
        <f t="shared" si="10"/>
        <v>190</v>
      </c>
      <c r="B200" s="458" t="s">
        <v>1583</v>
      </c>
      <c r="C200" s="491">
        <v>800</v>
      </c>
      <c r="D200" s="491">
        <v>0</v>
      </c>
      <c r="E200" s="491">
        <v>0</v>
      </c>
      <c r="F200" s="491">
        <v>800</v>
      </c>
      <c r="G200" s="491">
        <v>800</v>
      </c>
      <c r="H200" s="491">
        <v>0</v>
      </c>
      <c r="I200" s="491">
        <v>0</v>
      </c>
      <c r="J200" s="491">
        <v>800</v>
      </c>
      <c r="K200" s="581">
        <f t="shared" si="8"/>
        <v>1</v>
      </c>
      <c r="L200" s="581"/>
      <c r="M200" s="581"/>
      <c r="N200" s="581">
        <f t="shared" si="9"/>
        <v>1</v>
      </c>
    </row>
    <row r="201" spans="1:14" ht="28">
      <c r="A201" s="564">
        <f t="shared" si="10"/>
        <v>191</v>
      </c>
      <c r="B201" s="458" t="s">
        <v>1584</v>
      </c>
      <c r="C201" s="491">
        <v>70.667000000000002</v>
      </c>
      <c r="D201" s="491">
        <v>0</v>
      </c>
      <c r="E201" s="491">
        <v>0</v>
      </c>
      <c r="F201" s="491">
        <v>70.667000000000002</v>
      </c>
      <c r="G201" s="491">
        <v>46.895000000000003</v>
      </c>
      <c r="H201" s="491">
        <v>0</v>
      </c>
      <c r="I201" s="491">
        <v>0</v>
      </c>
      <c r="J201" s="491">
        <v>46.895000000000003</v>
      </c>
      <c r="K201" s="581">
        <f t="shared" si="8"/>
        <v>0.66360536035207385</v>
      </c>
      <c r="L201" s="581"/>
      <c r="M201" s="581"/>
      <c r="N201" s="581">
        <f t="shared" si="9"/>
        <v>0.66360536035207385</v>
      </c>
    </row>
    <row r="202" spans="1:14" ht="28">
      <c r="A202" s="564">
        <f t="shared" si="10"/>
        <v>192</v>
      </c>
      <c r="B202" s="458" t="s">
        <v>1584</v>
      </c>
      <c r="C202" s="491">
        <v>0</v>
      </c>
      <c r="D202" s="491">
        <v>0</v>
      </c>
      <c r="E202" s="491">
        <v>0</v>
      </c>
      <c r="F202" s="491">
        <v>0</v>
      </c>
      <c r="G202" s="491">
        <v>45.417462</v>
      </c>
      <c r="H202" s="491">
        <v>0</v>
      </c>
      <c r="I202" s="491">
        <v>0</v>
      </c>
      <c r="J202" s="491">
        <v>45.417462</v>
      </c>
      <c r="K202" s="581"/>
      <c r="L202" s="581"/>
      <c r="M202" s="581"/>
      <c r="N202" s="581"/>
    </row>
    <row r="203" spans="1:14" ht="28">
      <c r="A203" s="564">
        <f t="shared" si="10"/>
        <v>193</v>
      </c>
      <c r="B203" s="458" t="s">
        <v>1585</v>
      </c>
      <c r="C203" s="491">
        <v>157</v>
      </c>
      <c r="D203" s="491">
        <v>0</v>
      </c>
      <c r="E203" s="491">
        <v>0</v>
      </c>
      <c r="F203" s="491">
        <v>157</v>
      </c>
      <c r="G203" s="491">
        <v>157</v>
      </c>
      <c r="H203" s="491">
        <v>0</v>
      </c>
      <c r="I203" s="491">
        <v>0</v>
      </c>
      <c r="J203" s="491">
        <v>157</v>
      </c>
      <c r="K203" s="581">
        <f t="shared" ref="K203:K263" si="11">G203/C203</f>
        <v>1</v>
      </c>
      <c r="L203" s="581"/>
      <c r="M203" s="581"/>
      <c r="N203" s="581">
        <f t="shared" ref="N203:N263" si="12">J203/F203</f>
        <v>1</v>
      </c>
    </row>
    <row r="204" spans="1:14" ht="28">
      <c r="A204" s="564">
        <f t="shared" si="10"/>
        <v>194</v>
      </c>
      <c r="B204" s="458" t="s">
        <v>1586</v>
      </c>
      <c r="C204" s="491">
        <v>789.93600000000004</v>
      </c>
      <c r="D204" s="491">
        <v>0</v>
      </c>
      <c r="E204" s="491">
        <v>0</v>
      </c>
      <c r="F204" s="491">
        <v>789.93600000000004</v>
      </c>
      <c r="G204" s="491">
        <v>788.73800000000006</v>
      </c>
      <c r="H204" s="491">
        <v>0</v>
      </c>
      <c r="I204" s="491">
        <v>0</v>
      </c>
      <c r="J204" s="491">
        <v>788.73800000000006</v>
      </c>
      <c r="K204" s="581">
        <f t="shared" si="11"/>
        <v>0.99848342144173707</v>
      </c>
      <c r="L204" s="581"/>
      <c r="M204" s="581"/>
      <c r="N204" s="581">
        <f t="shared" si="12"/>
        <v>0.99848342144173707</v>
      </c>
    </row>
    <row r="205" spans="1:14" ht="28">
      <c r="A205" s="564">
        <f t="shared" ref="A205:A268" si="13">1+A204</f>
        <v>195</v>
      </c>
      <c r="B205" s="458" t="s">
        <v>1587</v>
      </c>
      <c r="C205" s="491">
        <v>775</v>
      </c>
      <c r="D205" s="491">
        <v>0</v>
      </c>
      <c r="E205" s="491">
        <v>0</v>
      </c>
      <c r="F205" s="491">
        <v>775</v>
      </c>
      <c r="G205" s="491">
        <v>1173.6300000000001</v>
      </c>
      <c r="H205" s="491">
        <v>0</v>
      </c>
      <c r="I205" s="491">
        <v>0</v>
      </c>
      <c r="J205" s="491">
        <v>1173.6300000000001</v>
      </c>
      <c r="K205" s="581">
        <f t="shared" si="11"/>
        <v>1.5143612903225807</v>
      </c>
      <c r="L205" s="581"/>
      <c r="M205" s="581"/>
      <c r="N205" s="581">
        <f t="shared" si="12"/>
        <v>1.5143612903225807</v>
      </c>
    </row>
    <row r="206" spans="1:14" ht="28">
      <c r="A206" s="564">
        <f t="shared" si="13"/>
        <v>196</v>
      </c>
      <c r="B206" s="458" t="s">
        <v>1588</v>
      </c>
      <c r="C206" s="491">
        <v>382.42700000000002</v>
      </c>
      <c r="D206" s="491">
        <v>0</v>
      </c>
      <c r="E206" s="491">
        <v>0</v>
      </c>
      <c r="F206" s="491">
        <v>382.42700000000002</v>
      </c>
      <c r="G206" s="491">
        <v>382.42700000000002</v>
      </c>
      <c r="H206" s="491">
        <v>0</v>
      </c>
      <c r="I206" s="491">
        <v>0</v>
      </c>
      <c r="J206" s="491">
        <v>382.42700000000002</v>
      </c>
      <c r="K206" s="581">
        <f t="shared" si="11"/>
        <v>1</v>
      </c>
      <c r="L206" s="581"/>
      <c r="M206" s="581"/>
      <c r="N206" s="581">
        <f t="shared" si="12"/>
        <v>1</v>
      </c>
    </row>
    <row r="207" spans="1:14" ht="28">
      <c r="A207" s="564">
        <f t="shared" si="13"/>
        <v>197</v>
      </c>
      <c r="B207" s="458" t="s">
        <v>1589</v>
      </c>
      <c r="C207" s="491">
        <v>0</v>
      </c>
      <c r="D207" s="491">
        <v>0</v>
      </c>
      <c r="E207" s="491">
        <v>0</v>
      </c>
      <c r="F207" s="491">
        <v>0</v>
      </c>
      <c r="G207" s="491">
        <v>332.58080000000001</v>
      </c>
      <c r="H207" s="491">
        <v>0</v>
      </c>
      <c r="I207" s="491">
        <v>0</v>
      </c>
      <c r="J207" s="491">
        <v>332.58080000000001</v>
      </c>
      <c r="K207" s="581"/>
      <c r="L207" s="581"/>
      <c r="M207" s="581"/>
      <c r="N207" s="581"/>
    </row>
    <row r="208" spans="1:14" ht="28">
      <c r="A208" s="564">
        <f t="shared" si="13"/>
        <v>198</v>
      </c>
      <c r="B208" s="458" t="s">
        <v>1589</v>
      </c>
      <c r="C208" s="491">
        <v>0</v>
      </c>
      <c r="D208" s="491">
        <v>0</v>
      </c>
      <c r="E208" s="491">
        <v>0</v>
      </c>
      <c r="F208" s="491">
        <v>0</v>
      </c>
      <c r="G208" s="491">
        <v>30.483000000000001</v>
      </c>
      <c r="H208" s="491">
        <v>0</v>
      </c>
      <c r="I208" s="491">
        <v>0</v>
      </c>
      <c r="J208" s="491">
        <v>30.483000000000001</v>
      </c>
      <c r="K208" s="581"/>
      <c r="L208" s="581"/>
      <c r="M208" s="581"/>
      <c r="N208" s="581"/>
    </row>
    <row r="209" spans="1:14" ht="28">
      <c r="A209" s="564">
        <f t="shared" si="13"/>
        <v>199</v>
      </c>
      <c r="B209" s="458" t="s">
        <v>1590</v>
      </c>
      <c r="C209" s="491">
        <v>2641</v>
      </c>
      <c r="D209" s="491">
        <v>0</v>
      </c>
      <c r="E209" s="491">
        <v>0</v>
      </c>
      <c r="F209" s="491">
        <v>2641</v>
      </c>
      <c r="G209" s="491">
        <v>2590.5090449999998</v>
      </c>
      <c r="H209" s="491">
        <v>0</v>
      </c>
      <c r="I209" s="491">
        <v>0</v>
      </c>
      <c r="J209" s="491">
        <v>2590.5090449999998</v>
      </c>
      <c r="K209" s="581">
        <f t="shared" si="11"/>
        <v>0.98088187996970833</v>
      </c>
      <c r="L209" s="581"/>
      <c r="M209" s="581"/>
      <c r="N209" s="581">
        <f t="shared" si="12"/>
        <v>0.98088187996970833</v>
      </c>
    </row>
    <row r="210" spans="1:14" ht="28">
      <c r="A210" s="564">
        <f t="shared" si="13"/>
        <v>200</v>
      </c>
      <c r="B210" s="458" t="s">
        <v>1590</v>
      </c>
      <c r="C210" s="491">
        <v>0</v>
      </c>
      <c r="D210" s="491">
        <v>0</v>
      </c>
      <c r="E210" s="491">
        <v>0</v>
      </c>
      <c r="F210" s="491">
        <v>0</v>
      </c>
      <c r="G210" s="491">
        <v>1241.15681</v>
      </c>
      <c r="H210" s="491">
        <v>0</v>
      </c>
      <c r="I210" s="491">
        <v>0</v>
      </c>
      <c r="J210" s="491">
        <v>1241.15681</v>
      </c>
      <c r="K210" s="581"/>
      <c r="L210" s="581"/>
      <c r="M210" s="581"/>
      <c r="N210" s="581"/>
    </row>
    <row r="211" spans="1:14" ht="28">
      <c r="A211" s="564">
        <f t="shared" si="13"/>
        <v>201</v>
      </c>
      <c r="B211" s="458" t="s">
        <v>1591</v>
      </c>
      <c r="C211" s="491">
        <v>1100.067</v>
      </c>
      <c r="D211" s="491">
        <v>0</v>
      </c>
      <c r="E211" s="491">
        <v>0</v>
      </c>
      <c r="F211" s="491">
        <v>1100.067</v>
      </c>
      <c r="G211" s="491">
        <v>3460.47</v>
      </c>
      <c r="H211" s="491">
        <v>0</v>
      </c>
      <c r="I211" s="491">
        <v>0</v>
      </c>
      <c r="J211" s="491">
        <v>3460.47</v>
      </c>
      <c r="K211" s="581">
        <f t="shared" si="11"/>
        <v>3.145690217050416</v>
      </c>
      <c r="L211" s="581"/>
      <c r="M211" s="581"/>
      <c r="N211" s="581">
        <f t="shared" si="12"/>
        <v>3.145690217050416</v>
      </c>
    </row>
    <row r="212" spans="1:14" ht="28">
      <c r="A212" s="564">
        <f t="shared" si="13"/>
        <v>202</v>
      </c>
      <c r="B212" s="458" t="s">
        <v>1591</v>
      </c>
      <c r="C212" s="491">
        <v>0</v>
      </c>
      <c r="D212" s="491">
        <v>0</v>
      </c>
      <c r="E212" s="491">
        <v>0</v>
      </c>
      <c r="F212" s="491">
        <v>0</v>
      </c>
      <c r="G212" s="491">
        <v>1200</v>
      </c>
      <c r="H212" s="491">
        <v>0</v>
      </c>
      <c r="I212" s="491">
        <v>0</v>
      </c>
      <c r="J212" s="491">
        <v>1200</v>
      </c>
      <c r="K212" s="581"/>
      <c r="L212" s="581"/>
      <c r="M212" s="581"/>
      <c r="N212" s="581"/>
    </row>
    <row r="213" spans="1:14" ht="28">
      <c r="A213" s="564">
        <f t="shared" si="13"/>
        <v>203</v>
      </c>
      <c r="B213" s="458" t="s">
        <v>1592</v>
      </c>
      <c r="C213" s="491">
        <v>376.93299999999999</v>
      </c>
      <c r="D213" s="491">
        <v>0</v>
      </c>
      <c r="E213" s="491">
        <v>0</v>
      </c>
      <c r="F213" s="491">
        <v>376.93299999999999</v>
      </c>
      <c r="G213" s="491">
        <v>376.93299999999999</v>
      </c>
      <c r="H213" s="491">
        <v>0</v>
      </c>
      <c r="I213" s="491">
        <v>0</v>
      </c>
      <c r="J213" s="491">
        <v>376.93299999999999</v>
      </c>
      <c r="K213" s="581">
        <f t="shared" si="11"/>
        <v>1</v>
      </c>
      <c r="L213" s="581"/>
      <c r="M213" s="581"/>
      <c r="N213" s="581">
        <f t="shared" si="12"/>
        <v>1</v>
      </c>
    </row>
    <row r="214" spans="1:14" ht="28">
      <c r="A214" s="564">
        <f t="shared" si="13"/>
        <v>204</v>
      </c>
      <c r="B214" s="458" t="s">
        <v>1593</v>
      </c>
      <c r="C214" s="491">
        <v>3232.9145319999998</v>
      </c>
      <c r="D214" s="491">
        <v>0</v>
      </c>
      <c r="E214" s="491">
        <v>0</v>
      </c>
      <c r="F214" s="491">
        <v>3232.9145319999998</v>
      </c>
      <c r="G214" s="491">
        <v>3102.319532</v>
      </c>
      <c r="H214" s="491">
        <v>0</v>
      </c>
      <c r="I214" s="491">
        <v>0</v>
      </c>
      <c r="J214" s="491">
        <v>3102.319532</v>
      </c>
      <c r="K214" s="581">
        <f t="shared" si="11"/>
        <v>0.95960456154737594</v>
      </c>
      <c r="L214" s="581"/>
      <c r="M214" s="581"/>
      <c r="N214" s="581">
        <f t="shared" si="12"/>
        <v>0.95960456154737594</v>
      </c>
    </row>
    <row r="215" spans="1:14" ht="28">
      <c r="A215" s="564">
        <f t="shared" si="13"/>
        <v>205</v>
      </c>
      <c r="B215" s="458" t="s">
        <v>1593</v>
      </c>
      <c r="C215" s="491">
        <v>567.08546799999999</v>
      </c>
      <c r="D215" s="491">
        <v>0</v>
      </c>
      <c r="E215" s="491">
        <v>0</v>
      </c>
      <c r="F215" s="491">
        <v>567.08546799999999</v>
      </c>
      <c r="G215" s="491">
        <v>1.0309999999999999</v>
      </c>
      <c r="H215" s="491">
        <v>0</v>
      </c>
      <c r="I215" s="491">
        <v>0</v>
      </c>
      <c r="J215" s="491">
        <v>1.0309999999999999</v>
      </c>
      <c r="K215" s="581">
        <f t="shared" si="11"/>
        <v>1.8180681011561381E-3</v>
      </c>
      <c r="L215" s="581"/>
      <c r="M215" s="581"/>
      <c r="N215" s="581">
        <f t="shared" si="12"/>
        <v>1.8180681011561381E-3</v>
      </c>
    </row>
    <row r="216" spans="1:14" ht="28">
      <c r="A216" s="564">
        <f t="shared" si="13"/>
        <v>206</v>
      </c>
      <c r="B216" s="458" t="s">
        <v>1593</v>
      </c>
      <c r="C216" s="491">
        <v>0</v>
      </c>
      <c r="D216" s="491">
        <v>0</v>
      </c>
      <c r="E216" s="491">
        <v>0</v>
      </c>
      <c r="F216" s="491">
        <v>0</v>
      </c>
      <c r="G216" s="491">
        <v>6177.5056180000001</v>
      </c>
      <c r="H216" s="491">
        <v>0</v>
      </c>
      <c r="I216" s="491">
        <v>0</v>
      </c>
      <c r="J216" s="491">
        <v>6177.5056180000001</v>
      </c>
      <c r="K216" s="581"/>
      <c r="L216" s="581"/>
      <c r="M216" s="581"/>
      <c r="N216" s="581"/>
    </row>
    <row r="217" spans="1:14" ht="28">
      <c r="A217" s="564">
        <f t="shared" si="13"/>
        <v>207</v>
      </c>
      <c r="B217" s="458" t="s">
        <v>1594</v>
      </c>
      <c r="C217" s="491">
        <v>8000</v>
      </c>
      <c r="D217" s="491">
        <v>0</v>
      </c>
      <c r="E217" s="491">
        <v>0</v>
      </c>
      <c r="F217" s="491">
        <v>8000</v>
      </c>
      <c r="G217" s="491">
        <v>7879.6777000000002</v>
      </c>
      <c r="H217" s="491">
        <v>0</v>
      </c>
      <c r="I217" s="491">
        <v>0</v>
      </c>
      <c r="J217" s="491">
        <v>7879.6777000000002</v>
      </c>
      <c r="K217" s="581">
        <f t="shared" si="11"/>
        <v>0.98495971250000003</v>
      </c>
      <c r="L217" s="581"/>
      <c r="M217" s="581"/>
      <c r="N217" s="581">
        <f t="shared" si="12"/>
        <v>0.98495971250000003</v>
      </c>
    </row>
    <row r="218" spans="1:14" ht="28">
      <c r="A218" s="564">
        <f t="shared" si="13"/>
        <v>208</v>
      </c>
      <c r="B218" s="458" t="s">
        <v>1594</v>
      </c>
      <c r="C218" s="491">
        <v>2311.1439999999998</v>
      </c>
      <c r="D218" s="491">
        <v>0</v>
      </c>
      <c r="E218" s="491">
        <v>0</v>
      </c>
      <c r="F218" s="491">
        <v>2311.1439999999998</v>
      </c>
      <c r="G218" s="491">
        <v>3765.5603000000001</v>
      </c>
      <c r="H218" s="491">
        <v>0</v>
      </c>
      <c r="I218" s="491">
        <v>0</v>
      </c>
      <c r="J218" s="491">
        <v>3765.5603000000001</v>
      </c>
      <c r="K218" s="581">
        <f t="shared" si="11"/>
        <v>1.6293057896868393</v>
      </c>
      <c r="L218" s="581"/>
      <c r="M218" s="581"/>
      <c r="N218" s="581">
        <f t="shared" si="12"/>
        <v>1.6293057896868393</v>
      </c>
    </row>
    <row r="219" spans="1:14" ht="28">
      <c r="A219" s="564">
        <f t="shared" si="13"/>
        <v>209</v>
      </c>
      <c r="B219" s="458" t="s">
        <v>1595</v>
      </c>
      <c r="C219" s="491">
        <v>600</v>
      </c>
      <c r="D219" s="491">
        <v>0</v>
      </c>
      <c r="E219" s="491">
        <v>0</v>
      </c>
      <c r="F219" s="491">
        <v>600</v>
      </c>
      <c r="G219" s="491">
        <v>2110.64</v>
      </c>
      <c r="H219" s="491">
        <v>0</v>
      </c>
      <c r="I219" s="491">
        <v>0</v>
      </c>
      <c r="J219" s="491">
        <v>2110.64</v>
      </c>
      <c r="K219" s="581">
        <f t="shared" si="11"/>
        <v>3.5177333333333332</v>
      </c>
      <c r="L219" s="581"/>
      <c r="M219" s="581"/>
      <c r="N219" s="581">
        <f t="shared" si="12"/>
        <v>3.5177333333333332</v>
      </c>
    </row>
    <row r="220" spans="1:14" ht="28">
      <c r="A220" s="564">
        <f t="shared" si="13"/>
        <v>210</v>
      </c>
      <c r="B220" s="458" t="s">
        <v>1595</v>
      </c>
      <c r="C220" s="491">
        <v>53</v>
      </c>
      <c r="D220" s="491">
        <v>0</v>
      </c>
      <c r="E220" s="491">
        <v>0</v>
      </c>
      <c r="F220" s="491">
        <v>53</v>
      </c>
      <c r="G220" s="491">
        <v>53</v>
      </c>
      <c r="H220" s="491">
        <v>0</v>
      </c>
      <c r="I220" s="491">
        <v>0</v>
      </c>
      <c r="J220" s="491">
        <v>53</v>
      </c>
      <c r="K220" s="581">
        <f t="shared" si="11"/>
        <v>1</v>
      </c>
      <c r="L220" s="581"/>
      <c r="M220" s="581"/>
      <c r="N220" s="581">
        <f t="shared" si="12"/>
        <v>1</v>
      </c>
    </row>
    <row r="221" spans="1:14">
      <c r="A221" s="564">
        <f t="shared" si="13"/>
        <v>211</v>
      </c>
      <c r="B221" s="458" t="s">
        <v>1596</v>
      </c>
      <c r="C221" s="491">
        <v>250</v>
      </c>
      <c r="D221" s="491">
        <v>0</v>
      </c>
      <c r="E221" s="491">
        <v>0</v>
      </c>
      <c r="F221" s="491">
        <v>250</v>
      </c>
      <c r="G221" s="491">
        <v>3962.5540000000001</v>
      </c>
      <c r="H221" s="491">
        <v>0</v>
      </c>
      <c r="I221" s="491">
        <v>0</v>
      </c>
      <c r="J221" s="491">
        <v>3962.5540000000001</v>
      </c>
      <c r="K221" s="581">
        <f t="shared" si="11"/>
        <v>15.850216</v>
      </c>
      <c r="L221" s="581"/>
      <c r="M221" s="581"/>
      <c r="N221" s="581">
        <f t="shared" si="12"/>
        <v>15.850216</v>
      </c>
    </row>
    <row r="222" spans="1:14" ht="28">
      <c r="A222" s="564">
        <f t="shared" si="13"/>
        <v>212</v>
      </c>
      <c r="B222" s="458" t="s">
        <v>1597</v>
      </c>
      <c r="C222" s="491">
        <v>1190</v>
      </c>
      <c r="D222" s="491">
        <v>0</v>
      </c>
      <c r="E222" s="491">
        <v>0</v>
      </c>
      <c r="F222" s="491">
        <v>1190</v>
      </c>
      <c r="G222" s="491">
        <v>2536.7550000000001</v>
      </c>
      <c r="H222" s="491">
        <v>0</v>
      </c>
      <c r="I222" s="491">
        <v>0</v>
      </c>
      <c r="J222" s="491">
        <v>2536.7550000000001</v>
      </c>
      <c r="K222" s="581">
        <f t="shared" si="11"/>
        <v>2.1317268907563025</v>
      </c>
      <c r="L222" s="581"/>
      <c r="M222" s="581"/>
      <c r="N222" s="581">
        <f t="shared" si="12"/>
        <v>2.1317268907563025</v>
      </c>
    </row>
    <row r="223" spans="1:14" ht="28">
      <c r="A223" s="564">
        <f t="shared" si="13"/>
        <v>213</v>
      </c>
      <c r="B223" s="458" t="s">
        <v>1597</v>
      </c>
      <c r="C223" s="491">
        <v>94</v>
      </c>
      <c r="D223" s="491">
        <v>0</v>
      </c>
      <c r="E223" s="491">
        <v>0</v>
      </c>
      <c r="F223" s="491">
        <v>94</v>
      </c>
      <c r="G223" s="491">
        <v>94</v>
      </c>
      <c r="H223" s="491">
        <v>0</v>
      </c>
      <c r="I223" s="491">
        <v>0</v>
      </c>
      <c r="J223" s="491">
        <v>94</v>
      </c>
      <c r="K223" s="581">
        <f t="shared" si="11"/>
        <v>1</v>
      </c>
      <c r="L223" s="581"/>
      <c r="M223" s="581"/>
      <c r="N223" s="581">
        <f t="shared" si="12"/>
        <v>1</v>
      </c>
    </row>
    <row r="224" spans="1:14" ht="42">
      <c r="A224" s="564">
        <f t="shared" si="13"/>
        <v>214</v>
      </c>
      <c r="B224" s="458" t="s">
        <v>1598</v>
      </c>
      <c r="C224" s="491">
        <v>200</v>
      </c>
      <c r="D224" s="491">
        <v>0</v>
      </c>
      <c r="E224" s="491">
        <v>0</v>
      </c>
      <c r="F224" s="491">
        <v>200</v>
      </c>
      <c r="G224" s="491">
        <v>3200</v>
      </c>
      <c r="H224" s="491">
        <v>0</v>
      </c>
      <c r="I224" s="491">
        <v>0</v>
      </c>
      <c r="J224" s="491">
        <v>3200</v>
      </c>
      <c r="K224" s="581">
        <f t="shared" si="11"/>
        <v>16</v>
      </c>
      <c r="L224" s="581"/>
      <c r="M224" s="581"/>
      <c r="N224" s="581">
        <f t="shared" si="12"/>
        <v>16</v>
      </c>
    </row>
    <row r="225" spans="1:14" ht="42">
      <c r="A225" s="564">
        <f t="shared" si="13"/>
        <v>215</v>
      </c>
      <c r="B225" s="458" t="s">
        <v>1598</v>
      </c>
      <c r="C225" s="491">
        <v>150</v>
      </c>
      <c r="D225" s="491">
        <v>0</v>
      </c>
      <c r="E225" s="491">
        <v>0</v>
      </c>
      <c r="F225" s="491">
        <v>150</v>
      </c>
      <c r="G225" s="491">
        <v>150</v>
      </c>
      <c r="H225" s="491">
        <v>0</v>
      </c>
      <c r="I225" s="491">
        <v>0</v>
      </c>
      <c r="J225" s="491">
        <v>150</v>
      </c>
      <c r="K225" s="581">
        <f t="shared" si="11"/>
        <v>1</v>
      </c>
      <c r="L225" s="581"/>
      <c r="M225" s="581"/>
      <c r="N225" s="581">
        <f t="shared" si="12"/>
        <v>1</v>
      </c>
    </row>
    <row r="226" spans="1:14" ht="42">
      <c r="A226" s="564">
        <f t="shared" si="13"/>
        <v>216</v>
      </c>
      <c r="B226" s="458" t="s">
        <v>1599</v>
      </c>
      <c r="C226" s="491">
        <v>100</v>
      </c>
      <c r="D226" s="491">
        <v>0</v>
      </c>
      <c r="E226" s="491">
        <v>0</v>
      </c>
      <c r="F226" s="491">
        <v>100</v>
      </c>
      <c r="G226" s="491">
        <v>3100</v>
      </c>
      <c r="H226" s="491">
        <v>0</v>
      </c>
      <c r="I226" s="491">
        <v>0</v>
      </c>
      <c r="J226" s="491">
        <v>3100</v>
      </c>
      <c r="K226" s="581">
        <f t="shared" si="11"/>
        <v>31</v>
      </c>
      <c r="L226" s="581"/>
      <c r="M226" s="581"/>
      <c r="N226" s="581">
        <f t="shared" si="12"/>
        <v>31</v>
      </c>
    </row>
    <row r="227" spans="1:14" ht="42">
      <c r="A227" s="564">
        <f t="shared" si="13"/>
        <v>217</v>
      </c>
      <c r="B227" s="458" t="s">
        <v>1599</v>
      </c>
      <c r="C227" s="491">
        <v>77</v>
      </c>
      <c r="D227" s="491">
        <v>0</v>
      </c>
      <c r="E227" s="491">
        <v>0</v>
      </c>
      <c r="F227" s="491">
        <v>77</v>
      </c>
      <c r="G227" s="491">
        <v>77</v>
      </c>
      <c r="H227" s="491">
        <v>0</v>
      </c>
      <c r="I227" s="491">
        <v>0</v>
      </c>
      <c r="J227" s="491">
        <v>77</v>
      </c>
      <c r="K227" s="581">
        <f t="shared" si="11"/>
        <v>1</v>
      </c>
      <c r="L227" s="581"/>
      <c r="M227" s="581"/>
      <c r="N227" s="581">
        <f t="shared" si="12"/>
        <v>1</v>
      </c>
    </row>
    <row r="228" spans="1:14" ht="42">
      <c r="A228" s="564">
        <f t="shared" si="13"/>
        <v>218</v>
      </c>
      <c r="B228" s="458" t="s">
        <v>1600</v>
      </c>
      <c r="C228" s="491">
        <v>386</v>
      </c>
      <c r="D228" s="491">
        <v>0</v>
      </c>
      <c r="E228" s="491">
        <v>0</v>
      </c>
      <c r="F228" s="491">
        <v>386</v>
      </c>
      <c r="G228" s="491">
        <v>385.90100000000001</v>
      </c>
      <c r="H228" s="491">
        <v>0</v>
      </c>
      <c r="I228" s="491">
        <v>0</v>
      </c>
      <c r="J228" s="491">
        <v>385.90100000000001</v>
      </c>
      <c r="K228" s="581">
        <f t="shared" si="11"/>
        <v>0.9997435233160622</v>
      </c>
      <c r="L228" s="581"/>
      <c r="M228" s="581"/>
      <c r="N228" s="581">
        <f t="shared" si="12"/>
        <v>0.9997435233160622</v>
      </c>
    </row>
    <row r="229" spans="1:14" ht="42">
      <c r="A229" s="564">
        <f t="shared" si="13"/>
        <v>219</v>
      </c>
      <c r="B229" s="458" t="s">
        <v>1600</v>
      </c>
      <c r="C229" s="491">
        <v>2114</v>
      </c>
      <c r="D229" s="491">
        <v>0</v>
      </c>
      <c r="E229" s="491">
        <v>0</v>
      </c>
      <c r="F229" s="491">
        <v>2114</v>
      </c>
      <c r="G229" s="491">
        <v>0</v>
      </c>
      <c r="H229" s="491">
        <v>0</v>
      </c>
      <c r="I229" s="491">
        <v>0</v>
      </c>
      <c r="J229" s="491">
        <v>0</v>
      </c>
      <c r="K229" s="581">
        <f t="shared" si="11"/>
        <v>0</v>
      </c>
      <c r="L229" s="581"/>
      <c r="M229" s="581"/>
      <c r="N229" s="581">
        <f t="shared" si="12"/>
        <v>0</v>
      </c>
    </row>
    <row r="230" spans="1:14" ht="42">
      <c r="A230" s="564">
        <f t="shared" si="13"/>
        <v>220</v>
      </c>
      <c r="B230" s="458" t="s">
        <v>1601</v>
      </c>
      <c r="C230" s="491">
        <v>400</v>
      </c>
      <c r="D230" s="491">
        <v>0</v>
      </c>
      <c r="E230" s="491">
        <v>0</v>
      </c>
      <c r="F230" s="491">
        <v>400</v>
      </c>
      <c r="G230" s="491">
        <v>349.21199999999999</v>
      </c>
      <c r="H230" s="491">
        <v>0</v>
      </c>
      <c r="I230" s="491">
        <v>0</v>
      </c>
      <c r="J230" s="491">
        <v>349.21199999999999</v>
      </c>
      <c r="K230" s="581">
        <f t="shared" si="11"/>
        <v>0.87302999999999997</v>
      </c>
      <c r="L230" s="581"/>
      <c r="M230" s="581"/>
      <c r="N230" s="581">
        <f t="shared" si="12"/>
        <v>0.87302999999999997</v>
      </c>
    </row>
    <row r="231" spans="1:14" ht="42">
      <c r="A231" s="564">
        <f t="shared" si="13"/>
        <v>221</v>
      </c>
      <c r="B231" s="458" t="s">
        <v>1601</v>
      </c>
      <c r="C231" s="491">
        <v>2400</v>
      </c>
      <c r="D231" s="491">
        <v>0</v>
      </c>
      <c r="E231" s="491">
        <v>0</v>
      </c>
      <c r="F231" s="491">
        <v>2400</v>
      </c>
      <c r="G231" s="491">
        <v>0</v>
      </c>
      <c r="H231" s="491">
        <v>0</v>
      </c>
      <c r="I231" s="491">
        <v>0</v>
      </c>
      <c r="J231" s="491">
        <v>0</v>
      </c>
      <c r="K231" s="581">
        <f t="shared" si="11"/>
        <v>0</v>
      </c>
      <c r="L231" s="581"/>
      <c r="M231" s="581"/>
      <c r="N231" s="581">
        <f t="shared" si="12"/>
        <v>0</v>
      </c>
    </row>
    <row r="232" spans="1:14" ht="28">
      <c r="A232" s="564">
        <f t="shared" si="13"/>
        <v>222</v>
      </c>
      <c r="B232" s="458" t="s">
        <v>1602</v>
      </c>
      <c r="C232" s="491">
        <v>208.29300000000001</v>
      </c>
      <c r="D232" s="491">
        <v>0</v>
      </c>
      <c r="E232" s="491">
        <v>0</v>
      </c>
      <c r="F232" s="491">
        <v>208.29300000000001</v>
      </c>
      <c r="G232" s="491">
        <v>208.29300000000001</v>
      </c>
      <c r="H232" s="491">
        <v>0</v>
      </c>
      <c r="I232" s="491">
        <v>0</v>
      </c>
      <c r="J232" s="491">
        <v>208.29300000000001</v>
      </c>
      <c r="K232" s="581">
        <f t="shared" si="11"/>
        <v>1</v>
      </c>
      <c r="L232" s="581"/>
      <c r="M232" s="581"/>
      <c r="N232" s="581">
        <f t="shared" si="12"/>
        <v>1</v>
      </c>
    </row>
    <row r="233" spans="1:14" ht="28">
      <c r="A233" s="564">
        <f t="shared" si="13"/>
        <v>223</v>
      </c>
      <c r="B233" s="458" t="s">
        <v>1602</v>
      </c>
      <c r="C233" s="491">
        <v>1591.7070000000001</v>
      </c>
      <c r="D233" s="491">
        <v>0</v>
      </c>
      <c r="E233" s="491">
        <v>0</v>
      </c>
      <c r="F233" s="491">
        <v>1591.7070000000001</v>
      </c>
      <c r="G233" s="491">
        <v>0</v>
      </c>
      <c r="H233" s="491">
        <v>0</v>
      </c>
      <c r="I233" s="491">
        <v>0</v>
      </c>
      <c r="J233" s="491">
        <v>0</v>
      </c>
      <c r="K233" s="581">
        <f t="shared" si="11"/>
        <v>0</v>
      </c>
      <c r="L233" s="581"/>
      <c r="M233" s="581"/>
      <c r="N233" s="581">
        <f t="shared" si="12"/>
        <v>0</v>
      </c>
    </row>
    <row r="234" spans="1:14" ht="28">
      <c r="A234" s="564">
        <f t="shared" si="13"/>
        <v>224</v>
      </c>
      <c r="B234" s="458" t="s">
        <v>1603</v>
      </c>
      <c r="C234" s="491">
        <v>2705.404</v>
      </c>
      <c r="D234" s="491">
        <v>0</v>
      </c>
      <c r="E234" s="491">
        <v>0</v>
      </c>
      <c r="F234" s="491">
        <v>2705.404</v>
      </c>
      <c r="G234" s="491">
        <v>2050.462</v>
      </c>
      <c r="H234" s="491">
        <v>0</v>
      </c>
      <c r="I234" s="491">
        <v>0</v>
      </c>
      <c r="J234" s="491">
        <v>2050.462</v>
      </c>
      <c r="K234" s="581">
        <f t="shared" si="11"/>
        <v>0.75791342069428447</v>
      </c>
      <c r="L234" s="581"/>
      <c r="M234" s="581"/>
      <c r="N234" s="581">
        <f t="shared" si="12"/>
        <v>0.75791342069428447</v>
      </c>
    </row>
    <row r="235" spans="1:14" ht="42">
      <c r="A235" s="564">
        <f t="shared" si="13"/>
        <v>225</v>
      </c>
      <c r="B235" s="458" t="s">
        <v>1604</v>
      </c>
      <c r="C235" s="491">
        <v>200</v>
      </c>
      <c r="D235" s="491">
        <v>0</v>
      </c>
      <c r="E235" s="491">
        <v>0</v>
      </c>
      <c r="F235" s="491">
        <v>200</v>
      </c>
      <c r="G235" s="491">
        <v>900</v>
      </c>
      <c r="H235" s="491">
        <v>0</v>
      </c>
      <c r="I235" s="491">
        <v>0</v>
      </c>
      <c r="J235" s="491">
        <v>900</v>
      </c>
      <c r="K235" s="581">
        <f t="shared" si="11"/>
        <v>4.5</v>
      </c>
      <c r="L235" s="581"/>
      <c r="M235" s="581"/>
      <c r="N235" s="581">
        <f t="shared" si="12"/>
        <v>4.5</v>
      </c>
    </row>
    <row r="236" spans="1:14" ht="28">
      <c r="A236" s="564">
        <f t="shared" si="13"/>
        <v>226</v>
      </c>
      <c r="B236" s="458" t="s">
        <v>1605</v>
      </c>
      <c r="C236" s="491">
        <v>3000</v>
      </c>
      <c r="D236" s="491">
        <v>0</v>
      </c>
      <c r="E236" s="491">
        <v>0</v>
      </c>
      <c r="F236" s="491">
        <v>3000</v>
      </c>
      <c r="G236" s="491">
        <v>3000</v>
      </c>
      <c r="H236" s="491">
        <v>0</v>
      </c>
      <c r="I236" s="491">
        <v>0</v>
      </c>
      <c r="J236" s="491">
        <v>3000</v>
      </c>
      <c r="K236" s="581">
        <f t="shared" si="11"/>
        <v>1</v>
      </c>
      <c r="L236" s="581"/>
      <c r="M236" s="581"/>
      <c r="N236" s="581">
        <f t="shared" si="12"/>
        <v>1</v>
      </c>
    </row>
    <row r="237" spans="1:14" ht="28">
      <c r="A237" s="564">
        <f t="shared" si="13"/>
        <v>227</v>
      </c>
      <c r="B237" s="458" t="s">
        <v>1606</v>
      </c>
      <c r="C237" s="491">
        <v>3200</v>
      </c>
      <c r="D237" s="491">
        <v>0</v>
      </c>
      <c r="E237" s="491">
        <v>0</v>
      </c>
      <c r="F237" s="491">
        <v>3200</v>
      </c>
      <c r="G237" s="491">
        <v>3200</v>
      </c>
      <c r="H237" s="491">
        <v>0</v>
      </c>
      <c r="I237" s="491">
        <v>0</v>
      </c>
      <c r="J237" s="491">
        <v>3200</v>
      </c>
      <c r="K237" s="581">
        <f t="shared" si="11"/>
        <v>1</v>
      </c>
      <c r="L237" s="581"/>
      <c r="M237" s="581"/>
      <c r="N237" s="581">
        <f t="shared" si="12"/>
        <v>1</v>
      </c>
    </row>
    <row r="238" spans="1:14" ht="28">
      <c r="A238" s="564">
        <f t="shared" si="13"/>
        <v>228</v>
      </c>
      <c r="B238" s="458" t="s">
        <v>1607</v>
      </c>
      <c r="C238" s="491">
        <v>1800</v>
      </c>
      <c r="D238" s="491">
        <v>0</v>
      </c>
      <c r="E238" s="491">
        <v>0</v>
      </c>
      <c r="F238" s="491">
        <v>1800</v>
      </c>
      <c r="G238" s="491">
        <v>1800</v>
      </c>
      <c r="H238" s="491">
        <v>0</v>
      </c>
      <c r="I238" s="491">
        <v>0</v>
      </c>
      <c r="J238" s="491">
        <v>1800</v>
      </c>
      <c r="K238" s="581">
        <f t="shared" si="11"/>
        <v>1</v>
      </c>
      <c r="L238" s="581"/>
      <c r="M238" s="581"/>
      <c r="N238" s="581">
        <f t="shared" si="12"/>
        <v>1</v>
      </c>
    </row>
    <row r="239" spans="1:14" ht="42">
      <c r="A239" s="564">
        <f t="shared" si="13"/>
        <v>229</v>
      </c>
      <c r="B239" s="458" t="s">
        <v>1608</v>
      </c>
      <c r="C239" s="491">
        <v>6500</v>
      </c>
      <c r="D239" s="491">
        <v>0</v>
      </c>
      <c r="E239" s="491">
        <v>0</v>
      </c>
      <c r="F239" s="491">
        <v>6500</v>
      </c>
      <c r="G239" s="491">
        <v>5466.6120000000001</v>
      </c>
      <c r="H239" s="491">
        <v>0</v>
      </c>
      <c r="I239" s="491">
        <v>0</v>
      </c>
      <c r="J239" s="491">
        <v>5466.6120000000001</v>
      </c>
      <c r="K239" s="581">
        <f t="shared" si="11"/>
        <v>0.84101723076923074</v>
      </c>
      <c r="L239" s="581"/>
      <c r="M239" s="581"/>
      <c r="N239" s="581">
        <f t="shared" si="12"/>
        <v>0.84101723076923074</v>
      </c>
    </row>
    <row r="240" spans="1:14" ht="28">
      <c r="A240" s="564">
        <f t="shared" si="13"/>
        <v>230</v>
      </c>
      <c r="B240" s="458" t="s">
        <v>1609</v>
      </c>
      <c r="C240" s="491">
        <v>120</v>
      </c>
      <c r="D240" s="491">
        <v>0</v>
      </c>
      <c r="E240" s="491">
        <v>0</v>
      </c>
      <c r="F240" s="491">
        <v>120</v>
      </c>
      <c r="G240" s="491">
        <v>38.375</v>
      </c>
      <c r="H240" s="491">
        <v>0</v>
      </c>
      <c r="I240" s="491">
        <v>0</v>
      </c>
      <c r="J240" s="491">
        <v>38.375</v>
      </c>
      <c r="K240" s="581">
        <f t="shared" si="11"/>
        <v>0.31979166666666664</v>
      </c>
      <c r="L240" s="581"/>
      <c r="M240" s="581"/>
      <c r="N240" s="581">
        <f t="shared" si="12"/>
        <v>0.31979166666666664</v>
      </c>
    </row>
    <row r="241" spans="1:14">
      <c r="A241" s="564">
        <f t="shared" si="13"/>
        <v>231</v>
      </c>
      <c r="B241" s="458" t="s">
        <v>1610</v>
      </c>
      <c r="C241" s="491">
        <v>1090</v>
      </c>
      <c r="D241" s="491">
        <v>0</v>
      </c>
      <c r="E241" s="491">
        <v>0</v>
      </c>
      <c r="F241" s="491">
        <v>1090</v>
      </c>
      <c r="G241" s="491">
        <v>1038.5640000000001</v>
      </c>
      <c r="H241" s="491">
        <v>0</v>
      </c>
      <c r="I241" s="491">
        <v>0</v>
      </c>
      <c r="J241" s="491">
        <v>1038.5640000000001</v>
      </c>
      <c r="K241" s="581">
        <f t="shared" si="11"/>
        <v>0.95281100917431205</v>
      </c>
      <c r="L241" s="581"/>
      <c r="M241" s="581"/>
      <c r="N241" s="581">
        <f t="shared" si="12"/>
        <v>0.95281100917431205</v>
      </c>
    </row>
    <row r="242" spans="1:14">
      <c r="A242" s="564">
        <f t="shared" si="13"/>
        <v>232</v>
      </c>
      <c r="B242" s="458" t="s">
        <v>1610</v>
      </c>
      <c r="C242" s="491">
        <v>0</v>
      </c>
      <c r="D242" s="491">
        <v>0</v>
      </c>
      <c r="E242" s="491">
        <v>0</v>
      </c>
      <c r="F242" s="491">
        <v>0</v>
      </c>
      <c r="G242" s="491">
        <v>1810.3889999999999</v>
      </c>
      <c r="H242" s="491">
        <v>0</v>
      </c>
      <c r="I242" s="491">
        <v>0</v>
      </c>
      <c r="J242" s="491">
        <v>1810.3889999999999</v>
      </c>
      <c r="K242" s="581"/>
      <c r="L242" s="581"/>
      <c r="M242" s="581"/>
      <c r="N242" s="581"/>
    </row>
    <row r="243" spans="1:14" ht="42">
      <c r="A243" s="564">
        <f t="shared" si="13"/>
        <v>233</v>
      </c>
      <c r="B243" s="565" t="s">
        <v>1611</v>
      </c>
      <c r="C243" s="491">
        <v>18200</v>
      </c>
      <c r="D243" s="491">
        <v>0</v>
      </c>
      <c r="E243" s="491">
        <v>0</v>
      </c>
      <c r="F243" s="491">
        <v>18200</v>
      </c>
      <c r="G243" s="491">
        <v>499.94</v>
      </c>
      <c r="H243" s="491">
        <v>0</v>
      </c>
      <c r="I243" s="491">
        <v>0</v>
      </c>
      <c r="J243" s="491">
        <v>499.94</v>
      </c>
      <c r="K243" s="581">
        <f t="shared" si="11"/>
        <v>2.746923076923077E-2</v>
      </c>
      <c r="L243" s="581"/>
      <c r="M243" s="581"/>
      <c r="N243" s="581">
        <f t="shared" si="12"/>
        <v>2.746923076923077E-2</v>
      </c>
    </row>
    <row r="244" spans="1:14" ht="28">
      <c r="A244" s="564">
        <f t="shared" si="13"/>
        <v>234</v>
      </c>
      <c r="B244" s="458" t="s">
        <v>1612</v>
      </c>
      <c r="C244" s="491">
        <v>8500</v>
      </c>
      <c r="D244" s="491">
        <v>0</v>
      </c>
      <c r="E244" s="491">
        <v>0</v>
      </c>
      <c r="F244" s="491">
        <v>8500</v>
      </c>
      <c r="G244" s="491">
        <v>0</v>
      </c>
      <c r="H244" s="491">
        <v>0</v>
      </c>
      <c r="I244" s="491">
        <v>0</v>
      </c>
      <c r="J244" s="491">
        <v>0</v>
      </c>
      <c r="K244" s="581">
        <f t="shared" si="11"/>
        <v>0</v>
      </c>
      <c r="L244" s="581"/>
      <c r="M244" s="581"/>
      <c r="N244" s="581">
        <f t="shared" si="12"/>
        <v>0</v>
      </c>
    </row>
    <row r="245" spans="1:14" ht="42">
      <c r="A245" s="564">
        <f t="shared" si="13"/>
        <v>235</v>
      </c>
      <c r="B245" s="458" t="s">
        <v>1613</v>
      </c>
      <c r="C245" s="491">
        <v>0</v>
      </c>
      <c r="D245" s="491">
        <v>0</v>
      </c>
      <c r="E245" s="491">
        <v>0</v>
      </c>
      <c r="F245" s="491">
        <v>0</v>
      </c>
      <c r="G245" s="491">
        <v>16.25</v>
      </c>
      <c r="H245" s="491">
        <v>0</v>
      </c>
      <c r="I245" s="491">
        <v>0</v>
      </c>
      <c r="J245" s="491">
        <v>16.25</v>
      </c>
      <c r="K245" s="581"/>
      <c r="L245" s="581"/>
      <c r="M245" s="581"/>
      <c r="N245" s="581"/>
    </row>
    <row r="246" spans="1:14" ht="28">
      <c r="A246" s="564">
        <f t="shared" si="13"/>
        <v>236</v>
      </c>
      <c r="B246" s="458" t="s">
        <v>1614</v>
      </c>
      <c r="C246" s="491">
        <v>0</v>
      </c>
      <c r="D246" s="491">
        <v>0</v>
      </c>
      <c r="E246" s="491">
        <v>0</v>
      </c>
      <c r="F246" s="491">
        <v>0</v>
      </c>
      <c r="G246" s="491">
        <v>120</v>
      </c>
      <c r="H246" s="491">
        <v>0</v>
      </c>
      <c r="I246" s="491">
        <v>0</v>
      </c>
      <c r="J246" s="491">
        <v>120</v>
      </c>
      <c r="K246" s="581"/>
      <c r="L246" s="581"/>
      <c r="M246" s="581"/>
      <c r="N246" s="581"/>
    </row>
    <row r="247" spans="1:14">
      <c r="A247" s="564">
        <f t="shared" si="13"/>
        <v>237</v>
      </c>
      <c r="B247" s="458" t="s">
        <v>1615</v>
      </c>
      <c r="C247" s="491">
        <v>373</v>
      </c>
      <c r="D247" s="491">
        <v>0</v>
      </c>
      <c r="E247" s="491">
        <v>0</v>
      </c>
      <c r="F247" s="491">
        <v>373</v>
      </c>
      <c r="G247" s="491">
        <v>373</v>
      </c>
      <c r="H247" s="491">
        <v>0</v>
      </c>
      <c r="I247" s="491">
        <v>0</v>
      </c>
      <c r="J247" s="491">
        <v>373</v>
      </c>
      <c r="K247" s="581">
        <f t="shared" si="11"/>
        <v>1</v>
      </c>
      <c r="L247" s="581"/>
      <c r="M247" s="581"/>
      <c r="N247" s="581">
        <f t="shared" si="12"/>
        <v>1</v>
      </c>
    </row>
    <row r="248" spans="1:14">
      <c r="A248" s="564">
        <f t="shared" si="13"/>
        <v>238</v>
      </c>
      <c r="B248" s="458" t="s">
        <v>1616</v>
      </c>
      <c r="C248" s="491">
        <v>0</v>
      </c>
      <c r="D248" s="491">
        <v>0</v>
      </c>
      <c r="E248" s="491">
        <v>0</v>
      </c>
      <c r="F248" s="491">
        <v>0</v>
      </c>
      <c r="G248" s="491">
        <v>4.702</v>
      </c>
      <c r="H248" s="491">
        <v>0</v>
      </c>
      <c r="I248" s="491">
        <v>0</v>
      </c>
      <c r="J248" s="491">
        <v>4.702</v>
      </c>
      <c r="K248" s="581"/>
      <c r="L248" s="581"/>
      <c r="M248" s="581"/>
      <c r="N248" s="581"/>
    </row>
    <row r="249" spans="1:14" ht="28">
      <c r="A249" s="564">
        <f t="shared" si="13"/>
        <v>239</v>
      </c>
      <c r="B249" s="458" t="s">
        <v>1617</v>
      </c>
      <c r="C249" s="491">
        <v>115.015</v>
      </c>
      <c r="D249" s="491">
        <v>0</v>
      </c>
      <c r="E249" s="491">
        <v>0</v>
      </c>
      <c r="F249" s="491">
        <v>115.015</v>
      </c>
      <c r="G249" s="491">
        <v>115.015</v>
      </c>
      <c r="H249" s="491">
        <v>0</v>
      </c>
      <c r="I249" s="491">
        <v>0</v>
      </c>
      <c r="J249" s="491">
        <v>115.015</v>
      </c>
      <c r="K249" s="581">
        <f t="shared" si="11"/>
        <v>1</v>
      </c>
      <c r="L249" s="581"/>
      <c r="M249" s="581"/>
      <c r="N249" s="581">
        <f t="shared" si="12"/>
        <v>1</v>
      </c>
    </row>
    <row r="250" spans="1:14" ht="28">
      <c r="A250" s="564">
        <f t="shared" si="13"/>
        <v>240</v>
      </c>
      <c r="B250" s="458" t="s">
        <v>1617</v>
      </c>
      <c r="C250" s="491">
        <v>484.98500000000001</v>
      </c>
      <c r="D250" s="491">
        <v>0</v>
      </c>
      <c r="E250" s="491">
        <v>0</v>
      </c>
      <c r="F250" s="491">
        <v>484.98500000000001</v>
      </c>
      <c r="G250" s="491">
        <v>0</v>
      </c>
      <c r="H250" s="491">
        <v>0</v>
      </c>
      <c r="I250" s="491">
        <v>0</v>
      </c>
      <c r="J250" s="491">
        <v>0</v>
      </c>
      <c r="K250" s="581">
        <f t="shared" si="11"/>
        <v>0</v>
      </c>
      <c r="L250" s="581"/>
      <c r="M250" s="581"/>
      <c r="N250" s="581">
        <f t="shared" si="12"/>
        <v>0</v>
      </c>
    </row>
    <row r="251" spans="1:14">
      <c r="A251" s="564">
        <f t="shared" si="13"/>
        <v>241</v>
      </c>
      <c r="B251" s="458" t="s">
        <v>1618</v>
      </c>
      <c r="C251" s="491">
        <v>710</v>
      </c>
      <c r="D251" s="491">
        <v>0</v>
      </c>
      <c r="E251" s="491">
        <v>0</v>
      </c>
      <c r="F251" s="491">
        <v>710</v>
      </c>
      <c r="G251" s="491">
        <v>0</v>
      </c>
      <c r="H251" s="491">
        <v>0</v>
      </c>
      <c r="I251" s="491">
        <v>0</v>
      </c>
      <c r="J251" s="491">
        <v>0</v>
      </c>
      <c r="K251" s="581">
        <f t="shared" si="11"/>
        <v>0</v>
      </c>
      <c r="L251" s="581"/>
      <c r="M251" s="581"/>
      <c r="N251" s="581">
        <f t="shared" si="12"/>
        <v>0</v>
      </c>
    </row>
    <row r="252" spans="1:14">
      <c r="A252" s="564">
        <f t="shared" si="13"/>
        <v>242</v>
      </c>
      <c r="B252" s="565" t="s">
        <v>1619</v>
      </c>
      <c r="C252" s="491">
        <v>0</v>
      </c>
      <c r="D252" s="491">
        <v>0</v>
      </c>
      <c r="E252" s="491">
        <v>0</v>
      </c>
      <c r="F252" s="491">
        <v>0</v>
      </c>
      <c r="G252" s="491">
        <v>320.915279</v>
      </c>
      <c r="H252" s="491">
        <v>0</v>
      </c>
      <c r="I252" s="491">
        <v>0</v>
      </c>
      <c r="J252" s="491">
        <v>320.915279</v>
      </c>
      <c r="K252" s="581"/>
      <c r="L252" s="581"/>
      <c r="M252" s="581"/>
      <c r="N252" s="581"/>
    </row>
    <row r="253" spans="1:14" ht="28">
      <c r="A253" s="564">
        <f t="shared" si="13"/>
        <v>243</v>
      </c>
      <c r="B253" s="565" t="s">
        <v>1620</v>
      </c>
      <c r="C253" s="491">
        <v>189</v>
      </c>
      <c r="D253" s="491">
        <v>0</v>
      </c>
      <c r="E253" s="491">
        <v>0</v>
      </c>
      <c r="F253" s="491">
        <v>189</v>
      </c>
      <c r="G253" s="491">
        <v>174.70571200000001</v>
      </c>
      <c r="H253" s="491">
        <v>0</v>
      </c>
      <c r="I253" s="491">
        <v>0</v>
      </c>
      <c r="J253" s="491">
        <v>174.70571200000001</v>
      </c>
      <c r="K253" s="581">
        <f t="shared" si="11"/>
        <v>0.92436884656084661</v>
      </c>
      <c r="L253" s="581"/>
      <c r="M253" s="581"/>
      <c r="N253" s="581">
        <f t="shared" si="12"/>
        <v>0.92436884656084661</v>
      </c>
    </row>
    <row r="254" spans="1:14">
      <c r="A254" s="564">
        <f t="shared" si="13"/>
        <v>244</v>
      </c>
      <c r="B254" s="565" t="s">
        <v>1621</v>
      </c>
      <c r="C254" s="491">
        <v>4580</v>
      </c>
      <c r="D254" s="491">
        <v>0</v>
      </c>
      <c r="E254" s="491">
        <v>0</v>
      </c>
      <c r="F254" s="491">
        <v>4580</v>
      </c>
      <c r="G254" s="491">
        <v>73.008398999999997</v>
      </c>
      <c r="H254" s="491">
        <v>0</v>
      </c>
      <c r="I254" s="491">
        <v>0</v>
      </c>
      <c r="J254" s="491">
        <v>73.008398999999997</v>
      </c>
      <c r="K254" s="581">
        <f t="shared" si="11"/>
        <v>1.5940698471615718E-2</v>
      </c>
      <c r="L254" s="581"/>
      <c r="M254" s="581"/>
      <c r="N254" s="581">
        <f t="shared" si="12"/>
        <v>1.5940698471615718E-2</v>
      </c>
    </row>
    <row r="255" spans="1:14" ht="28">
      <c r="A255" s="564">
        <f t="shared" si="13"/>
        <v>245</v>
      </c>
      <c r="B255" s="565" t="s">
        <v>1622</v>
      </c>
      <c r="C255" s="491">
        <v>15492</v>
      </c>
      <c r="D255" s="491">
        <v>0</v>
      </c>
      <c r="E255" s="491">
        <v>0</v>
      </c>
      <c r="F255" s="491">
        <v>15492</v>
      </c>
      <c r="G255" s="491">
        <v>6180.7629999999999</v>
      </c>
      <c r="H255" s="491">
        <v>0</v>
      </c>
      <c r="I255" s="491">
        <v>0</v>
      </c>
      <c r="J255" s="491">
        <v>6180.7629999999999</v>
      </c>
      <c r="K255" s="581">
        <f t="shared" si="11"/>
        <v>0.39896482055254323</v>
      </c>
      <c r="L255" s="581"/>
      <c r="M255" s="581"/>
      <c r="N255" s="581">
        <f t="shared" si="12"/>
        <v>0.39896482055254323</v>
      </c>
    </row>
    <row r="256" spans="1:14" ht="28">
      <c r="A256" s="564">
        <f t="shared" si="13"/>
        <v>246</v>
      </c>
      <c r="B256" s="565" t="s">
        <v>1623</v>
      </c>
      <c r="C256" s="491">
        <v>43844</v>
      </c>
      <c r="D256" s="491">
        <v>0</v>
      </c>
      <c r="E256" s="491">
        <v>0</v>
      </c>
      <c r="F256" s="491">
        <v>43844</v>
      </c>
      <c r="G256" s="491">
        <v>28174.8465</v>
      </c>
      <c r="H256" s="491">
        <v>0</v>
      </c>
      <c r="I256" s="491">
        <v>0</v>
      </c>
      <c r="J256" s="491">
        <v>28174.8465</v>
      </c>
      <c r="K256" s="581">
        <f t="shared" si="11"/>
        <v>0.64261578551227072</v>
      </c>
      <c r="L256" s="581"/>
      <c r="M256" s="581"/>
      <c r="N256" s="581">
        <f t="shared" si="12"/>
        <v>0.64261578551227072</v>
      </c>
    </row>
    <row r="257" spans="1:14" ht="42">
      <c r="A257" s="564">
        <f t="shared" si="13"/>
        <v>247</v>
      </c>
      <c r="B257" s="458" t="s">
        <v>1624</v>
      </c>
      <c r="C257" s="491">
        <v>5761</v>
      </c>
      <c r="D257" s="491">
        <v>0</v>
      </c>
      <c r="E257" s="491">
        <v>0</v>
      </c>
      <c r="F257" s="491">
        <v>5761</v>
      </c>
      <c r="G257" s="491">
        <v>730.59299999999996</v>
      </c>
      <c r="H257" s="491">
        <v>0</v>
      </c>
      <c r="I257" s="491">
        <v>0</v>
      </c>
      <c r="J257" s="491">
        <v>730.59299999999996</v>
      </c>
      <c r="K257" s="581">
        <f t="shared" si="11"/>
        <v>0.12681704565179655</v>
      </c>
      <c r="L257" s="581"/>
      <c r="M257" s="581"/>
      <c r="N257" s="581">
        <f t="shared" si="12"/>
        <v>0.12681704565179655</v>
      </c>
    </row>
    <row r="258" spans="1:14" ht="42">
      <c r="A258" s="564">
        <f t="shared" si="13"/>
        <v>248</v>
      </c>
      <c r="B258" s="458" t="s">
        <v>1625</v>
      </c>
      <c r="C258" s="491">
        <v>0</v>
      </c>
      <c r="D258" s="491">
        <v>0</v>
      </c>
      <c r="E258" s="491">
        <v>0</v>
      </c>
      <c r="F258" s="491">
        <v>0</v>
      </c>
      <c r="G258" s="491">
        <v>494.46199999999999</v>
      </c>
      <c r="H258" s="491">
        <v>0</v>
      </c>
      <c r="I258" s="491">
        <v>0</v>
      </c>
      <c r="J258" s="491">
        <v>494.46199999999999</v>
      </c>
      <c r="K258" s="581"/>
      <c r="L258" s="581"/>
      <c r="M258" s="581"/>
      <c r="N258" s="581"/>
    </row>
    <row r="259" spans="1:14" ht="28">
      <c r="A259" s="564">
        <f t="shared" si="13"/>
        <v>249</v>
      </c>
      <c r="B259" s="458" t="s">
        <v>1626</v>
      </c>
      <c r="C259" s="491">
        <v>1000</v>
      </c>
      <c r="D259" s="491">
        <v>0</v>
      </c>
      <c r="E259" s="491">
        <v>0</v>
      </c>
      <c r="F259" s="491">
        <v>1000</v>
      </c>
      <c r="G259" s="491">
        <v>392.38499999999999</v>
      </c>
      <c r="H259" s="491">
        <v>0</v>
      </c>
      <c r="I259" s="491">
        <v>0</v>
      </c>
      <c r="J259" s="491">
        <v>392.38499999999999</v>
      </c>
      <c r="K259" s="581">
        <f t="shared" si="11"/>
        <v>0.39238499999999998</v>
      </c>
      <c r="L259" s="581"/>
      <c r="M259" s="581"/>
      <c r="N259" s="581">
        <f t="shared" si="12"/>
        <v>0.39238499999999998</v>
      </c>
    </row>
    <row r="260" spans="1:14" ht="28">
      <c r="A260" s="564">
        <f t="shared" si="13"/>
        <v>250</v>
      </c>
      <c r="B260" s="458" t="s">
        <v>1627</v>
      </c>
      <c r="C260" s="491">
        <v>3000</v>
      </c>
      <c r="D260" s="491">
        <v>0</v>
      </c>
      <c r="E260" s="491">
        <v>0</v>
      </c>
      <c r="F260" s="491">
        <v>3000</v>
      </c>
      <c r="G260" s="491">
        <v>3000</v>
      </c>
      <c r="H260" s="491">
        <v>0</v>
      </c>
      <c r="I260" s="491">
        <v>0</v>
      </c>
      <c r="J260" s="491">
        <v>3000</v>
      </c>
      <c r="K260" s="581">
        <f t="shared" si="11"/>
        <v>1</v>
      </c>
      <c r="L260" s="581"/>
      <c r="M260" s="581"/>
      <c r="N260" s="581">
        <f t="shared" si="12"/>
        <v>1</v>
      </c>
    </row>
    <row r="261" spans="1:14" ht="28">
      <c r="A261" s="564">
        <f t="shared" si="13"/>
        <v>251</v>
      </c>
      <c r="B261" s="458" t="s">
        <v>1627</v>
      </c>
      <c r="C261" s="491">
        <v>3387</v>
      </c>
      <c r="D261" s="491">
        <v>0</v>
      </c>
      <c r="E261" s="491">
        <v>0</v>
      </c>
      <c r="F261" s="491">
        <v>3387</v>
      </c>
      <c r="G261" s="491">
        <v>5996.076</v>
      </c>
      <c r="H261" s="491">
        <v>0</v>
      </c>
      <c r="I261" s="491">
        <v>0</v>
      </c>
      <c r="J261" s="491">
        <v>5996.076</v>
      </c>
      <c r="K261" s="581">
        <f t="shared" si="11"/>
        <v>1.7703206377325067</v>
      </c>
      <c r="L261" s="581"/>
      <c r="M261" s="581"/>
      <c r="N261" s="581">
        <f t="shared" si="12"/>
        <v>1.7703206377325067</v>
      </c>
    </row>
    <row r="262" spans="1:14" ht="28">
      <c r="A262" s="564">
        <f t="shared" si="13"/>
        <v>252</v>
      </c>
      <c r="B262" s="458" t="s">
        <v>1627</v>
      </c>
      <c r="C262" s="491">
        <v>3224</v>
      </c>
      <c r="D262" s="491">
        <v>0</v>
      </c>
      <c r="E262" s="491">
        <v>0</v>
      </c>
      <c r="F262" s="491">
        <v>3224</v>
      </c>
      <c r="G262" s="491">
        <v>763.78</v>
      </c>
      <c r="H262" s="491">
        <v>0</v>
      </c>
      <c r="I262" s="491">
        <v>0</v>
      </c>
      <c r="J262" s="491">
        <v>763.78</v>
      </c>
      <c r="K262" s="581">
        <f t="shared" si="11"/>
        <v>0.2369044665012407</v>
      </c>
      <c r="L262" s="581"/>
      <c r="M262" s="581"/>
      <c r="N262" s="581">
        <f t="shared" si="12"/>
        <v>0.2369044665012407</v>
      </c>
    </row>
    <row r="263" spans="1:14" ht="28">
      <c r="A263" s="564">
        <f t="shared" si="13"/>
        <v>253</v>
      </c>
      <c r="B263" s="458" t="s">
        <v>1628</v>
      </c>
      <c r="C263" s="491">
        <v>1284</v>
      </c>
      <c r="D263" s="491">
        <v>0</v>
      </c>
      <c r="E263" s="491">
        <v>0</v>
      </c>
      <c r="F263" s="491">
        <v>1284</v>
      </c>
      <c r="G263" s="491">
        <v>1390.279</v>
      </c>
      <c r="H263" s="491">
        <v>0</v>
      </c>
      <c r="I263" s="491">
        <v>0</v>
      </c>
      <c r="J263" s="491">
        <v>1390.279</v>
      </c>
      <c r="K263" s="581">
        <f t="shared" si="11"/>
        <v>1.0827718068535825</v>
      </c>
      <c r="L263" s="581"/>
      <c r="M263" s="581"/>
      <c r="N263" s="581">
        <f t="shared" si="12"/>
        <v>1.0827718068535825</v>
      </c>
    </row>
    <row r="264" spans="1:14" ht="28">
      <c r="A264" s="564">
        <f t="shared" si="13"/>
        <v>254</v>
      </c>
      <c r="B264" s="458" t="s">
        <v>1629</v>
      </c>
      <c r="C264" s="491">
        <v>0</v>
      </c>
      <c r="D264" s="491">
        <v>0</v>
      </c>
      <c r="E264" s="491">
        <v>0</v>
      </c>
      <c r="F264" s="491">
        <v>0</v>
      </c>
      <c r="G264" s="491">
        <v>450</v>
      </c>
      <c r="H264" s="491">
        <v>0</v>
      </c>
      <c r="I264" s="491">
        <v>0</v>
      </c>
      <c r="J264" s="491">
        <v>450</v>
      </c>
      <c r="K264" s="581"/>
      <c r="L264" s="581"/>
      <c r="M264" s="581"/>
      <c r="N264" s="581"/>
    </row>
    <row r="265" spans="1:14" ht="28">
      <c r="A265" s="564">
        <f t="shared" si="13"/>
        <v>255</v>
      </c>
      <c r="B265" s="458" t="s">
        <v>1629</v>
      </c>
      <c r="C265" s="491">
        <v>0</v>
      </c>
      <c r="D265" s="491">
        <v>0</v>
      </c>
      <c r="E265" s="491">
        <v>0</v>
      </c>
      <c r="F265" s="491">
        <v>0</v>
      </c>
      <c r="G265" s="491">
        <v>631.00099999999998</v>
      </c>
      <c r="H265" s="491">
        <v>0</v>
      </c>
      <c r="I265" s="491">
        <v>0</v>
      </c>
      <c r="J265" s="491">
        <v>631.00099999999998</v>
      </c>
      <c r="K265" s="581"/>
      <c r="L265" s="581"/>
      <c r="M265" s="581"/>
      <c r="N265" s="581"/>
    </row>
    <row r="266" spans="1:14" ht="42">
      <c r="A266" s="564">
        <f t="shared" si="13"/>
        <v>256</v>
      </c>
      <c r="B266" s="458" t="s">
        <v>1630</v>
      </c>
      <c r="C266" s="491">
        <v>0</v>
      </c>
      <c r="D266" s="491">
        <v>0</v>
      </c>
      <c r="E266" s="491">
        <v>0</v>
      </c>
      <c r="F266" s="491">
        <v>0</v>
      </c>
      <c r="G266" s="491">
        <v>10.6</v>
      </c>
      <c r="H266" s="491">
        <v>0</v>
      </c>
      <c r="I266" s="491">
        <v>0</v>
      </c>
      <c r="J266" s="491">
        <v>10.6</v>
      </c>
      <c r="K266" s="581"/>
      <c r="L266" s="581"/>
      <c r="M266" s="581"/>
      <c r="N266" s="581"/>
    </row>
    <row r="267" spans="1:14" ht="42">
      <c r="A267" s="564">
        <f t="shared" si="13"/>
        <v>257</v>
      </c>
      <c r="B267" s="458" t="s">
        <v>1630</v>
      </c>
      <c r="C267" s="491">
        <v>0</v>
      </c>
      <c r="D267" s="491">
        <v>0</v>
      </c>
      <c r="E267" s="491">
        <v>0</v>
      </c>
      <c r="F267" s="491">
        <v>0</v>
      </c>
      <c r="G267" s="491">
        <v>48.966999999999999</v>
      </c>
      <c r="H267" s="491">
        <v>0</v>
      </c>
      <c r="I267" s="491">
        <v>0</v>
      </c>
      <c r="J267" s="491">
        <v>48.966999999999999</v>
      </c>
      <c r="K267" s="581"/>
      <c r="L267" s="581"/>
      <c r="M267" s="581"/>
      <c r="N267" s="581"/>
    </row>
    <row r="268" spans="1:14" ht="42">
      <c r="A268" s="564">
        <f t="shared" si="13"/>
        <v>258</v>
      </c>
      <c r="B268" s="458" t="s">
        <v>1630</v>
      </c>
      <c r="C268" s="491">
        <v>53.363999999999997</v>
      </c>
      <c r="D268" s="491">
        <v>0</v>
      </c>
      <c r="E268" s="491">
        <v>0</v>
      </c>
      <c r="F268" s="491">
        <v>53.363999999999997</v>
      </c>
      <c r="G268" s="491">
        <v>0</v>
      </c>
      <c r="H268" s="491">
        <v>0</v>
      </c>
      <c r="I268" s="491">
        <v>0</v>
      </c>
      <c r="J268" s="491">
        <v>0</v>
      </c>
      <c r="K268" s="581">
        <f t="shared" ref="K268:K330" si="14">G268/C268</f>
        <v>0</v>
      </c>
      <c r="L268" s="581"/>
      <c r="M268" s="581"/>
      <c r="N268" s="581">
        <f t="shared" ref="N268:N330" si="15">J268/F268</f>
        <v>0</v>
      </c>
    </row>
    <row r="269" spans="1:14" ht="28">
      <c r="A269" s="564">
        <f t="shared" ref="A269:A332" si="16">1+A268</f>
        <v>259</v>
      </c>
      <c r="B269" s="458" t="s">
        <v>1631</v>
      </c>
      <c r="C269" s="491">
        <v>400</v>
      </c>
      <c r="D269" s="491">
        <v>0</v>
      </c>
      <c r="E269" s="491">
        <v>0</v>
      </c>
      <c r="F269" s="491">
        <v>400</v>
      </c>
      <c r="G269" s="491">
        <v>1105.528</v>
      </c>
      <c r="H269" s="491">
        <v>0</v>
      </c>
      <c r="I269" s="491">
        <v>0</v>
      </c>
      <c r="J269" s="491">
        <v>1105.528</v>
      </c>
      <c r="K269" s="581">
        <f t="shared" si="14"/>
        <v>2.7638199999999999</v>
      </c>
      <c r="L269" s="581"/>
      <c r="M269" s="581"/>
      <c r="N269" s="581">
        <f t="shared" si="15"/>
        <v>2.7638199999999999</v>
      </c>
    </row>
    <row r="270" spans="1:14" ht="28">
      <c r="A270" s="564">
        <f t="shared" si="16"/>
        <v>260</v>
      </c>
      <c r="B270" s="458" t="s">
        <v>1631</v>
      </c>
      <c r="C270" s="491">
        <v>283</v>
      </c>
      <c r="D270" s="491">
        <v>0</v>
      </c>
      <c r="E270" s="491">
        <v>0</v>
      </c>
      <c r="F270" s="491">
        <v>283</v>
      </c>
      <c r="G270" s="491">
        <v>0</v>
      </c>
      <c r="H270" s="491">
        <v>0</v>
      </c>
      <c r="I270" s="491">
        <v>0</v>
      </c>
      <c r="J270" s="491">
        <v>0</v>
      </c>
      <c r="K270" s="581">
        <f t="shared" si="14"/>
        <v>0</v>
      </c>
      <c r="L270" s="581"/>
      <c r="M270" s="581"/>
      <c r="N270" s="581">
        <f t="shared" si="15"/>
        <v>0</v>
      </c>
    </row>
    <row r="271" spans="1:14" ht="42">
      <c r="A271" s="564">
        <f t="shared" si="16"/>
        <v>261</v>
      </c>
      <c r="B271" s="458" t="s">
        <v>1632</v>
      </c>
      <c r="C271" s="491">
        <v>0</v>
      </c>
      <c r="D271" s="491">
        <v>0</v>
      </c>
      <c r="E271" s="491">
        <v>0</v>
      </c>
      <c r="F271" s="491">
        <v>0</v>
      </c>
      <c r="G271" s="491">
        <v>60.308999999999997</v>
      </c>
      <c r="H271" s="491">
        <v>0</v>
      </c>
      <c r="I271" s="491">
        <v>0</v>
      </c>
      <c r="J271" s="491">
        <v>60.308999999999997</v>
      </c>
      <c r="K271" s="581"/>
      <c r="L271" s="581"/>
      <c r="M271" s="581"/>
      <c r="N271" s="581"/>
    </row>
    <row r="272" spans="1:14" ht="42">
      <c r="A272" s="564">
        <f t="shared" si="16"/>
        <v>262</v>
      </c>
      <c r="B272" s="458" t="s">
        <v>1632</v>
      </c>
      <c r="C272" s="491">
        <v>0</v>
      </c>
      <c r="D272" s="491">
        <v>0</v>
      </c>
      <c r="E272" s="491">
        <v>0</v>
      </c>
      <c r="F272" s="491">
        <v>0</v>
      </c>
      <c r="G272" s="491">
        <v>99.974000000000004</v>
      </c>
      <c r="H272" s="491">
        <v>0</v>
      </c>
      <c r="I272" s="491">
        <v>0</v>
      </c>
      <c r="J272" s="491">
        <v>99.974000000000004</v>
      </c>
      <c r="K272" s="581"/>
      <c r="L272" s="581"/>
      <c r="M272" s="581"/>
      <c r="N272" s="581"/>
    </row>
    <row r="273" spans="1:14">
      <c r="A273" s="564">
        <f t="shared" si="16"/>
        <v>263</v>
      </c>
      <c r="B273" s="458" t="s">
        <v>1633</v>
      </c>
      <c r="C273" s="491">
        <v>607</v>
      </c>
      <c r="D273" s="491">
        <v>0</v>
      </c>
      <c r="E273" s="491">
        <v>0</v>
      </c>
      <c r="F273" s="491">
        <v>607</v>
      </c>
      <c r="G273" s="491">
        <v>505.762</v>
      </c>
      <c r="H273" s="491">
        <v>0</v>
      </c>
      <c r="I273" s="491">
        <v>0</v>
      </c>
      <c r="J273" s="491">
        <v>505.762</v>
      </c>
      <c r="K273" s="581">
        <f t="shared" si="14"/>
        <v>0.83321581548599666</v>
      </c>
      <c r="L273" s="581"/>
      <c r="M273" s="581"/>
      <c r="N273" s="581">
        <f t="shared" si="15"/>
        <v>0.83321581548599666</v>
      </c>
    </row>
    <row r="274" spans="1:14" ht="28">
      <c r="A274" s="564">
        <f t="shared" si="16"/>
        <v>264</v>
      </c>
      <c r="B274" s="458" t="s">
        <v>1634</v>
      </c>
      <c r="C274" s="491">
        <v>28</v>
      </c>
      <c r="D274" s="491">
        <v>0</v>
      </c>
      <c r="E274" s="491">
        <v>0</v>
      </c>
      <c r="F274" s="491">
        <v>28</v>
      </c>
      <c r="G274" s="491">
        <v>0</v>
      </c>
      <c r="H274" s="491">
        <v>0</v>
      </c>
      <c r="I274" s="491">
        <v>0</v>
      </c>
      <c r="J274" s="491">
        <v>0</v>
      </c>
      <c r="K274" s="581">
        <f t="shared" si="14"/>
        <v>0</v>
      </c>
      <c r="L274" s="581"/>
      <c r="M274" s="581"/>
      <c r="N274" s="581">
        <f t="shared" si="15"/>
        <v>0</v>
      </c>
    </row>
    <row r="275" spans="1:14" ht="28">
      <c r="A275" s="564">
        <f t="shared" si="16"/>
        <v>265</v>
      </c>
      <c r="B275" s="458" t="s">
        <v>1635</v>
      </c>
      <c r="C275" s="491">
        <v>55</v>
      </c>
      <c r="D275" s="491">
        <v>0</v>
      </c>
      <c r="E275" s="491">
        <v>0</v>
      </c>
      <c r="F275" s="491">
        <v>55</v>
      </c>
      <c r="G275" s="491">
        <v>0</v>
      </c>
      <c r="H275" s="491">
        <v>0</v>
      </c>
      <c r="I275" s="491">
        <v>0</v>
      </c>
      <c r="J275" s="491">
        <v>0</v>
      </c>
      <c r="K275" s="581">
        <f t="shared" si="14"/>
        <v>0</v>
      </c>
      <c r="L275" s="581"/>
      <c r="M275" s="581"/>
      <c r="N275" s="581">
        <f t="shared" si="15"/>
        <v>0</v>
      </c>
    </row>
    <row r="276" spans="1:14" ht="28">
      <c r="A276" s="564">
        <f t="shared" si="16"/>
        <v>266</v>
      </c>
      <c r="B276" s="458" t="s">
        <v>1636</v>
      </c>
      <c r="C276" s="491">
        <v>930</v>
      </c>
      <c r="D276" s="491">
        <v>0</v>
      </c>
      <c r="E276" s="491">
        <v>0</v>
      </c>
      <c r="F276" s="491">
        <v>930</v>
      </c>
      <c r="G276" s="491">
        <v>738.90899999999999</v>
      </c>
      <c r="H276" s="491">
        <v>0</v>
      </c>
      <c r="I276" s="491">
        <v>0</v>
      </c>
      <c r="J276" s="491">
        <v>738.90899999999999</v>
      </c>
      <c r="K276" s="581">
        <f t="shared" si="14"/>
        <v>0.79452580645161286</v>
      </c>
      <c r="L276" s="581"/>
      <c r="M276" s="581"/>
      <c r="N276" s="581">
        <f t="shared" si="15"/>
        <v>0.79452580645161286</v>
      </c>
    </row>
    <row r="277" spans="1:14" ht="28">
      <c r="A277" s="564">
        <f t="shared" si="16"/>
        <v>267</v>
      </c>
      <c r="B277" s="458" t="s">
        <v>1636</v>
      </c>
      <c r="C277" s="491">
        <v>4000</v>
      </c>
      <c r="D277" s="491">
        <v>0</v>
      </c>
      <c r="E277" s="491">
        <v>0</v>
      </c>
      <c r="F277" s="491">
        <v>4000</v>
      </c>
      <c r="G277" s="491">
        <v>4000</v>
      </c>
      <c r="H277" s="491">
        <v>0</v>
      </c>
      <c r="I277" s="491">
        <v>0</v>
      </c>
      <c r="J277" s="491">
        <v>4000</v>
      </c>
      <c r="K277" s="581">
        <f t="shared" si="14"/>
        <v>1</v>
      </c>
      <c r="L277" s="581"/>
      <c r="M277" s="581"/>
      <c r="N277" s="581">
        <f t="shared" si="15"/>
        <v>1</v>
      </c>
    </row>
    <row r="278" spans="1:14" ht="28">
      <c r="A278" s="564">
        <f t="shared" si="16"/>
        <v>268</v>
      </c>
      <c r="B278" s="458" t="s">
        <v>1637</v>
      </c>
      <c r="C278" s="491">
        <v>828</v>
      </c>
      <c r="D278" s="491">
        <v>0</v>
      </c>
      <c r="E278" s="491">
        <v>0</v>
      </c>
      <c r="F278" s="491">
        <v>828</v>
      </c>
      <c r="G278" s="491">
        <v>665.93200000000002</v>
      </c>
      <c r="H278" s="491">
        <v>0</v>
      </c>
      <c r="I278" s="491">
        <v>0</v>
      </c>
      <c r="J278" s="491">
        <v>665.93200000000002</v>
      </c>
      <c r="K278" s="581">
        <f t="shared" si="14"/>
        <v>0.80426570048309176</v>
      </c>
      <c r="L278" s="581"/>
      <c r="M278" s="581"/>
      <c r="N278" s="581">
        <f t="shared" si="15"/>
        <v>0.80426570048309176</v>
      </c>
    </row>
    <row r="279" spans="1:14" ht="28">
      <c r="A279" s="564">
        <f t="shared" si="16"/>
        <v>269</v>
      </c>
      <c r="B279" s="458" t="s">
        <v>1638</v>
      </c>
      <c r="C279" s="491">
        <v>0</v>
      </c>
      <c r="D279" s="491">
        <v>0</v>
      </c>
      <c r="E279" s="491">
        <v>0</v>
      </c>
      <c r="F279" s="491">
        <v>0</v>
      </c>
      <c r="G279" s="491">
        <v>187.25700000000001</v>
      </c>
      <c r="H279" s="491">
        <v>0</v>
      </c>
      <c r="I279" s="491">
        <v>0</v>
      </c>
      <c r="J279" s="491">
        <v>187.25700000000001</v>
      </c>
      <c r="K279" s="581"/>
      <c r="L279" s="581"/>
      <c r="M279" s="581"/>
      <c r="N279" s="581"/>
    </row>
    <row r="280" spans="1:14" ht="28">
      <c r="A280" s="564">
        <f t="shared" si="16"/>
        <v>270</v>
      </c>
      <c r="B280" s="458" t="s">
        <v>1638</v>
      </c>
      <c r="C280" s="491">
        <v>34</v>
      </c>
      <c r="D280" s="491">
        <v>0</v>
      </c>
      <c r="E280" s="491">
        <v>0</v>
      </c>
      <c r="F280" s="491">
        <v>34</v>
      </c>
      <c r="G280" s="491">
        <v>0</v>
      </c>
      <c r="H280" s="491">
        <v>0</v>
      </c>
      <c r="I280" s="491">
        <v>0</v>
      </c>
      <c r="J280" s="491">
        <v>0</v>
      </c>
      <c r="K280" s="581">
        <f t="shared" si="14"/>
        <v>0</v>
      </c>
      <c r="L280" s="581"/>
      <c r="M280" s="581"/>
      <c r="N280" s="581">
        <f t="shared" si="15"/>
        <v>0</v>
      </c>
    </row>
    <row r="281" spans="1:14" ht="28">
      <c r="A281" s="564">
        <f t="shared" si="16"/>
        <v>271</v>
      </c>
      <c r="B281" s="458" t="s">
        <v>1639</v>
      </c>
      <c r="C281" s="491">
        <v>0</v>
      </c>
      <c r="D281" s="491">
        <v>0</v>
      </c>
      <c r="E281" s="491">
        <v>0</v>
      </c>
      <c r="F281" s="491">
        <v>0</v>
      </c>
      <c r="G281" s="491">
        <v>882.81500000000005</v>
      </c>
      <c r="H281" s="491">
        <v>0</v>
      </c>
      <c r="I281" s="491">
        <v>0</v>
      </c>
      <c r="J281" s="491">
        <v>882.81500000000005</v>
      </c>
      <c r="K281" s="581"/>
      <c r="L281" s="581"/>
      <c r="M281" s="581"/>
      <c r="N281" s="581"/>
    </row>
    <row r="282" spans="1:14" ht="28">
      <c r="A282" s="564">
        <f t="shared" si="16"/>
        <v>272</v>
      </c>
      <c r="B282" s="458" t="s">
        <v>1639</v>
      </c>
      <c r="C282" s="491">
        <v>0</v>
      </c>
      <c r="D282" s="491">
        <v>0</v>
      </c>
      <c r="E282" s="491">
        <v>0</v>
      </c>
      <c r="F282" s="491">
        <v>0</v>
      </c>
      <c r="G282" s="491">
        <v>100</v>
      </c>
      <c r="H282" s="491">
        <v>0</v>
      </c>
      <c r="I282" s="491">
        <v>0</v>
      </c>
      <c r="J282" s="491">
        <v>100</v>
      </c>
      <c r="K282" s="581"/>
      <c r="L282" s="581"/>
      <c r="M282" s="581"/>
      <c r="N282" s="581"/>
    </row>
    <row r="283" spans="1:14" ht="28">
      <c r="A283" s="564">
        <f t="shared" si="16"/>
        <v>273</v>
      </c>
      <c r="B283" s="458" t="s">
        <v>1640</v>
      </c>
      <c r="C283" s="491">
        <v>0</v>
      </c>
      <c r="D283" s="491">
        <v>0</v>
      </c>
      <c r="E283" s="491">
        <v>0</v>
      </c>
      <c r="F283" s="491">
        <v>0</v>
      </c>
      <c r="G283" s="491">
        <v>8.4260000000000002</v>
      </c>
      <c r="H283" s="491">
        <v>0</v>
      </c>
      <c r="I283" s="491">
        <v>0</v>
      </c>
      <c r="J283" s="491">
        <v>8.4260000000000002</v>
      </c>
      <c r="K283" s="581"/>
      <c r="L283" s="581"/>
      <c r="M283" s="581"/>
      <c r="N283" s="581"/>
    </row>
    <row r="284" spans="1:14" ht="28">
      <c r="A284" s="564">
        <f t="shared" si="16"/>
        <v>274</v>
      </c>
      <c r="B284" s="458" t="s">
        <v>1641</v>
      </c>
      <c r="C284" s="491">
        <v>397</v>
      </c>
      <c r="D284" s="491">
        <v>0</v>
      </c>
      <c r="E284" s="491">
        <v>0</v>
      </c>
      <c r="F284" s="491">
        <v>397</v>
      </c>
      <c r="G284" s="491">
        <v>391.62900000000002</v>
      </c>
      <c r="H284" s="491">
        <v>0</v>
      </c>
      <c r="I284" s="491">
        <v>0</v>
      </c>
      <c r="J284" s="491">
        <v>391.62900000000002</v>
      </c>
      <c r="K284" s="581">
        <f t="shared" si="14"/>
        <v>0.986471032745592</v>
      </c>
      <c r="L284" s="581"/>
      <c r="M284" s="581"/>
      <c r="N284" s="581">
        <f t="shared" si="15"/>
        <v>0.986471032745592</v>
      </c>
    </row>
    <row r="285" spans="1:14" ht="28">
      <c r="A285" s="564">
        <f t="shared" si="16"/>
        <v>275</v>
      </c>
      <c r="B285" s="458" t="s">
        <v>1642</v>
      </c>
      <c r="C285" s="491">
        <v>1000</v>
      </c>
      <c r="D285" s="491">
        <v>0</v>
      </c>
      <c r="E285" s="491">
        <v>0</v>
      </c>
      <c r="F285" s="491">
        <v>1000</v>
      </c>
      <c r="G285" s="491">
        <v>3630.5529999999999</v>
      </c>
      <c r="H285" s="491">
        <v>0</v>
      </c>
      <c r="I285" s="491">
        <v>0</v>
      </c>
      <c r="J285" s="491">
        <v>3630.5529999999999</v>
      </c>
      <c r="K285" s="581">
        <f t="shared" si="14"/>
        <v>3.6305529999999999</v>
      </c>
      <c r="L285" s="581"/>
      <c r="M285" s="581"/>
      <c r="N285" s="581">
        <f t="shared" si="15"/>
        <v>3.6305529999999999</v>
      </c>
    </row>
    <row r="286" spans="1:14" ht="28">
      <c r="A286" s="564">
        <f t="shared" si="16"/>
        <v>276</v>
      </c>
      <c r="B286" s="458" t="s">
        <v>1642</v>
      </c>
      <c r="C286" s="491">
        <v>2300</v>
      </c>
      <c r="D286" s="491">
        <v>0</v>
      </c>
      <c r="E286" s="491">
        <v>0</v>
      </c>
      <c r="F286" s="491">
        <v>2300</v>
      </c>
      <c r="G286" s="491">
        <v>2300</v>
      </c>
      <c r="H286" s="491">
        <v>0</v>
      </c>
      <c r="I286" s="491">
        <v>0</v>
      </c>
      <c r="J286" s="491">
        <v>2300</v>
      </c>
      <c r="K286" s="581">
        <f t="shared" si="14"/>
        <v>1</v>
      </c>
      <c r="L286" s="581"/>
      <c r="M286" s="581"/>
      <c r="N286" s="581">
        <f t="shared" si="15"/>
        <v>1</v>
      </c>
    </row>
    <row r="287" spans="1:14" ht="28">
      <c r="A287" s="564">
        <f t="shared" si="16"/>
        <v>277</v>
      </c>
      <c r="B287" s="458" t="s">
        <v>1642</v>
      </c>
      <c r="C287" s="491">
        <v>1800</v>
      </c>
      <c r="D287" s="491">
        <v>0</v>
      </c>
      <c r="E287" s="491">
        <v>0</v>
      </c>
      <c r="F287" s="491">
        <v>1800</v>
      </c>
      <c r="G287" s="491">
        <v>1323.2809999999999</v>
      </c>
      <c r="H287" s="491">
        <v>0</v>
      </c>
      <c r="I287" s="491">
        <v>0</v>
      </c>
      <c r="J287" s="491">
        <v>1323.2809999999999</v>
      </c>
      <c r="K287" s="581">
        <f t="shared" si="14"/>
        <v>0.73515611111111112</v>
      </c>
      <c r="L287" s="581"/>
      <c r="M287" s="581"/>
      <c r="N287" s="581">
        <f t="shared" si="15"/>
        <v>0.73515611111111112</v>
      </c>
    </row>
    <row r="288" spans="1:14" ht="28">
      <c r="A288" s="564">
        <f t="shared" si="16"/>
        <v>278</v>
      </c>
      <c r="B288" s="458" t="s">
        <v>1643</v>
      </c>
      <c r="C288" s="491">
        <v>8844</v>
      </c>
      <c r="D288" s="491">
        <v>0</v>
      </c>
      <c r="E288" s="491">
        <v>0</v>
      </c>
      <c r="F288" s="491">
        <v>8844</v>
      </c>
      <c r="G288" s="491">
        <v>8608.61</v>
      </c>
      <c r="H288" s="491">
        <v>0</v>
      </c>
      <c r="I288" s="491">
        <v>0</v>
      </c>
      <c r="J288" s="491">
        <v>8608.61</v>
      </c>
      <c r="K288" s="581">
        <f t="shared" si="14"/>
        <v>0.97338421528720043</v>
      </c>
      <c r="L288" s="581"/>
      <c r="M288" s="581"/>
      <c r="N288" s="581">
        <f t="shared" si="15"/>
        <v>0.97338421528720043</v>
      </c>
    </row>
    <row r="289" spans="1:14" ht="28">
      <c r="A289" s="564">
        <f t="shared" si="16"/>
        <v>279</v>
      </c>
      <c r="B289" s="458" t="s">
        <v>1643</v>
      </c>
      <c r="C289" s="491">
        <v>1686.038</v>
      </c>
      <c r="D289" s="491">
        <v>0</v>
      </c>
      <c r="E289" s="491">
        <v>0</v>
      </c>
      <c r="F289" s="491">
        <v>1686.038</v>
      </c>
      <c r="G289" s="491">
        <v>1523.2249999999999</v>
      </c>
      <c r="H289" s="491">
        <v>0</v>
      </c>
      <c r="I289" s="491">
        <v>0</v>
      </c>
      <c r="J289" s="491">
        <v>1523.2249999999999</v>
      </c>
      <c r="K289" s="581">
        <f t="shared" si="14"/>
        <v>0.90343456078688611</v>
      </c>
      <c r="L289" s="581"/>
      <c r="M289" s="581"/>
      <c r="N289" s="581">
        <f t="shared" si="15"/>
        <v>0.90343456078688611</v>
      </c>
    </row>
    <row r="290" spans="1:14" ht="28">
      <c r="A290" s="564">
        <f t="shared" si="16"/>
        <v>280</v>
      </c>
      <c r="B290" s="458" t="s">
        <v>1644</v>
      </c>
      <c r="C290" s="491">
        <v>0</v>
      </c>
      <c r="D290" s="491">
        <v>0</v>
      </c>
      <c r="E290" s="491">
        <v>0</v>
      </c>
      <c r="F290" s="491">
        <v>0</v>
      </c>
      <c r="G290" s="491">
        <v>326.58499999999998</v>
      </c>
      <c r="H290" s="491">
        <v>0</v>
      </c>
      <c r="I290" s="491">
        <v>0</v>
      </c>
      <c r="J290" s="491">
        <v>326.58499999999998</v>
      </c>
      <c r="K290" s="581"/>
      <c r="L290" s="581"/>
      <c r="M290" s="581"/>
      <c r="N290" s="581"/>
    </row>
    <row r="291" spans="1:14" ht="28">
      <c r="A291" s="564">
        <f t="shared" si="16"/>
        <v>281</v>
      </c>
      <c r="B291" s="458" t="s">
        <v>1644</v>
      </c>
      <c r="C291" s="491">
        <v>1439</v>
      </c>
      <c r="D291" s="491">
        <v>0</v>
      </c>
      <c r="E291" s="491">
        <v>0</v>
      </c>
      <c r="F291" s="491">
        <v>1439</v>
      </c>
      <c r="G291" s="491">
        <v>1330.289</v>
      </c>
      <c r="H291" s="491">
        <v>0</v>
      </c>
      <c r="I291" s="491">
        <v>0</v>
      </c>
      <c r="J291" s="491">
        <v>1330.289</v>
      </c>
      <c r="K291" s="581">
        <f t="shared" si="14"/>
        <v>0.92445378735232797</v>
      </c>
      <c r="L291" s="581"/>
      <c r="M291" s="581"/>
      <c r="N291" s="581">
        <f t="shared" si="15"/>
        <v>0.92445378735232797</v>
      </c>
    </row>
    <row r="292" spans="1:14" ht="28">
      <c r="A292" s="564">
        <f t="shared" si="16"/>
        <v>282</v>
      </c>
      <c r="B292" s="458" t="s">
        <v>1645</v>
      </c>
      <c r="C292" s="491">
        <v>600</v>
      </c>
      <c r="D292" s="491">
        <v>0</v>
      </c>
      <c r="E292" s="491">
        <v>0</v>
      </c>
      <c r="F292" s="491">
        <v>600</v>
      </c>
      <c r="G292" s="491">
        <v>809.81799999999998</v>
      </c>
      <c r="H292" s="491">
        <v>0</v>
      </c>
      <c r="I292" s="491">
        <v>0</v>
      </c>
      <c r="J292" s="491">
        <v>809.81799999999998</v>
      </c>
      <c r="K292" s="581">
        <f t="shared" si="14"/>
        <v>1.3496966666666665</v>
      </c>
      <c r="L292" s="581"/>
      <c r="M292" s="581"/>
      <c r="N292" s="581">
        <f t="shared" si="15"/>
        <v>1.3496966666666665</v>
      </c>
    </row>
    <row r="293" spans="1:14" ht="28">
      <c r="A293" s="564">
        <f t="shared" si="16"/>
        <v>283</v>
      </c>
      <c r="B293" s="458" t="s">
        <v>1645</v>
      </c>
      <c r="C293" s="491">
        <v>268</v>
      </c>
      <c r="D293" s="491">
        <v>0</v>
      </c>
      <c r="E293" s="491">
        <v>0</v>
      </c>
      <c r="F293" s="491">
        <v>268</v>
      </c>
      <c r="G293" s="491">
        <v>0</v>
      </c>
      <c r="H293" s="491">
        <v>0</v>
      </c>
      <c r="I293" s="491">
        <v>0</v>
      </c>
      <c r="J293" s="491">
        <v>0</v>
      </c>
      <c r="K293" s="581">
        <f t="shared" si="14"/>
        <v>0</v>
      </c>
      <c r="L293" s="581"/>
      <c r="M293" s="581"/>
      <c r="N293" s="581">
        <f t="shared" si="15"/>
        <v>0</v>
      </c>
    </row>
    <row r="294" spans="1:14" ht="28">
      <c r="A294" s="564">
        <f t="shared" si="16"/>
        <v>284</v>
      </c>
      <c r="B294" s="458" t="s">
        <v>1646</v>
      </c>
      <c r="C294" s="491">
        <v>1970</v>
      </c>
      <c r="D294" s="491">
        <v>0</v>
      </c>
      <c r="E294" s="491">
        <v>0</v>
      </c>
      <c r="F294" s="491">
        <v>1970</v>
      </c>
      <c r="G294" s="491">
        <v>1831.213</v>
      </c>
      <c r="H294" s="491">
        <v>0</v>
      </c>
      <c r="I294" s="491">
        <v>0</v>
      </c>
      <c r="J294" s="491">
        <v>1831.213</v>
      </c>
      <c r="K294" s="581">
        <f t="shared" si="14"/>
        <v>0.92954974619289343</v>
      </c>
      <c r="L294" s="581"/>
      <c r="M294" s="581"/>
      <c r="N294" s="581">
        <f t="shared" si="15"/>
        <v>0.92954974619289343</v>
      </c>
    </row>
    <row r="295" spans="1:14" ht="28">
      <c r="A295" s="564">
        <f t="shared" si="16"/>
        <v>285</v>
      </c>
      <c r="B295" s="458" t="s">
        <v>1646</v>
      </c>
      <c r="C295" s="491">
        <v>0</v>
      </c>
      <c r="D295" s="491">
        <v>0</v>
      </c>
      <c r="E295" s="491">
        <v>0</v>
      </c>
      <c r="F295" s="491">
        <v>0</v>
      </c>
      <c r="G295" s="491">
        <v>204.98099999999999</v>
      </c>
      <c r="H295" s="491">
        <v>0</v>
      </c>
      <c r="I295" s="491">
        <v>0</v>
      </c>
      <c r="J295" s="491">
        <v>204.98099999999999</v>
      </c>
      <c r="K295" s="581"/>
      <c r="L295" s="581"/>
      <c r="M295" s="581"/>
      <c r="N295" s="581"/>
    </row>
    <row r="296" spans="1:14" ht="28">
      <c r="A296" s="564">
        <f t="shared" si="16"/>
        <v>286</v>
      </c>
      <c r="B296" s="458" t="s">
        <v>1647</v>
      </c>
      <c r="C296" s="491">
        <v>382</v>
      </c>
      <c r="D296" s="491">
        <v>0</v>
      </c>
      <c r="E296" s="491">
        <v>0</v>
      </c>
      <c r="F296" s="491">
        <v>382</v>
      </c>
      <c r="G296" s="491">
        <v>262.97699999999998</v>
      </c>
      <c r="H296" s="491">
        <v>0</v>
      </c>
      <c r="I296" s="491">
        <v>0</v>
      </c>
      <c r="J296" s="491">
        <v>262.97699999999998</v>
      </c>
      <c r="K296" s="581">
        <f t="shared" si="14"/>
        <v>0.68842146596858633</v>
      </c>
      <c r="L296" s="581"/>
      <c r="M296" s="581"/>
      <c r="N296" s="581">
        <f t="shared" si="15"/>
        <v>0.68842146596858633</v>
      </c>
    </row>
    <row r="297" spans="1:14" ht="28">
      <c r="A297" s="564">
        <f t="shared" si="16"/>
        <v>287</v>
      </c>
      <c r="B297" s="458" t="s">
        <v>1647</v>
      </c>
      <c r="C297" s="491">
        <v>4055.3980000000001</v>
      </c>
      <c r="D297" s="491">
        <v>0</v>
      </c>
      <c r="E297" s="491">
        <v>0</v>
      </c>
      <c r="F297" s="491">
        <v>4055.3980000000001</v>
      </c>
      <c r="G297" s="491">
        <v>4055.3980000000001</v>
      </c>
      <c r="H297" s="491">
        <v>0</v>
      </c>
      <c r="I297" s="491">
        <v>0</v>
      </c>
      <c r="J297" s="491">
        <v>4055.3980000000001</v>
      </c>
      <c r="K297" s="581">
        <f t="shared" si="14"/>
        <v>1</v>
      </c>
      <c r="L297" s="581"/>
      <c r="M297" s="581"/>
      <c r="N297" s="581">
        <f t="shared" si="15"/>
        <v>1</v>
      </c>
    </row>
    <row r="298" spans="1:14" ht="42">
      <c r="A298" s="564">
        <f t="shared" si="16"/>
        <v>288</v>
      </c>
      <c r="B298" s="458" t="s">
        <v>1648</v>
      </c>
      <c r="C298" s="491">
        <v>82</v>
      </c>
      <c r="D298" s="491">
        <v>0</v>
      </c>
      <c r="E298" s="491">
        <v>0</v>
      </c>
      <c r="F298" s="491">
        <v>82</v>
      </c>
      <c r="G298" s="491">
        <v>96.614000000000004</v>
      </c>
      <c r="H298" s="491">
        <v>0</v>
      </c>
      <c r="I298" s="491">
        <v>0</v>
      </c>
      <c r="J298" s="491">
        <v>96.614000000000004</v>
      </c>
      <c r="K298" s="581">
        <f t="shared" si="14"/>
        <v>1.178219512195122</v>
      </c>
      <c r="L298" s="581"/>
      <c r="M298" s="581"/>
      <c r="N298" s="581">
        <f t="shared" si="15"/>
        <v>1.178219512195122</v>
      </c>
    </row>
    <row r="299" spans="1:14" ht="28">
      <c r="A299" s="564">
        <f t="shared" si="16"/>
        <v>289</v>
      </c>
      <c r="B299" s="458" t="s">
        <v>1649</v>
      </c>
      <c r="C299" s="491">
        <v>3070</v>
      </c>
      <c r="D299" s="491">
        <v>0</v>
      </c>
      <c r="E299" s="491">
        <v>0</v>
      </c>
      <c r="F299" s="491">
        <v>3070</v>
      </c>
      <c r="G299" s="491">
        <v>4263.8869999999997</v>
      </c>
      <c r="H299" s="491">
        <v>0</v>
      </c>
      <c r="I299" s="491">
        <v>0</v>
      </c>
      <c r="J299" s="491">
        <v>4263.8869999999997</v>
      </c>
      <c r="K299" s="581">
        <f t="shared" si="14"/>
        <v>1.3888882736156352</v>
      </c>
      <c r="L299" s="581"/>
      <c r="M299" s="581"/>
      <c r="N299" s="581">
        <f t="shared" si="15"/>
        <v>1.3888882736156352</v>
      </c>
    </row>
    <row r="300" spans="1:14" ht="28">
      <c r="A300" s="564">
        <f t="shared" si="16"/>
        <v>290</v>
      </c>
      <c r="B300" s="458" t="s">
        <v>1650</v>
      </c>
      <c r="C300" s="491">
        <v>361</v>
      </c>
      <c r="D300" s="491">
        <v>0</v>
      </c>
      <c r="E300" s="491">
        <v>0</v>
      </c>
      <c r="F300" s="491">
        <v>361</v>
      </c>
      <c r="G300" s="491">
        <v>338.80500000000001</v>
      </c>
      <c r="H300" s="491">
        <v>0</v>
      </c>
      <c r="I300" s="491">
        <v>0</v>
      </c>
      <c r="J300" s="491">
        <v>338.80500000000001</v>
      </c>
      <c r="K300" s="581">
        <f t="shared" si="14"/>
        <v>0.93851800554016618</v>
      </c>
      <c r="L300" s="581"/>
      <c r="M300" s="581"/>
      <c r="N300" s="581">
        <f t="shared" si="15"/>
        <v>0.93851800554016618</v>
      </c>
    </row>
    <row r="301" spans="1:14" ht="28">
      <c r="A301" s="564">
        <f t="shared" si="16"/>
        <v>291</v>
      </c>
      <c r="B301" s="458" t="s">
        <v>1651</v>
      </c>
      <c r="C301" s="491">
        <v>0</v>
      </c>
      <c r="D301" s="491">
        <v>0</v>
      </c>
      <c r="E301" s="491">
        <v>0</v>
      </c>
      <c r="F301" s="491">
        <v>0</v>
      </c>
      <c r="G301" s="491">
        <v>427.38299999999998</v>
      </c>
      <c r="H301" s="491">
        <v>0</v>
      </c>
      <c r="I301" s="491">
        <v>0</v>
      </c>
      <c r="J301" s="491">
        <v>427.38299999999998</v>
      </c>
      <c r="K301" s="581"/>
      <c r="L301" s="581"/>
      <c r="M301" s="581"/>
      <c r="N301" s="581"/>
    </row>
    <row r="302" spans="1:14" ht="28">
      <c r="A302" s="564">
        <f t="shared" si="16"/>
        <v>292</v>
      </c>
      <c r="B302" s="458" t="s">
        <v>1651</v>
      </c>
      <c r="C302" s="491">
        <v>4353</v>
      </c>
      <c r="D302" s="491">
        <v>0</v>
      </c>
      <c r="E302" s="491">
        <v>0</v>
      </c>
      <c r="F302" s="491">
        <v>4353</v>
      </c>
      <c r="G302" s="491">
        <v>7693</v>
      </c>
      <c r="H302" s="491">
        <v>0</v>
      </c>
      <c r="I302" s="491">
        <v>0</v>
      </c>
      <c r="J302" s="491">
        <v>7693</v>
      </c>
      <c r="K302" s="581">
        <f t="shared" si="14"/>
        <v>1.7672869285550195</v>
      </c>
      <c r="L302" s="581"/>
      <c r="M302" s="581"/>
      <c r="N302" s="581">
        <f t="shared" si="15"/>
        <v>1.7672869285550195</v>
      </c>
    </row>
    <row r="303" spans="1:14" ht="28">
      <c r="A303" s="564">
        <f t="shared" si="16"/>
        <v>293</v>
      </c>
      <c r="B303" s="458" t="s">
        <v>1651</v>
      </c>
      <c r="C303" s="491">
        <v>0</v>
      </c>
      <c r="D303" s="491">
        <v>0</v>
      </c>
      <c r="E303" s="491">
        <v>0</v>
      </c>
      <c r="F303" s="491">
        <v>0</v>
      </c>
      <c r="G303" s="491">
        <v>91.71</v>
      </c>
      <c r="H303" s="491">
        <v>0</v>
      </c>
      <c r="I303" s="491">
        <v>0</v>
      </c>
      <c r="J303" s="491">
        <v>91.71</v>
      </c>
      <c r="K303" s="581"/>
      <c r="L303" s="581"/>
      <c r="M303" s="581"/>
      <c r="N303" s="581"/>
    </row>
    <row r="304" spans="1:14" ht="56">
      <c r="A304" s="564">
        <f t="shared" si="16"/>
        <v>294</v>
      </c>
      <c r="B304" s="458" t="s">
        <v>1652</v>
      </c>
      <c r="C304" s="491">
        <v>25019</v>
      </c>
      <c r="D304" s="491">
        <v>0</v>
      </c>
      <c r="E304" s="491">
        <v>0</v>
      </c>
      <c r="F304" s="491">
        <v>25019</v>
      </c>
      <c r="G304" s="491">
        <v>23464.318521000001</v>
      </c>
      <c r="H304" s="491">
        <v>0</v>
      </c>
      <c r="I304" s="491">
        <v>0</v>
      </c>
      <c r="J304" s="491">
        <v>23464.318521000001</v>
      </c>
      <c r="K304" s="581">
        <f t="shared" si="14"/>
        <v>0.93785996726487875</v>
      </c>
      <c r="L304" s="581"/>
      <c r="M304" s="581"/>
      <c r="N304" s="581">
        <f t="shared" si="15"/>
        <v>0.93785996726487875</v>
      </c>
    </row>
    <row r="305" spans="1:14" ht="28">
      <c r="A305" s="564">
        <f t="shared" si="16"/>
        <v>295</v>
      </c>
      <c r="B305" s="458" t="s">
        <v>1653</v>
      </c>
      <c r="C305" s="491">
        <v>0</v>
      </c>
      <c r="D305" s="491">
        <v>0</v>
      </c>
      <c r="E305" s="491">
        <v>0</v>
      </c>
      <c r="F305" s="491">
        <v>0</v>
      </c>
      <c r="G305" s="491">
        <v>233.39099999999999</v>
      </c>
      <c r="H305" s="491">
        <v>0</v>
      </c>
      <c r="I305" s="491">
        <v>0</v>
      </c>
      <c r="J305" s="491">
        <v>233.39099999999999</v>
      </c>
      <c r="K305" s="581"/>
      <c r="L305" s="581"/>
      <c r="M305" s="581"/>
      <c r="N305" s="581"/>
    </row>
    <row r="306" spans="1:14" ht="28">
      <c r="A306" s="564">
        <f t="shared" si="16"/>
        <v>296</v>
      </c>
      <c r="B306" s="458" t="s">
        <v>1653</v>
      </c>
      <c r="C306" s="491">
        <v>106</v>
      </c>
      <c r="D306" s="491">
        <v>0</v>
      </c>
      <c r="E306" s="491">
        <v>0</v>
      </c>
      <c r="F306" s="491">
        <v>106</v>
      </c>
      <c r="G306" s="491">
        <v>0</v>
      </c>
      <c r="H306" s="491">
        <v>0</v>
      </c>
      <c r="I306" s="491">
        <v>0</v>
      </c>
      <c r="J306" s="491">
        <v>0</v>
      </c>
      <c r="K306" s="581">
        <f t="shared" si="14"/>
        <v>0</v>
      </c>
      <c r="L306" s="581"/>
      <c r="M306" s="581"/>
      <c r="N306" s="581">
        <f t="shared" si="15"/>
        <v>0</v>
      </c>
    </row>
    <row r="307" spans="1:14" ht="42">
      <c r="A307" s="564">
        <f t="shared" si="16"/>
        <v>297</v>
      </c>
      <c r="B307" s="458" t="s">
        <v>1654</v>
      </c>
      <c r="C307" s="491">
        <v>0</v>
      </c>
      <c r="D307" s="491">
        <v>0</v>
      </c>
      <c r="E307" s="491">
        <v>0</v>
      </c>
      <c r="F307" s="491">
        <v>0</v>
      </c>
      <c r="G307" s="491">
        <v>511.053</v>
      </c>
      <c r="H307" s="491">
        <v>0</v>
      </c>
      <c r="I307" s="491">
        <v>0</v>
      </c>
      <c r="J307" s="491">
        <v>511.053</v>
      </c>
      <c r="K307" s="581"/>
      <c r="L307" s="581"/>
      <c r="M307" s="581"/>
      <c r="N307" s="581"/>
    </row>
    <row r="308" spans="1:14" ht="28">
      <c r="A308" s="564">
        <f t="shared" si="16"/>
        <v>298</v>
      </c>
      <c r="B308" s="565" t="s">
        <v>1655</v>
      </c>
      <c r="C308" s="491">
        <v>0</v>
      </c>
      <c r="D308" s="491">
        <v>0</v>
      </c>
      <c r="E308" s="491">
        <v>0</v>
      </c>
      <c r="F308" s="491">
        <v>0</v>
      </c>
      <c r="G308" s="491">
        <v>245.48500000000001</v>
      </c>
      <c r="H308" s="491">
        <v>0</v>
      </c>
      <c r="I308" s="491">
        <v>0</v>
      </c>
      <c r="J308" s="491">
        <v>245.48500000000001</v>
      </c>
      <c r="K308" s="581"/>
      <c r="L308" s="581"/>
      <c r="M308" s="581"/>
      <c r="N308" s="581"/>
    </row>
    <row r="309" spans="1:14" ht="28">
      <c r="A309" s="564">
        <f t="shared" si="16"/>
        <v>299</v>
      </c>
      <c r="B309" s="458" t="s">
        <v>1656</v>
      </c>
      <c r="C309" s="491">
        <v>11634</v>
      </c>
      <c r="D309" s="491">
        <v>0</v>
      </c>
      <c r="E309" s="491">
        <v>0</v>
      </c>
      <c r="F309" s="491">
        <v>11634</v>
      </c>
      <c r="G309" s="491">
        <v>16342.978999999999</v>
      </c>
      <c r="H309" s="491">
        <v>0</v>
      </c>
      <c r="I309" s="491">
        <v>0</v>
      </c>
      <c r="J309" s="491">
        <v>16342.978999999999</v>
      </c>
      <c r="K309" s="581">
        <f t="shared" si="14"/>
        <v>1.4047600997077532</v>
      </c>
      <c r="L309" s="581"/>
      <c r="M309" s="581"/>
      <c r="N309" s="581">
        <f t="shared" si="15"/>
        <v>1.4047600997077532</v>
      </c>
    </row>
    <row r="310" spans="1:14" ht="28">
      <c r="A310" s="564">
        <f t="shared" si="16"/>
        <v>300</v>
      </c>
      <c r="B310" s="458" t="s">
        <v>1657</v>
      </c>
      <c r="C310" s="491">
        <v>0</v>
      </c>
      <c r="D310" s="491">
        <v>0</v>
      </c>
      <c r="E310" s="491">
        <v>0</v>
      </c>
      <c r="F310" s="491">
        <v>0</v>
      </c>
      <c r="G310" s="491">
        <v>4973.549</v>
      </c>
      <c r="H310" s="491">
        <v>0</v>
      </c>
      <c r="I310" s="491">
        <v>0</v>
      </c>
      <c r="J310" s="491">
        <v>4973.549</v>
      </c>
      <c r="K310" s="581"/>
      <c r="L310" s="581"/>
      <c r="M310" s="581"/>
      <c r="N310" s="581"/>
    </row>
    <row r="311" spans="1:14" ht="28">
      <c r="A311" s="564">
        <f t="shared" si="16"/>
        <v>301</v>
      </c>
      <c r="B311" s="458" t="s">
        <v>1657</v>
      </c>
      <c r="C311" s="491">
        <v>2183</v>
      </c>
      <c r="D311" s="491">
        <v>0</v>
      </c>
      <c r="E311" s="491">
        <v>0</v>
      </c>
      <c r="F311" s="491">
        <v>2183</v>
      </c>
      <c r="G311" s="491">
        <v>2183</v>
      </c>
      <c r="H311" s="491">
        <v>0</v>
      </c>
      <c r="I311" s="491">
        <v>0</v>
      </c>
      <c r="J311" s="491">
        <v>2183</v>
      </c>
      <c r="K311" s="581">
        <f t="shared" si="14"/>
        <v>1</v>
      </c>
      <c r="L311" s="581"/>
      <c r="M311" s="581"/>
      <c r="N311" s="581">
        <f t="shared" si="15"/>
        <v>1</v>
      </c>
    </row>
    <row r="312" spans="1:14" ht="28">
      <c r="A312" s="564">
        <f t="shared" si="16"/>
        <v>302</v>
      </c>
      <c r="B312" s="458" t="s">
        <v>1657</v>
      </c>
      <c r="C312" s="491">
        <v>5003</v>
      </c>
      <c r="D312" s="491">
        <v>0</v>
      </c>
      <c r="E312" s="491">
        <v>0</v>
      </c>
      <c r="F312" s="491">
        <v>5003</v>
      </c>
      <c r="G312" s="491">
        <v>4760.3530000000001</v>
      </c>
      <c r="H312" s="491">
        <v>0</v>
      </c>
      <c r="I312" s="491">
        <v>0</v>
      </c>
      <c r="J312" s="491">
        <v>4760.3530000000001</v>
      </c>
      <c r="K312" s="581">
        <f t="shared" si="14"/>
        <v>0.95149970017989205</v>
      </c>
      <c r="L312" s="581"/>
      <c r="M312" s="581"/>
      <c r="N312" s="581">
        <f t="shared" si="15"/>
        <v>0.95149970017989205</v>
      </c>
    </row>
    <row r="313" spans="1:14" ht="28">
      <c r="A313" s="564">
        <f t="shared" si="16"/>
        <v>303</v>
      </c>
      <c r="B313" s="458" t="s">
        <v>1658</v>
      </c>
      <c r="C313" s="491">
        <v>35</v>
      </c>
      <c r="D313" s="491">
        <v>0</v>
      </c>
      <c r="E313" s="491">
        <v>0</v>
      </c>
      <c r="F313" s="491">
        <v>35</v>
      </c>
      <c r="G313" s="491">
        <v>0</v>
      </c>
      <c r="H313" s="491">
        <v>0</v>
      </c>
      <c r="I313" s="491">
        <v>0</v>
      </c>
      <c r="J313" s="491">
        <v>0</v>
      </c>
      <c r="K313" s="581">
        <f t="shared" si="14"/>
        <v>0</v>
      </c>
      <c r="L313" s="581"/>
      <c r="M313" s="581"/>
      <c r="N313" s="581">
        <f t="shared" si="15"/>
        <v>0</v>
      </c>
    </row>
    <row r="314" spans="1:14" ht="28">
      <c r="A314" s="564">
        <f t="shared" si="16"/>
        <v>304</v>
      </c>
      <c r="B314" s="458" t="s">
        <v>1659</v>
      </c>
      <c r="C314" s="491">
        <v>35</v>
      </c>
      <c r="D314" s="491">
        <v>0</v>
      </c>
      <c r="E314" s="491">
        <v>0</v>
      </c>
      <c r="F314" s="491">
        <v>35</v>
      </c>
      <c r="G314" s="491">
        <v>0</v>
      </c>
      <c r="H314" s="491">
        <v>0</v>
      </c>
      <c r="I314" s="491">
        <v>0</v>
      </c>
      <c r="J314" s="491">
        <v>0</v>
      </c>
      <c r="K314" s="581">
        <f t="shared" si="14"/>
        <v>0</v>
      </c>
      <c r="L314" s="581"/>
      <c r="M314" s="581"/>
      <c r="N314" s="581">
        <f t="shared" si="15"/>
        <v>0</v>
      </c>
    </row>
    <row r="315" spans="1:14" ht="28">
      <c r="A315" s="564">
        <f t="shared" si="16"/>
        <v>305</v>
      </c>
      <c r="B315" s="458" t="s">
        <v>1660</v>
      </c>
      <c r="C315" s="491">
        <v>46</v>
      </c>
      <c r="D315" s="491">
        <v>0</v>
      </c>
      <c r="E315" s="491">
        <v>0</v>
      </c>
      <c r="F315" s="491">
        <v>46</v>
      </c>
      <c r="G315" s="491">
        <v>0</v>
      </c>
      <c r="H315" s="491">
        <v>0</v>
      </c>
      <c r="I315" s="491">
        <v>0</v>
      </c>
      <c r="J315" s="491">
        <v>0</v>
      </c>
      <c r="K315" s="581">
        <f t="shared" si="14"/>
        <v>0</v>
      </c>
      <c r="L315" s="581"/>
      <c r="M315" s="581"/>
      <c r="N315" s="581">
        <f t="shared" si="15"/>
        <v>0</v>
      </c>
    </row>
    <row r="316" spans="1:14" ht="28">
      <c r="A316" s="564">
        <f t="shared" si="16"/>
        <v>306</v>
      </c>
      <c r="B316" s="565" t="s">
        <v>1661</v>
      </c>
      <c r="C316" s="491">
        <v>2500</v>
      </c>
      <c r="D316" s="491">
        <v>0</v>
      </c>
      <c r="E316" s="491">
        <v>0</v>
      </c>
      <c r="F316" s="491">
        <v>2500</v>
      </c>
      <c r="G316" s="491">
        <v>2500</v>
      </c>
      <c r="H316" s="491">
        <v>0</v>
      </c>
      <c r="I316" s="491">
        <v>0</v>
      </c>
      <c r="J316" s="491">
        <v>2500</v>
      </c>
      <c r="K316" s="581">
        <f t="shared" si="14"/>
        <v>1</v>
      </c>
      <c r="L316" s="581"/>
      <c r="M316" s="581"/>
      <c r="N316" s="581">
        <f t="shared" si="15"/>
        <v>1</v>
      </c>
    </row>
    <row r="317" spans="1:14" ht="28">
      <c r="A317" s="564">
        <f t="shared" si="16"/>
        <v>307</v>
      </c>
      <c r="B317" s="565" t="s">
        <v>1661</v>
      </c>
      <c r="C317" s="491">
        <v>4533.1499999999996</v>
      </c>
      <c r="D317" s="491">
        <v>0</v>
      </c>
      <c r="E317" s="491">
        <v>0</v>
      </c>
      <c r="F317" s="491">
        <v>4533.1499999999996</v>
      </c>
      <c r="G317" s="491">
        <v>4533.1499999999996</v>
      </c>
      <c r="H317" s="491">
        <v>0</v>
      </c>
      <c r="I317" s="491">
        <v>0</v>
      </c>
      <c r="J317" s="491">
        <v>4533.1499999999996</v>
      </c>
      <c r="K317" s="581">
        <f t="shared" si="14"/>
        <v>1</v>
      </c>
      <c r="L317" s="581"/>
      <c r="M317" s="581"/>
      <c r="N317" s="581">
        <f t="shared" si="15"/>
        <v>1</v>
      </c>
    </row>
    <row r="318" spans="1:14" ht="28">
      <c r="A318" s="564">
        <f t="shared" si="16"/>
        <v>308</v>
      </c>
      <c r="B318" s="565" t="s">
        <v>1661</v>
      </c>
      <c r="C318" s="491">
        <v>2500</v>
      </c>
      <c r="D318" s="491">
        <v>0</v>
      </c>
      <c r="E318" s="491">
        <v>0</v>
      </c>
      <c r="F318" s="491">
        <v>2500</v>
      </c>
      <c r="G318" s="491">
        <v>2052.0990000000002</v>
      </c>
      <c r="H318" s="491">
        <v>0</v>
      </c>
      <c r="I318" s="491">
        <v>0</v>
      </c>
      <c r="J318" s="491">
        <v>2052.0990000000002</v>
      </c>
      <c r="K318" s="581">
        <f t="shared" si="14"/>
        <v>0.82083960000000011</v>
      </c>
      <c r="L318" s="581"/>
      <c r="M318" s="581"/>
      <c r="N318" s="581">
        <f t="shared" si="15"/>
        <v>0.82083960000000011</v>
      </c>
    </row>
    <row r="319" spans="1:14" ht="28">
      <c r="A319" s="564">
        <f t="shared" si="16"/>
        <v>309</v>
      </c>
      <c r="B319" s="565" t="s">
        <v>1662</v>
      </c>
      <c r="C319" s="491">
        <v>0</v>
      </c>
      <c r="D319" s="491">
        <v>0</v>
      </c>
      <c r="E319" s="491">
        <v>0</v>
      </c>
      <c r="F319" s="491">
        <v>0</v>
      </c>
      <c r="G319" s="491">
        <v>54.088000000000001</v>
      </c>
      <c r="H319" s="491">
        <v>0</v>
      </c>
      <c r="I319" s="491">
        <v>0</v>
      </c>
      <c r="J319" s="491">
        <v>54.088000000000001</v>
      </c>
      <c r="K319" s="581"/>
      <c r="L319" s="581"/>
      <c r="M319" s="581"/>
      <c r="N319" s="581"/>
    </row>
    <row r="320" spans="1:14" ht="28">
      <c r="A320" s="564">
        <f t="shared" si="16"/>
        <v>310</v>
      </c>
      <c r="B320" s="565" t="s">
        <v>1663</v>
      </c>
      <c r="C320" s="491">
        <v>19524</v>
      </c>
      <c r="D320" s="491">
        <v>0</v>
      </c>
      <c r="E320" s="491">
        <v>0</v>
      </c>
      <c r="F320" s="491">
        <v>19524</v>
      </c>
      <c r="G320" s="491">
        <v>6036.2910000000002</v>
      </c>
      <c r="H320" s="491">
        <v>0</v>
      </c>
      <c r="I320" s="491">
        <v>0</v>
      </c>
      <c r="J320" s="491">
        <v>6036.2910000000002</v>
      </c>
      <c r="K320" s="581">
        <f t="shared" si="14"/>
        <v>0.30917286416717887</v>
      </c>
      <c r="L320" s="581"/>
      <c r="M320" s="581"/>
      <c r="N320" s="581">
        <f t="shared" si="15"/>
        <v>0.30917286416717887</v>
      </c>
    </row>
    <row r="321" spans="1:14" ht="28">
      <c r="A321" s="564">
        <f t="shared" si="16"/>
        <v>311</v>
      </c>
      <c r="B321" s="565" t="s">
        <v>1664</v>
      </c>
      <c r="C321" s="491">
        <v>292</v>
      </c>
      <c r="D321" s="491">
        <v>0</v>
      </c>
      <c r="E321" s="491">
        <v>0</v>
      </c>
      <c r="F321" s="491">
        <v>292</v>
      </c>
      <c r="G321" s="491">
        <v>206.78800000000001</v>
      </c>
      <c r="H321" s="491">
        <v>0</v>
      </c>
      <c r="I321" s="491">
        <v>0</v>
      </c>
      <c r="J321" s="491">
        <v>206.78800000000001</v>
      </c>
      <c r="K321" s="581">
        <f t="shared" si="14"/>
        <v>0.70817808219178091</v>
      </c>
      <c r="L321" s="581"/>
      <c r="M321" s="581"/>
      <c r="N321" s="581">
        <f t="shared" si="15"/>
        <v>0.70817808219178091</v>
      </c>
    </row>
    <row r="322" spans="1:14" ht="28">
      <c r="A322" s="564">
        <f t="shared" si="16"/>
        <v>312</v>
      </c>
      <c r="B322" s="565" t="s">
        <v>1664</v>
      </c>
      <c r="C322" s="491">
        <v>0</v>
      </c>
      <c r="D322" s="491">
        <v>0</v>
      </c>
      <c r="E322" s="491">
        <v>0</v>
      </c>
      <c r="F322" s="491">
        <v>0</v>
      </c>
      <c r="G322" s="491">
        <v>38.56</v>
      </c>
      <c r="H322" s="491">
        <v>0</v>
      </c>
      <c r="I322" s="491">
        <v>0</v>
      </c>
      <c r="J322" s="491">
        <v>38.56</v>
      </c>
      <c r="K322" s="581"/>
      <c r="L322" s="581"/>
      <c r="M322" s="581"/>
      <c r="N322" s="581"/>
    </row>
    <row r="323" spans="1:14" ht="28">
      <c r="A323" s="564">
        <f t="shared" si="16"/>
        <v>313</v>
      </c>
      <c r="B323" s="565" t="s">
        <v>1665</v>
      </c>
      <c r="C323" s="491">
        <v>210</v>
      </c>
      <c r="D323" s="491">
        <v>0</v>
      </c>
      <c r="E323" s="491">
        <v>0</v>
      </c>
      <c r="F323" s="491">
        <v>210</v>
      </c>
      <c r="G323" s="491">
        <v>115.121</v>
      </c>
      <c r="H323" s="491">
        <v>0</v>
      </c>
      <c r="I323" s="491">
        <v>0</v>
      </c>
      <c r="J323" s="491">
        <v>115.121</v>
      </c>
      <c r="K323" s="581">
        <f t="shared" si="14"/>
        <v>0.54819523809523807</v>
      </c>
      <c r="L323" s="581"/>
      <c r="M323" s="581"/>
      <c r="N323" s="581">
        <f t="shared" si="15"/>
        <v>0.54819523809523807</v>
      </c>
    </row>
    <row r="324" spans="1:14" ht="28">
      <c r="A324" s="564">
        <f t="shared" si="16"/>
        <v>314</v>
      </c>
      <c r="B324" s="565" t="s">
        <v>1665</v>
      </c>
      <c r="C324" s="491">
        <v>0</v>
      </c>
      <c r="D324" s="491">
        <v>0</v>
      </c>
      <c r="E324" s="491">
        <v>0</v>
      </c>
      <c r="F324" s="491">
        <v>0</v>
      </c>
      <c r="G324" s="491">
        <v>76.156000000000006</v>
      </c>
      <c r="H324" s="491">
        <v>0</v>
      </c>
      <c r="I324" s="491">
        <v>0</v>
      </c>
      <c r="J324" s="491">
        <v>76.156000000000006</v>
      </c>
      <c r="K324" s="581"/>
      <c r="L324" s="581"/>
      <c r="M324" s="581"/>
      <c r="N324" s="581"/>
    </row>
    <row r="325" spans="1:14" ht="28">
      <c r="A325" s="564">
        <f t="shared" si="16"/>
        <v>315</v>
      </c>
      <c r="B325" s="565" t="s">
        <v>1666</v>
      </c>
      <c r="C325" s="491">
        <v>415.64499999999998</v>
      </c>
      <c r="D325" s="491">
        <v>0</v>
      </c>
      <c r="E325" s="491">
        <v>0</v>
      </c>
      <c r="F325" s="491">
        <v>415.64499999999998</v>
      </c>
      <c r="G325" s="491">
        <v>415.64499999999998</v>
      </c>
      <c r="H325" s="491">
        <v>0</v>
      </c>
      <c r="I325" s="491">
        <v>0</v>
      </c>
      <c r="J325" s="491">
        <v>415.64499999999998</v>
      </c>
      <c r="K325" s="581">
        <f t="shared" si="14"/>
        <v>1</v>
      </c>
      <c r="L325" s="581"/>
      <c r="M325" s="581"/>
      <c r="N325" s="581">
        <f t="shared" si="15"/>
        <v>1</v>
      </c>
    </row>
    <row r="326" spans="1:14" ht="28">
      <c r="A326" s="564">
        <f t="shared" si="16"/>
        <v>316</v>
      </c>
      <c r="B326" s="565" t="s">
        <v>1666</v>
      </c>
      <c r="C326" s="491">
        <v>721.35500000000002</v>
      </c>
      <c r="D326" s="491">
        <v>0</v>
      </c>
      <c r="E326" s="491">
        <v>0</v>
      </c>
      <c r="F326" s="491">
        <v>721.35500000000002</v>
      </c>
      <c r="G326" s="491">
        <v>961.69</v>
      </c>
      <c r="H326" s="491">
        <v>0</v>
      </c>
      <c r="I326" s="491">
        <v>0</v>
      </c>
      <c r="J326" s="491">
        <v>961.69</v>
      </c>
      <c r="K326" s="581">
        <f t="shared" si="14"/>
        <v>1.3331716006681871</v>
      </c>
      <c r="L326" s="581"/>
      <c r="M326" s="581"/>
      <c r="N326" s="581">
        <f t="shared" si="15"/>
        <v>1.3331716006681871</v>
      </c>
    </row>
    <row r="327" spans="1:14" ht="28">
      <c r="A327" s="564">
        <f t="shared" si="16"/>
        <v>317</v>
      </c>
      <c r="B327" s="565" t="s">
        <v>1667</v>
      </c>
      <c r="C327" s="491">
        <v>1274</v>
      </c>
      <c r="D327" s="491">
        <v>0</v>
      </c>
      <c r="E327" s="491">
        <v>0</v>
      </c>
      <c r="F327" s="491">
        <v>1274</v>
      </c>
      <c r="G327" s="491">
        <v>1196.181</v>
      </c>
      <c r="H327" s="491">
        <v>0</v>
      </c>
      <c r="I327" s="491">
        <v>0</v>
      </c>
      <c r="J327" s="491">
        <v>1196.181</v>
      </c>
      <c r="K327" s="581">
        <f t="shared" si="14"/>
        <v>0.9389175824175825</v>
      </c>
      <c r="L327" s="581"/>
      <c r="M327" s="581"/>
      <c r="N327" s="581">
        <f t="shared" si="15"/>
        <v>0.9389175824175825</v>
      </c>
    </row>
    <row r="328" spans="1:14" ht="28">
      <c r="A328" s="564">
        <f t="shared" si="16"/>
        <v>318</v>
      </c>
      <c r="B328" s="565" t="s">
        <v>1667</v>
      </c>
      <c r="C328" s="491">
        <v>0</v>
      </c>
      <c r="D328" s="491">
        <v>0</v>
      </c>
      <c r="E328" s="491">
        <v>0</v>
      </c>
      <c r="F328" s="491">
        <v>0</v>
      </c>
      <c r="G328" s="491">
        <v>78.989000000000004</v>
      </c>
      <c r="H328" s="491">
        <v>0</v>
      </c>
      <c r="I328" s="491">
        <v>0</v>
      </c>
      <c r="J328" s="491">
        <v>78.989000000000004</v>
      </c>
      <c r="K328" s="581"/>
      <c r="L328" s="581"/>
      <c r="M328" s="581"/>
      <c r="N328" s="581"/>
    </row>
    <row r="329" spans="1:14" ht="28">
      <c r="A329" s="564">
        <f t="shared" si="16"/>
        <v>319</v>
      </c>
      <c r="B329" s="565" t="s">
        <v>1668</v>
      </c>
      <c r="C329" s="491">
        <v>350</v>
      </c>
      <c r="D329" s="491">
        <v>0</v>
      </c>
      <c r="E329" s="491">
        <v>0</v>
      </c>
      <c r="F329" s="491">
        <v>350</v>
      </c>
      <c r="G329" s="491">
        <v>290.72500000000002</v>
      </c>
      <c r="H329" s="491">
        <v>0</v>
      </c>
      <c r="I329" s="491">
        <v>0</v>
      </c>
      <c r="J329" s="491">
        <v>290.72500000000002</v>
      </c>
      <c r="K329" s="581">
        <f t="shared" si="14"/>
        <v>0.83064285714285724</v>
      </c>
      <c r="L329" s="581"/>
      <c r="M329" s="581"/>
      <c r="N329" s="581">
        <f t="shared" si="15"/>
        <v>0.83064285714285724</v>
      </c>
    </row>
    <row r="330" spans="1:14" ht="28">
      <c r="A330" s="564">
        <f t="shared" si="16"/>
        <v>320</v>
      </c>
      <c r="B330" s="565" t="s">
        <v>1669</v>
      </c>
      <c r="C330" s="491">
        <v>300</v>
      </c>
      <c r="D330" s="491">
        <v>0</v>
      </c>
      <c r="E330" s="491">
        <v>0</v>
      </c>
      <c r="F330" s="491">
        <v>300</v>
      </c>
      <c r="G330" s="491">
        <v>170.596</v>
      </c>
      <c r="H330" s="491">
        <v>0</v>
      </c>
      <c r="I330" s="491">
        <v>0</v>
      </c>
      <c r="J330" s="491">
        <v>170.596</v>
      </c>
      <c r="K330" s="581">
        <f t="shared" si="14"/>
        <v>0.56865333333333334</v>
      </c>
      <c r="L330" s="581"/>
      <c r="M330" s="581"/>
      <c r="N330" s="581">
        <f t="shared" si="15"/>
        <v>0.56865333333333334</v>
      </c>
    </row>
    <row r="331" spans="1:14" ht="28">
      <c r="A331" s="564">
        <f t="shared" si="16"/>
        <v>321</v>
      </c>
      <c r="B331" s="565" t="s">
        <v>1670</v>
      </c>
      <c r="C331" s="491">
        <v>4000.0859999999998</v>
      </c>
      <c r="D331" s="491">
        <v>0</v>
      </c>
      <c r="E331" s="491">
        <v>0</v>
      </c>
      <c r="F331" s="491">
        <v>4000.0859999999998</v>
      </c>
      <c r="G331" s="491">
        <v>8415.7109999999993</v>
      </c>
      <c r="H331" s="491">
        <v>0</v>
      </c>
      <c r="I331" s="491">
        <v>0</v>
      </c>
      <c r="J331" s="491">
        <v>8415.7109999999993</v>
      </c>
      <c r="K331" s="581">
        <f t="shared" ref="K331:K394" si="17">G331/C331</f>
        <v>2.1038825165258945</v>
      </c>
      <c r="L331" s="581"/>
      <c r="M331" s="581"/>
      <c r="N331" s="581">
        <f t="shared" ref="N331:N394" si="18">J331/F331</f>
        <v>2.1038825165258945</v>
      </c>
    </row>
    <row r="332" spans="1:14" ht="28">
      <c r="A332" s="564">
        <f t="shared" si="16"/>
        <v>322</v>
      </c>
      <c r="B332" s="565" t="s">
        <v>1670</v>
      </c>
      <c r="C332" s="491">
        <v>0</v>
      </c>
      <c r="D332" s="491">
        <v>0</v>
      </c>
      <c r="E332" s="491">
        <v>0</v>
      </c>
      <c r="F332" s="491">
        <v>0</v>
      </c>
      <c r="G332" s="491">
        <v>5521.8509999999997</v>
      </c>
      <c r="H332" s="491">
        <v>0</v>
      </c>
      <c r="I332" s="491">
        <v>0</v>
      </c>
      <c r="J332" s="491">
        <v>5521.8509999999997</v>
      </c>
      <c r="K332" s="581"/>
      <c r="L332" s="581"/>
      <c r="M332" s="581"/>
      <c r="N332" s="581"/>
    </row>
    <row r="333" spans="1:14" ht="28">
      <c r="A333" s="564">
        <f t="shared" ref="A333:A396" si="19">1+A332</f>
        <v>323</v>
      </c>
      <c r="B333" s="565" t="s">
        <v>1670</v>
      </c>
      <c r="C333" s="491">
        <v>4008</v>
      </c>
      <c r="D333" s="491">
        <v>0</v>
      </c>
      <c r="E333" s="491">
        <v>0</v>
      </c>
      <c r="F333" s="491">
        <v>4008</v>
      </c>
      <c r="G333" s="491">
        <v>3354.88</v>
      </c>
      <c r="H333" s="491">
        <v>0</v>
      </c>
      <c r="I333" s="491">
        <v>0</v>
      </c>
      <c r="J333" s="491">
        <v>3354.88</v>
      </c>
      <c r="K333" s="581">
        <f t="shared" si="17"/>
        <v>0.83704590818363278</v>
      </c>
      <c r="L333" s="581"/>
      <c r="M333" s="581"/>
      <c r="N333" s="581">
        <f t="shared" si="18"/>
        <v>0.83704590818363278</v>
      </c>
    </row>
    <row r="334" spans="1:14" ht="28">
      <c r="A334" s="564">
        <f t="shared" si="19"/>
        <v>324</v>
      </c>
      <c r="B334" s="565" t="s">
        <v>1670</v>
      </c>
      <c r="C334" s="491">
        <v>2717.9140000000002</v>
      </c>
      <c r="D334" s="491">
        <v>0</v>
      </c>
      <c r="E334" s="491">
        <v>0</v>
      </c>
      <c r="F334" s="491">
        <v>2717.9140000000002</v>
      </c>
      <c r="G334" s="491">
        <v>1515.875</v>
      </c>
      <c r="H334" s="491">
        <v>0</v>
      </c>
      <c r="I334" s="491">
        <v>0</v>
      </c>
      <c r="J334" s="491">
        <v>1515.875</v>
      </c>
      <c r="K334" s="581">
        <f t="shared" si="17"/>
        <v>0.55773471861140567</v>
      </c>
      <c r="L334" s="581"/>
      <c r="M334" s="581"/>
      <c r="N334" s="581">
        <f t="shared" si="18"/>
        <v>0.55773471861140567</v>
      </c>
    </row>
    <row r="335" spans="1:14" ht="28">
      <c r="A335" s="564">
        <f t="shared" si="19"/>
        <v>325</v>
      </c>
      <c r="B335" s="565" t="s">
        <v>1671</v>
      </c>
      <c r="C335" s="491">
        <v>0</v>
      </c>
      <c r="D335" s="491">
        <v>0</v>
      </c>
      <c r="E335" s="491">
        <v>0</v>
      </c>
      <c r="F335" s="491">
        <v>0</v>
      </c>
      <c r="G335" s="491">
        <v>4296.4290000000001</v>
      </c>
      <c r="H335" s="491">
        <v>0</v>
      </c>
      <c r="I335" s="491">
        <v>0</v>
      </c>
      <c r="J335" s="491">
        <v>4296.4290000000001</v>
      </c>
      <c r="K335" s="581"/>
      <c r="L335" s="581"/>
      <c r="M335" s="581"/>
      <c r="N335" s="581"/>
    </row>
    <row r="336" spans="1:14" ht="28">
      <c r="A336" s="564">
        <f t="shared" si="19"/>
        <v>326</v>
      </c>
      <c r="B336" s="565" t="s">
        <v>1671</v>
      </c>
      <c r="C336" s="491">
        <v>0</v>
      </c>
      <c r="D336" s="491">
        <v>0</v>
      </c>
      <c r="E336" s="491">
        <v>0</v>
      </c>
      <c r="F336" s="491">
        <v>0</v>
      </c>
      <c r="G336" s="491">
        <v>1414.183</v>
      </c>
      <c r="H336" s="491">
        <v>0</v>
      </c>
      <c r="I336" s="491">
        <v>0</v>
      </c>
      <c r="J336" s="491">
        <v>1414.183</v>
      </c>
      <c r="K336" s="581"/>
      <c r="L336" s="581"/>
      <c r="M336" s="581"/>
      <c r="N336" s="581"/>
    </row>
    <row r="337" spans="1:14" ht="28">
      <c r="A337" s="564">
        <f t="shared" si="19"/>
        <v>327</v>
      </c>
      <c r="B337" s="565" t="s">
        <v>1671</v>
      </c>
      <c r="C337" s="491">
        <v>5918</v>
      </c>
      <c r="D337" s="491">
        <v>0</v>
      </c>
      <c r="E337" s="491">
        <v>0</v>
      </c>
      <c r="F337" s="491">
        <v>5918</v>
      </c>
      <c r="G337" s="491">
        <v>0</v>
      </c>
      <c r="H337" s="491">
        <v>0</v>
      </c>
      <c r="I337" s="491">
        <v>0</v>
      </c>
      <c r="J337" s="491">
        <v>0</v>
      </c>
      <c r="K337" s="581">
        <f t="shared" si="17"/>
        <v>0</v>
      </c>
      <c r="L337" s="581"/>
      <c r="M337" s="581"/>
      <c r="N337" s="581">
        <f t="shared" si="18"/>
        <v>0</v>
      </c>
    </row>
    <row r="338" spans="1:14" ht="28">
      <c r="A338" s="564">
        <f t="shared" si="19"/>
        <v>328</v>
      </c>
      <c r="B338" s="565" t="s">
        <v>1671</v>
      </c>
      <c r="C338" s="491">
        <v>4082</v>
      </c>
      <c r="D338" s="491">
        <v>0</v>
      </c>
      <c r="E338" s="491">
        <v>0</v>
      </c>
      <c r="F338" s="491">
        <v>4082</v>
      </c>
      <c r="G338" s="491">
        <v>5925.0439999999999</v>
      </c>
      <c r="H338" s="491">
        <v>0</v>
      </c>
      <c r="I338" s="491">
        <v>0</v>
      </c>
      <c r="J338" s="491">
        <v>5925.0439999999999</v>
      </c>
      <c r="K338" s="581">
        <f t="shared" si="17"/>
        <v>1.4515051445369915</v>
      </c>
      <c r="L338" s="581"/>
      <c r="M338" s="581"/>
      <c r="N338" s="581">
        <f t="shared" si="18"/>
        <v>1.4515051445369915</v>
      </c>
    </row>
    <row r="339" spans="1:14">
      <c r="A339" s="564">
        <f t="shared" si="19"/>
        <v>329</v>
      </c>
      <c r="B339" s="565" t="s">
        <v>1672</v>
      </c>
      <c r="C339" s="491">
        <v>161.19900000000001</v>
      </c>
      <c r="D339" s="491">
        <v>0</v>
      </c>
      <c r="E339" s="491">
        <v>0</v>
      </c>
      <c r="F339" s="491">
        <v>161.19900000000001</v>
      </c>
      <c r="G339" s="491">
        <v>161.19900000000001</v>
      </c>
      <c r="H339" s="491">
        <v>0</v>
      </c>
      <c r="I339" s="491">
        <v>0</v>
      </c>
      <c r="J339" s="491">
        <v>161.19900000000001</v>
      </c>
      <c r="K339" s="581">
        <f t="shared" si="17"/>
        <v>1</v>
      </c>
      <c r="L339" s="581"/>
      <c r="M339" s="581"/>
      <c r="N339" s="581">
        <f t="shared" si="18"/>
        <v>1</v>
      </c>
    </row>
    <row r="340" spans="1:14" ht="28">
      <c r="A340" s="564">
        <f t="shared" si="19"/>
        <v>330</v>
      </c>
      <c r="B340" s="565" t="s">
        <v>1673</v>
      </c>
      <c r="C340" s="491">
        <v>9.8689999999999998</v>
      </c>
      <c r="D340" s="491">
        <v>0</v>
      </c>
      <c r="E340" s="491">
        <v>0</v>
      </c>
      <c r="F340" s="491">
        <v>9.8689999999999998</v>
      </c>
      <c r="G340" s="491">
        <v>9.8689999999999998</v>
      </c>
      <c r="H340" s="491">
        <v>0</v>
      </c>
      <c r="I340" s="491">
        <v>0</v>
      </c>
      <c r="J340" s="491">
        <v>9.8689999999999998</v>
      </c>
      <c r="K340" s="581">
        <f t="shared" si="17"/>
        <v>1</v>
      </c>
      <c r="L340" s="581"/>
      <c r="M340" s="581"/>
      <c r="N340" s="581">
        <f t="shared" si="18"/>
        <v>1</v>
      </c>
    </row>
    <row r="341" spans="1:14" ht="28">
      <c r="A341" s="564">
        <f t="shared" si="19"/>
        <v>331</v>
      </c>
      <c r="B341" s="565" t="s">
        <v>1674</v>
      </c>
      <c r="C341" s="491">
        <v>19.646999999999998</v>
      </c>
      <c r="D341" s="491">
        <v>0</v>
      </c>
      <c r="E341" s="491">
        <v>0</v>
      </c>
      <c r="F341" s="491">
        <v>19.646999999999998</v>
      </c>
      <c r="G341" s="491">
        <v>19.646999999999998</v>
      </c>
      <c r="H341" s="491">
        <v>0</v>
      </c>
      <c r="I341" s="491">
        <v>0</v>
      </c>
      <c r="J341" s="491">
        <v>19.646999999999998</v>
      </c>
      <c r="K341" s="581">
        <f t="shared" si="17"/>
        <v>1</v>
      </c>
      <c r="L341" s="581"/>
      <c r="M341" s="581"/>
      <c r="N341" s="581">
        <f t="shared" si="18"/>
        <v>1</v>
      </c>
    </row>
    <row r="342" spans="1:14" ht="28">
      <c r="A342" s="564">
        <f t="shared" si="19"/>
        <v>332</v>
      </c>
      <c r="B342" s="565" t="s">
        <v>1675</v>
      </c>
      <c r="C342" s="491">
        <v>19.638999999999999</v>
      </c>
      <c r="D342" s="491">
        <v>0</v>
      </c>
      <c r="E342" s="491">
        <v>0</v>
      </c>
      <c r="F342" s="491">
        <v>19.638999999999999</v>
      </c>
      <c r="G342" s="491">
        <v>19.638999999999999</v>
      </c>
      <c r="H342" s="491">
        <v>0</v>
      </c>
      <c r="I342" s="491">
        <v>0</v>
      </c>
      <c r="J342" s="491">
        <v>19.638999999999999</v>
      </c>
      <c r="K342" s="581">
        <f t="shared" si="17"/>
        <v>1</v>
      </c>
      <c r="L342" s="581"/>
      <c r="M342" s="581"/>
      <c r="N342" s="581">
        <f t="shared" si="18"/>
        <v>1</v>
      </c>
    </row>
    <row r="343" spans="1:14" ht="28">
      <c r="A343" s="564">
        <f t="shared" si="19"/>
        <v>333</v>
      </c>
      <c r="B343" s="565" t="s">
        <v>1676</v>
      </c>
      <c r="C343" s="491">
        <v>49</v>
      </c>
      <c r="D343" s="491">
        <v>0</v>
      </c>
      <c r="E343" s="491">
        <v>0</v>
      </c>
      <c r="F343" s="491">
        <v>49</v>
      </c>
      <c r="G343" s="491">
        <v>136.44</v>
      </c>
      <c r="H343" s="491">
        <v>0</v>
      </c>
      <c r="I343" s="491">
        <v>0</v>
      </c>
      <c r="J343" s="491">
        <v>136.44</v>
      </c>
      <c r="K343" s="581">
        <f t="shared" si="17"/>
        <v>2.7844897959183674</v>
      </c>
      <c r="L343" s="581"/>
      <c r="M343" s="581"/>
      <c r="N343" s="581">
        <f t="shared" si="18"/>
        <v>2.7844897959183674</v>
      </c>
    </row>
    <row r="344" spans="1:14" ht="28">
      <c r="A344" s="564">
        <f t="shared" si="19"/>
        <v>334</v>
      </c>
      <c r="B344" s="565" t="s">
        <v>1677</v>
      </c>
      <c r="C344" s="491">
        <v>4826</v>
      </c>
      <c r="D344" s="491">
        <v>0</v>
      </c>
      <c r="E344" s="491">
        <v>0</v>
      </c>
      <c r="F344" s="491">
        <v>4826</v>
      </c>
      <c r="G344" s="491">
        <v>4826</v>
      </c>
      <c r="H344" s="491">
        <v>0</v>
      </c>
      <c r="I344" s="491">
        <v>0</v>
      </c>
      <c r="J344" s="491">
        <v>4826</v>
      </c>
      <c r="K344" s="581">
        <f t="shared" si="17"/>
        <v>1</v>
      </c>
      <c r="L344" s="581"/>
      <c r="M344" s="581"/>
      <c r="N344" s="581">
        <f t="shared" si="18"/>
        <v>1</v>
      </c>
    </row>
    <row r="345" spans="1:14" ht="42">
      <c r="A345" s="564">
        <f t="shared" si="19"/>
        <v>335</v>
      </c>
      <c r="B345" s="565" t="s">
        <v>1678</v>
      </c>
      <c r="C345" s="491">
        <v>7732.8851080000004</v>
      </c>
      <c r="D345" s="491">
        <v>0</v>
      </c>
      <c r="E345" s="491">
        <v>0</v>
      </c>
      <c r="F345" s="491">
        <v>7732.8851080000004</v>
      </c>
      <c r="G345" s="491">
        <v>7732.8851080000004</v>
      </c>
      <c r="H345" s="491">
        <v>0</v>
      </c>
      <c r="I345" s="491">
        <v>0</v>
      </c>
      <c r="J345" s="491">
        <v>7732.8851080000004</v>
      </c>
      <c r="K345" s="581">
        <f t="shared" si="17"/>
        <v>1</v>
      </c>
      <c r="L345" s="581"/>
      <c r="M345" s="581"/>
      <c r="N345" s="581">
        <f t="shared" si="18"/>
        <v>1</v>
      </c>
    </row>
    <row r="346" spans="1:14" ht="42">
      <c r="A346" s="564">
        <f t="shared" si="19"/>
        <v>336</v>
      </c>
      <c r="B346" s="565" t="s">
        <v>1679</v>
      </c>
      <c r="C346" s="491">
        <v>4963.24</v>
      </c>
      <c r="D346" s="491">
        <v>0</v>
      </c>
      <c r="E346" s="491">
        <v>0</v>
      </c>
      <c r="F346" s="491">
        <v>4963.24</v>
      </c>
      <c r="G346" s="491">
        <v>4963.24</v>
      </c>
      <c r="H346" s="491">
        <v>0</v>
      </c>
      <c r="I346" s="491">
        <v>0</v>
      </c>
      <c r="J346" s="491">
        <v>4963.24</v>
      </c>
      <c r="K346" s="581">
        <f t="shared" si="17"/>
        <v>1</v>
      </c>
      <c r="L346" s="581"/>
      <c r="M346" s="581"/>
      <c r="N346" s="581">
        <f t="shared" si="18"/>
        <v>1</v>
      </c>
    </row>
    <row r="347" spans="1:14" ht="28">
      <c r="A347" s="564">
        <f t="shared" si="19"/>
        <v>337</v>
      </c>
      <c r="B347" s="458" t="s">
        <v>1680</v>
      </c>
      <c r="C347" s="491">
        <v>0</v>
      </c>
      <c r="D347" s="491">
        <v>0</v>
      </c>
      <c r="E347" s="491">
        <v>0</v>
      </c>
      <c r="F347" s="491">
        <v>0</v>
      </c>
      <c r="G347" s="491">
        <v>140</v>
      </c>
      <c r="H347" s="491">
        <v>0</v>
      </c>
      <c r="I347" s="491">
        <v>0</v>
      </c>
      <c r="J347" s="491">
        <v>140</v>
      </c>
      <c r="K347" s="581"/>
      <c r="L347" s="581"/>
      <c r="M347" s="581"/>
      <c r="N347" s="581"/>
    </row>
    <row r="348" spans="1:14" ht="28">
      <c r="A348" s="564">
        <f t="shared" si="19"/>
        <v>338</v>
      </c>
      <c r="B348" s="567" t="s">
        <v>1681</v>
      </c>
      <c r="C348" s="491">
        <v>770</v>
      </c>
      <c r="D348" s="491">
        <v>0</v>
      </c>
      <c r="E348" s="491">
        <v>0</v>
      </c>
      <c r="F348" s="491">
        <v>770</v>
      </c>
      <c r="G348" s="491">
        <v>770</v>
      </c>
      <c r="H348" s="491">
        <v>0</v>
      </c>
      <c r="I348" s="491">
        <v>0</v>
      </c>
      <c r="J348" s="491">
        <v>770</v>
      </c>
      <c r="K348" s="581">
        <f t="shared" si="17"/>
        <v>1</v>
      </c>
      <c r="L348" s="581"/>
      <c r="M348" s="581"/>
      <c r="N348" s="581">
        <f t="shared" si="18"/>
        <v>1</v>
      </c>
    </row>
    <row r="349" spans="1:14">
      <c r="A349" s="564">
        <f t="shared" si="19"/>
        <v>339</v>
      </c>
      <c r="B349" s="567" t="s">
        <v>1682</v>
      </c>
      <c r="C349" s="491">
        <v>0</v>
      </c>
      <c r="D349" s="491">
        <v>0</v>
      </c>
      <c r="E349" s="491">
        <v>0</v>
      </c>
      <c r="F349" s="491">
        <v>0</v>
      </c>
      <c r="G349" s="491">
        <v>300</v>
      </c>
      <c r="H349" s="491">
        <v>0</v>
      </c>
      <c r="I349" s="491">
        <v>0</v>
      </c>
      <c r="J349" s="491">
        <v>300</v>
      </c>
      <c r="K349" s="581"/>
      <c r="L349" s="581"/>
      <c r="M349" s="581"/>
      <c r="N349" s="581"/>
    </row>
    <row r="350" spans="1:14" ht="28">
      <c r="A350" s="564">
        <f t="shared" si="19"/>
        <v>340</v>
      </c>
      <c r="B350" s="567" t="s">
        <v>1683</v>
      </c>
      <c r="C350" s="491">
        <v>20000</v>
      </c>
      <c r="D350" s="491">
        <v>0</v>
      </c>
      <c r="E350" s="491">
        <v>0</v>
      </c>
      <c r="F350" s="491">
        <v>20000</v>
      </c>
      <c r="G350" s="491">
        <v>20000</v>
      </c>
      <c r="H350" s="491">
        <v>0</v>
      </c>
      <c r="I350" s="491">
        <v>0</v>
      </c>
      <c r="J350" s="491">
        <v>20000</v>
      </c>
      <c r="K350" s="581">
        <f t="shared" si="17"/>
        <v>1</v>
      </c>
      <c r="L350" s="581"/>
      <c r="M350" s="581"/>
      <c r="N350" s="581">
        <f t="shared" si="18"/>
        <v>1</v>
      </c>
    </row>
    <row r="351" spans="1:14" ht="28">
      <c r="A351" s="564">
        <f t="shared" si="19"/>
        <v>341</v>
      </c>
      <c r="B351" s="567" t="s">
        <v>1684</v>
      </c>
      <c r="C351" s="491">
        <v>90</v>
      </c>
      <c r="D351" s="491">
        <v>0</v>
      </c>
      <c r="E351" s="491">
        <v>0</v>
      </c>
      <c r="F351" s="491">
        <v>90</v>
      </c>
      <c r="G351" s="491">
        <v>90</v>
      </c>
      <c r="H351" s="491">
        <v>0</v>
      </c>
      <c r="I351" s="491">
        <v>0</v>
      </c>
      <c r="J351" s="491">
        <v>90</v>
      </c>
      <c r="K351" s="581">
        <f t="shared" si="17"/>
        <v>1</v>
      </c>
      <c r="L351" s="581"/>
      <c r="M351" s="581"/>
      <c r="N351" s="581">
        <f t="shared" si="18"/>
        <v>1</v>
      </c>
    </row>
    <row r="352" spans="1:14" ht="28">
      <c r="A352" s="564">
        <f t="shared" si="19"/>
        <v>342</v>
      </c>
      <c r="B352" s="567" t="s">
        <v>1685</v>
      </c>
      <c r="C352" s="491">
        <v>21</v>
      </c>
      <c r="D352" s="491">
        <v>0</v>
      </c>
      <c r="E352" s="491">
        <v>0</v>
      </c>
      <c r="F352" s="491">
        <v>21</v>
      </c>
      <c r="G352" s="491">
        <v>21</v>
      </c>
      <c r="H352" s="491">
        <v>0</v>
      </c>
      <c r="I352" s="491">
        <v>0</v>
      </c>
      <c r="J352" s="491">
        <v>21</v>
      </c>
      <c r="K352" s="581">
        <f t="shared" si="17"/>
        <v>1</v>
      </c>
      <c r="L352" s="581"/>
      <c r="M352" s="581"/>
      <c r="N352" s="581">
        <f t="shared" si="18"/>
        <v>1</v>
      </c>
    </row>
    <row r="353" spans="1:14" ht="28">
      <c r="A353" s="564">
        <f t="shared" si="19"/>
        <v>343</v>
      </c>
      <c r="B353" s="567" t="s">
        <v>1686</v>
      </c>
      <c r="C353" s="491">
        <v>600</v>
      </c>
      <c r="D353" s="491">
        <v>0</v>
      </c>
      <c r="E353" s="491">
        <v>0</v>
      </c>
      <c r="F353" s="491">
        <v>600</v>
      </c>
      <c r="G353" s="491">
        <v>600</v>
      </c>
      <c r="H353" s="491">
        <v>0</v>
      </c>
      <c r="I353" s="491">
        <v>0</v>
      </c>
      <c r="J353" s="491">
        <v>600</v>
      </c>
      <c r="K353" s="581">
        <f t="shared" si="17"/>
        <v>1</v>
      </c>
      <c r="L353" s="581"/>
      <c r="M353" s="581"/>
      <c r="N353" s="581">
        <f t="shared" si="18"/>
        <v>1</v>
      </c>
    </row>
    <row r="354" spans="1:14" ht="28">
      <c r="A354" s="564">
        <f t="shared" si="19"/>
        <v>344</v>
      </c>
      <c r="B354" s="567" t="s">
        <v>1687</v>
      </c>
      <c r="C354" s="491">
        <v>1781</v>
      </c>
      <c r="D354" s="491">
        <v>0</v>
      </c>
      <c r="E354" s="491">
        <v>0</v>
      </c>
      <c r="F354" s="491">
        <v>1781</v>
      </c>
      <c r="G354" s="491">
        <v>1781</v>
      </c>
      <c r="H354" s="491">
        <v>0</v>
      </c>
      <c r="I354" s="491">
        <v>0</v>
      </c>
      <c r="J354" s="491">
        <v>1781</v>
      </c>
      <c r="K354" s="581">
        <f t="shared" si="17"/>
        <v>1</v>
      </c>
      <c r="L354" s="581"/>
      <c r="M354" s="581"/>
      <c r="N354" s="581">
        <f t="shared" si="18"/>
        <v>1</v>
      </c>
    </row>
    <row r="355" spans="1:14" ht="28">
      <c r="A355" s="564">
        <f t="shared" si="19"/>
        <v>345</v>
      </c>
      <c r="B355" s="567" t="s">
        <v>1688</v>
      </c>
      <c r="C355" s="491">
        <v>213.35499999999999</v>
      </c>
      <c r="D355" s="491">
        <v>0</v>
      </c>
      <c r="E355" s="491">
        <v>0</v>
      </c>
      <c r="F355" s="491">
        <v>213.35499999999999</v>
      </c>
      <c r="G355" s="491">
        <v>213.35499999999999</v>
      </c>
      <c r="H355" s="491">
        <v>0</v>
      </c>
      <c r="I355" s="491">
        <v>0</v>
      </c>
      <c r="J355" s="491">
        <v>213.35499999999999</v>
      </c>
      <c r="K355" s="581">
        <f t="shared" si="17"/>
        <v>1</v>
      </c>
      <c r="L355" s="581"/>
      <c r="M355" s="581"/>
      <c r="N355" s="581">
        <f t="shared" si="18"/>
        <v>1</v>
      </c>
    </row>
    <row r="356" spans="1:14">
      <c r="A356" s="564">
        <f t="shared" si="19"/>
        <v>346</v>
      </c>
      <c r="B356" s="567" t="s">
        <v>1689</v>
      </c>
      <c r="C356" s="491">
        <v>407.65699999999998</v>
      </c>
      <c r="D356" s="491">
        <v>0</v>
      </c>
      <c r="E356" s="491">
        <v>0</v>
      </c>
      <c r="F356" s="491">
        <v>407.65699999999998</v>
      </c>
      <c r="G356" s="491">
        <v>407.65699999999998</v>
      </c>
      <c r="H356" s="491">
        <v>0</v>
      </c>
      <c r="I356" s="491">
        <v>0</v>
      </c>
      <c r="J356" s="491">
        <v>407.65699999999998</v>
      </c>
      <c r="K356" s="581">
        <f t="shared" si="17"/>
        <v>1</v>
      </c>
      <c r="L356" s="581"/>
      <c r="M356" s="581"/>
      <c r="N356" s="581">
        <f t="shared" si="18"/>
        <v>1</v>
      </c>
    </row>
    <row r="357" spans="1:14">
      <c r="A357" s="564">
        <f t="shared" si="19"/>
        <v>347</v>
      </c>
      <c r="B357" s="567" t="s">
        <v>1690</v>
      </c>
      <c r="C357" s="491">
        <v>21</v>
      </c>
      <c r="D357" s="491">
        <v>0</v>
      </c>
      <c r="E357" s="491">
        <v>0</v>
      </c>
      <c r="F357" s="491">
        <v>21</v>
      </c>
      <c r="G357" s="491">
        <v>21</v>
      </c>
      <c r="H357" s="491">
        <v>0</v>
      </c>
      <c r="I357" s="491">
        <v>0</v>
      </c>
      <c r="J357" s="491">
        <v>21</v>
      </c>
      <c r="K357" s="581">
        <f t="shared" si="17"/>
        <v>1</v>
      </c>
      <c r="L357" s="581"/>
      <c r="M357" s="581"/>
      <c r="N357" s="581">
        <f t="shared" si="18"/>
        <v>1</v>
      </c>
    </row>
    <row r="358" spans="1:14">
      <c r="A358" s="564">
        <f t="shared" si="19"/>
        <v>348</v>
      </c>
      <c r="B358" s="567" t="s">
        <v>1691</v>
      </c>
      <c r="C358" s="491">
        <v>46</v>
      </c>
      <c r="D358" s="491">
        <v>0</v>
      </c>
      <c r="E358" s="491">
        <v>0</v>
      </c>
      <c r="F358" s="491">
        <v>46</v>
      </c>
      <c r="G358" s="491">
        <v>46</v>
      </c>
      <c r="H358" s="491">
        <v>0</v>
      </c>
      <c r="I358" s="491">
        <v>0</v>
      </c>
      <c r="J358" s="491">
        <v>46</v>
      </c>
      <c r="K358" s="581">
        <f t="shared" si="17"/>
        <v>1</v>
      </c>
      <c r="L358" s="581"/>
      <c r="M358" s="581"/>
      <c r="N358" s="581">
        <f t="shared" si="18"/>
        <v>1</v>
      </c>
    </row>
    <row r="359" spans="1:14">
      <c r="A359" s="564">
        <f t="shared" si="19"/>
        <v>349</v>
      </c>
      <c r="B359" s="567" t="s">
        <v>1692</v>
      </c>
      <c r="C359" s="491">
        <v>60</v>
      </c>
      <c r="D359" s="491">
        <v>0</v>
      </c>
      <c r="E359" s="491">
        <v>0</v>
      </c>
      <c r="F359" s="491">
        <v>60</v>
      </c>
      <c r="G359" s="491">
        <v>60</v>
      </c>
      <c r="H359" s="491">
        <v>0</v>
      </c>
      <c r="I359" s="491">
        <v>0</v>
      </c>
      <c r="J359" s="491">
        <v>60</v>
      </c>
      <c r="K359" s="581">
        <f t="shared" si="17"/>
        <v>1</v>
      </c>
      <c r="L359" s="581"/>
      <c r="M359" s="581"/>
      <c r="N359" s="581">
        <f t="shared" si="18"/>
        <v>1</v>
      </c>
    </row>
    <row r="360" spans="1:14">
      <c r="A360" s="564">
        <f t="shared" si="19"/>
        <v>350</v>
      </c>
      <c r="B360" s="567" t="s">
        <v>1693</v>
      </c>
      <c r="C360" s="491">
        <v>775</v>
      </c>
      <c r="D360" s="491">
        <v>0</v>
      </c>
      <c r="E360" s="491">
        <v>0</v>
      </c>
      <c r="F360" s="491">
        <v>775</v>
      </c>
      <c r="G360" s="491">
        <v>775</v>
      </c>
      <c r="H360" s="491">
        <v>0</v>
      </c>
      <c r="I360" s="491">
        <v>0</v>
      </c>
      <c r="J360" s="491">
        <v>775</v>
      </c>
      <c r="K360" s="581">
        <f t="shared" si="17"/>
        <v>1</v>
      </c>
      <c r="L360" s="581"/>
      <c r="M360" s="581"/>
      <c r="N360" s="581">
        <f t="shared" si="18"/>
        <v>1</v>
      </c>
    </row>
    <row r="361" spans="1:14">
      <c r="A361" s="564">
        <f t="shared" si="19"/>
        <v>351</v>
      </c>
      <c r="B361" s="567" t="s">
        <v>1694</v>
      </c>
      <c r="C361" s="491">
        <v>2671</v>
      </c>
      <c r="D361" s="491">
        <v>0</v>
      </c>
      <c r="E361" s="491">
        <v>0</v>
      </c>
      <c r="F361" s="491">
        <v>2671</v>
      </c>
      <c r="G361" s="491">
        <v>2671</v>
      </c>
      <c r="H361" s="491">
        <v>0</v>
      </c>
      <c r="I361" s="491">
        <v>0</v>
      </c>
      <c r="J361" s="491">
        <v>2671</v>
      </c>
      <c r="K361" s="581">
        <f t="shared" si="17"/>
        <v>1</v>
      </c>
      <c r="L361" s="581"/>
      <c r="M361" s="581"/>
      <c r="N361" s="581">
        <f t="shared" si="18"/>
        <v>1</v>
      </c>
    </row>
    <row r="362" spans="1:14">
      <c r="A362" s="564">
        <f t="shared" si="19"/>
        <v>352</v>
      </c>
      <c r="B362" s="567" t="s">
        <v>1694</v>
      </c>
      <c r="C362" s="491">
        <v>228</v>
      </c>
      <c r="D362" s="491">
        <v>0</v>
      </c>
      <c r="E362" s="491">
        <v>0</v>
      </c>
      <c r="F362" s="491">
        <v>228</v>
      </c>
      <c r="G362" s="491">
        <v>228</v>
      </c>
      <c r="H362" s="491">
        <v>0</v>
      </c>
      <c r="I362" s="491">
        <v>0</v>
      </c>
      <c r="J362" s="491">
        <v>228</v>
      </c>
      <c r="K362" s="581">
        <f t="shared" si="17"/>
        <v>1</v>
      </c>
      <c r="L362" s="581"/>
      <c r="M362" s="581"/>
      <c r="N362" s="581">
        <f t="shared" si="18"/>
        <v>1</v>
      </c>
    </row>
    <row r="363" spans="1:14">
      <c r="A363" s="564">
        <f t="shared" si="19"/>
        <v>353</v>
      </c>
      <c r="B363" s="567" t="s">
        <v>1695</v>
      </c>
      <c r="C363" s="491">
        <v>64</v>
      </c>
      <c r="D363" s="491">
        <v>0</v>
      </c>
      <c r="E363" s="491">
        <v>0</v>
      </c>
      <c r="F363" s="491">
        <v>64</v>
      </c>
      <c r="G363" s="491">
        <v>64</v>
      </c>
      <c r="H363" s="491">
        <v>0</v>
      </c>
      <c r="I363" s="491">
        <v>0</v>
      </c>
      <c r="J363" s="491">
        <v>64</v>
      </c>
      <c r="K363" s="581">
        <f t="shared" si="17"/>
        <v>1</v>
      </c>
      <c r="L363" s="581"/>
      <c r="M363" s="581"/>
      <c r="N363" s="581">
        <f t="shared" si="18"/>
        <v>1</v>
      </c>
    </row>
    <row r="364" spans="1:14" ht="28">
      <c r="A364" s="564">
        <f t="shared" si="19"/>
        <v>354</v>
      </c>
      <c r="B364" s="567" t="s">
        <v>1696</v>
      </c>
      <c r="C364" s="491">
        <v>334</v>
      </c>
      <c r="D364" s="491">
        <v>0</v>
      </c>
      <c r="E364" s="491">
        <v>0</v>
      </c>
      <c r="F364" s="491">
        <v>334</v>
      </c>
      <c r="G364" s="491">
        <v>334</v>
      </c>
      <c r="H364" s="491">
        <v>0</v>
      </c>
      <c r="I364" s="491">
        <v>0</v>
      </c>
      <c r="J364" s="491">
        <v>334</v>
      </c>
      <c r="K364" s="581">
        <f t="shared" si="17"/>
        <v>1</v>
      </c>
      <c r="L364" s="581"/>
      <c r="M364" s="581"/>
      <c r="N364" s="581">
        <f t="shared" si="18"/>
        <v>1</v>
      </c>
    </row>
    <row r="365" spans="1:14" ht="28">
      <c r="A365" s="564">
        <f t="shared" si="19"/>
        <v>355</v>
      </c>
      <c r="B365" s="567" t="s">
        <v>1697</v>
      </c>
      <c r="C365" s="491">
        <v>300</v>
      </c>
      <c r="D365" s="491">
        <v>0</v>
      </c>
      <c r="E365" s="491">
        <v>0</v>
      </c>
      <c r="F365" s="491">
        <v>300</v>
      </c>
      <c r="G365" s="491">
        <v>300</v>
      </c>
      <c r="H365" s="491">
        <v>0</v>
      </c>
      <c r="I365" s="491">
        <v>0</v>
      </c>
      <c r="J365" s="491">
        <v>300</v>
      </c>
      <c r="K365" s="581">
        <f t="shared" si="17"/>
        <v>1</v>
      </c>
      <c r="L365" s="581"/>
      <c r="M365" s="581"/>
      <c r="N365" s="581">
        <f t="shared" si="18"/>
        <v>1</v>
      </c>
    </row>
    <row r="366" spans="1:14" ht="28">
      <c r="A366" s="564">
        <f t="shared" si="19"/>
        <v>356</v>
      </c>
      <c r="B366" s="567" t="s">
        <v>1698</v>
      </c>
      <c r="C366" s="491">
        <v>700</v>
      </c>
      <c r="D366" s="491">
        <v>0</v>
      </c>
      <c r="E366" s="491">
        <v>0</v>
      </c>
      <c r="F366" s="491">
        <v>700</v>
      </c>
      <c r="G366" s="491">
        <v>700</v>
      </c>
      <c r="H366" s="491">
        <v>0</v>
      </c>
      <c r="I366" s="491">
        <v>0</v>
      </c>
      <c r="J366" s="491">
        <v>700</v>
      </c>
      <c r="K366" s="581">
        <f t="shared" si="17"/>
        <v>1</v>
      </c>
      <c r="L366" s="581"/>
      <c r="M366" s="581"/>
      <c r="N366" s="581">
        <f t="shared" si="18"/>
        <v>1</v>
      </c>
    </row>
    <row r="367" spans="1:14" ht="28">
      <c r="A367" s="564">
        <f t="shared" si="19"/>
        <v>357</v>
      </c>
      <c r="B367" s="567" t="s">
        <v>1699</v>
      </c>
      <c r="C367" s="491">
        <v>98</v>
      </c>
      <c r="D367" s="491">
        <v>0</v>
      </c>
      <c r="E367" s="491">
        <v>0</v>
      </c>
      <c r="F367" s="491">
        <v>98</v>
      </c>
      <c r="G367" s="491">
        <v>98</v>
      </c>
      <c r="H367" s="491">
        <v>0</v>
      </c>
      <c r="I367" s="491">
        <v>0</v>
      </c>
      <c r="J367" s="491">
        <v>98</v>
      </c>
      <c r="K367" s="581">
        <f t="shared" si="17"/>
        <v>1</v>
      </c>
      <c r="L367" s="581"/>
      <c r="M367" s="581"/>
      <c r="N367" s="581">
        <f t="shared" si="18"/>
        <v>1</v>
      </c>
    </row>
    <row r="368" spans="1:14">
      <c r="A368" s="564">
        <f t="shared" si="19"/>
        <v>358</v>
      </c>
      <c r="B368" s="567" t="s">
        <v>1700</v>
      </c>
      <c r="C368" s="491">
        <v>2752</v>
      </c>
      <c r="D368" s="491">
        <v>0</v>
      </c>
      <c r="E368" s="491">
        <v>0</v>
      </c>
      <c r="F368" s="491">
        <v>2752</v>
      </c>
      <c r="G368" s="491">
        <v>2752</v>
      </c>
      <c r="H368" s="491">
        <v>0</v>
      </c>
      <c r="I368" s="491">
        <v>0</v>
      </c>
      <c r="J368" s="491">
        <v>2752</v>
      </c>
      <c r="K368" s="581">
        <f t="shared" si="17"/>
        <v>1</v>
      </c>
      <c r="L368" s="581"/>
      <c r="M368" s="581"/>
      <c r="N368" s="581">
        <f t="shared" si="18"/>
        <v>1</v>
      </c>
    </row>
    <row r="369" spans="1:14">
      <c r="A369" s="564">
        <f t="shared" si="19"/>
        <v>359</v>
      </c>
      <c r="B369" s="567" t="s">
        <v>1701</v>
      </c>
      <c r="C369" s="491">
        <v>1537</v>
      </c>
      <c r="D369" s="491">
        <v>0</v>
      </c>
      <c r="E369" s="491">
        <v>0</v>
      </c>
      <c r="F369" s="491">
        <v>1537</v>
      </c>
      <c r="G369" s="491">
        <v>1537</v>
      </c>
      <c r="H369" s="491">
        <v>0</v>
      </c>
      <c r="I369" s="491">
        <v>0</v>
      </c>
      <c r="J369" s="491">
        <v>1537</v>
      </c>
      <c r="K369" s="581">
        <f t="shared" si="17"/>
        <v>1</v>
      </c>
      <c r="L369" s="581"/>
      <c r="M369" s="581"/>
      <c r="N369" s="581">
        <f t="shared" si="18"/>
        <v>1</v>
      </c>
    </row>
    <row r="370" spans="1:14" ht="28">
      <c r="A370" s="564">
        <f t="shared" si="19"/>
        <v>360</v>
      </c>
      <c r="B370" s="567" t="s">
        <v>1702</v>
      </c>
      <c r="C370" s="491">
        <v>1975</v>
      </c>
      <c r="D370" s="491">
        <v>0</v>
      </c>
      <c r="E370" s="491">
        <v>0</v>
      </c>
      <c r="F370" s="491">
        <v>1975</v>
      </c>
      <c r="G370" s="491">
        <v>1975</v>
      </c>
      <c r="H370" s="491">
        <v>0</v>
      </c>
      <c r="I370" s="491">
        <v>0</v>
      </c>
      <c r="J370" s="491">
        <v>1975</v>
      </c>
      <c r="K370" s="581">
        <f t="shared" si="17"/>
        <v>1</v>
      </c>
      <c r="L370" s="581"/>
      <c r="M370" s="581"/>
      <c r="N370" s="581">
        <f t="shared" si="18"/>
        <v>1</v>
      </c>
    </row>
    <row r="371" spans="1:14" ht="28">
      <c r="A371" s="564">
        <f t="shared" si="19"/>
        <v>361</v>
      </c>
      <c r="B371" s="567" t="s">
        <v>1703</v>
      </c>
      <c r="C371" s="491">
        <v>26</v>
      </c>
      <c r="D371" s="491">
        <v>0</v>
      </c>
      <c r="E371" s="491">
        <v>0</v>
      </c>
      <c r="F371" s="491">
        <v>26</v>
      </c>
      <c r="G371" s="491">
        <v>26</v>
      </c>
      <c r="H371" s="491">
        <v>0</v>
      </c>
      <c r="I371" s="491">
        <v>0</v>
      </c>
      <c r="J371" s="491">
        <v>26</v>
      </c>
      <c r="K371" s="581">
        <f t="shared" si="17"/>
        <v>1</v>
      </c>
      <c r="L371" s="581"/>
      <c r="M371" s="581"/>
      <c r="N371" s="581">
        <f t="shared" si="18"/>
        <v>1</v>
      </c>
    </row>
    <row r="372" spans="1:14" ht="28">
      <c r="A372" s="564">
        <f t="shared" si="19"/>
        <v>362</v>
      </c>
      <c r="B372" s="567" t="s">
        <v>1704</v>
      </c>
      <c r="C372" s="491">
        <v>4179</v>
      </c>
      <c r="D372" s="491">
        <v>0</v>
      </c>
      <c r="E372" s="491">
        <v>0</v>
      </c>
      <c r="F372" s="491">
        <v>4179</v>
      </c>
      <c r="G372" s="491">
        <v>4179</v>
      </c>
      <c r="H372" s="491">
        <v>0</v>
      </c>
      <c r="I372" s="491">
        <v>0</v>
      </c>
      <c r="J372" s="491">
        <v>4179</v>
      </c>
      <c r="K372" s="581">
        <f t="shared" si="17"/>
        <v>1</v>
      </c>
      <c r="L372" s="581"/>
      <c r="M372" s="581"/>
      <c r="N372" s="581">
        <f t="shared" si="18"/>
        <v>1</v>
      </c>
    </row>
    <row r="373" spans="1:14" ht="28">
      <c r="A373" s="564">
        <f t="shared" si="19"/>
        <v>363</v>
      </c>
      <c r="B373" s="567" t="s">
        <v>1705</v>
      </c>
      <c r="C373" s="491">
        <v>100</v>
      </c>
      <c r="D373" s="491">
        <v>0</v>
      </c>
      <c r="E373" s="491">
        <v>0</v>
      </c>
      <c r="F373" s="491">
        <v>100</v>
      </c>
      <c r="G373" s="491">
        <v>100</v>
      </c>
      <c r="H373" s="491">
        <v>0</v>
      </c>
      <c r="I373" s="491">
        <v>0</v>
      </c>
      <c r="J373" s="491">
        <v>100</v>
      </c>
      <c r="K373" s="581">
        <f t="shared" si="17"/>
        <v>1</v>
      </c>
      <c r="L373" s="581"/>
      <c r="M373" s="581"/>
      <c r="N373" s="581">
        <f t="shared" si="18"/>
        <v>1</v>
      </c>
    </row>
    <row r="374" spans="1:14">
      <c r="A374" s="564">
        <f t="shared" si="19"/>
        <v>364</v>
      </c>
      <c r="B374" s="567" t="s">
        <v>1706</v>
      </c>
      <c r="C374" s="491">
        <v>2820</v>
      </c>
      <c r="D374" s="491">
        <v>0</v>
      </c>
      <c r="E374" s="491">
        <v>0</v>
      </c>
      <c r="F374" s="491">
        <v>2820</v>
      </c>
      <c r="G374" s="491">
        <v>2820</v>
      </c>
      <c r="H374" s="491">
        <v>0</v>
      </c>
      <c r="I374" s="491">
        <v>0</v>
      </c>
      <c r="J374" s="491">
        <v>2820</v>
      </c>
      <c r="K374" s="581">
        <f t="shared" si="17"/>
        <v>1</v>
      </c>
      <c r="L374" s="581"/>
      <c r="M374" s="581"/>
      <c r="N374" s="581">
        <f t="shared" si="18"/>
        <v>1</v>
      </c>
    </row>
    <row r="375" spans="1:14">
      <c r="A375" s="564">
        <f t="shared" si="19"/>
        <v>365</v>
      </c>
      <c r="B375" s="567" t="s">
        <v>1707</v>
      </c>
      <c r="C375" s="491">
        <v>3392</v>
      </c>
      <c r="D375" s="491">
        <v>0</v>
      </c>
      <c r="E375" s="491">
        <v>0</v>
      </c>
      <c r="F375" s="491">
        <v>3392</v>
      </c>
      <c r="G375" s="491">
        <v>3392</v>
      </c>
      <c r="H375" s="491">
        <v>0</v>
      </c>
      <c r="I375" s="491">
        <v>0</v>
      </c>
      <c r="J375" s="491">
        <v>3392</v>
      </c>
      <c r="K375" s="581">
        <f t="shared" si="17"/>
        <v>1</v>
      </c>
      <c r="L375" s="581"/>
      <c r="M375" s="581"/>
      <c r="N375" s="581">
        <f t="shared" si="18"/>
        <v>1</v>
      </c>
    </row>
    <row r="376" spans="1:14" ht="28">
      <c r="A376" s="564">
        <f t="shared" si="19"/>
        <v>366</v>
      </c>
      <c r="B376" s="567" t="s">
        <v>1708</v>
      </c>
      <c r="C376" s="491">
        <v>3352</v>
      </c>
      <c r="D376" s="491">
        <v>0</v>
      </c>
      <c r="E376" s="491">
        <v>0</v>
      </c>
      <c r="F376" s="491">
        <v>3352</v>
      </c>
      <c r="G376" s="491">
        <v>3352</v>
      </c>
      <c r="H376" s="491">
        <v>0</v>
      </c>
      <c r="I376" s="491">
        <v>0</v>
      </c>
      <c r="J376" s="491">
        <v>3352</v>
      </c>
      <c r="K376" s="581">
        <f t="shared" si="17"/>
        <v>1</v>
      </c>
      <c r="L376" s="581"/>
      <c r="M376" s="581"/>
      <c r="N376" s="581">
        <f t="shared" si="18"/>
        <v>1</v>
      </c>
    </row>
    <row r="377" spans="1:14" ht="28">
      <c r="A377" s="564">
        <f t="shared" si="19"/>
        <v>367</v>
      </c>
      <c r="B377" s="567" t="s">
        <v>1709</v>
      </c>
      <c r="C377" s="491">
        <v>27</v>
      </c>
      <c r="D377" s="491">
        <v>0</v>
      </c>
      <c r="E377" s="491">
        <v>0</v>
      </c>
      <c r="F377" s="491">
        <v>27</v>
      </c>
      <c r="G377" s="491">
        <v>27</v>
      </c>
      <c r="H377" s="491">
        <v>0</v>
      </c>
      <c r="I377" s="491">
        <v>0</v>
      </c>
      <c r="J377" s="491">
        <v>27</v>
      </c>
      <c r="K377" s="581">
        <f t="shared" si="17"/>
        <v>1</v>
      </c>
      <c r="L377" s="581"/>
      <c r="M377" s="581"/>
      <c r="N377" s="581">
        <f t="shared" si="18"/>
        <v>1</v>
      </c>
    </row>
    <row r="378" spans="1:14" ht="28">
      <c r="A378" s="564">
        <f t="shared" si="19"/>
        <v>368</v>
      </c>
      <c r="B378" s="567" t="s">
        <v>1710</v>
      </c>
      <c r="C378" s="491">
        <v>18000</v>
      </c>
      <c r="D378" s="491">
        <v>0</v>
      </c>
      <c r="E378" s="491">
        <v>0</v>
      </c>
      <c r="F378" s="491">
        <v>18000</v>
      </c>
      <c r="G378" s="491">
        <v>32046.317999999999</v>
      </c>
      <c r="H378" s="491">
        <v>0</v>
      </c>
      <c r="I378" s="491">
        <v>0</v>
      </c>
      <c r="J378" s="491">
        <v>32046.317999999999</v>
      </c>
      <c r="K378" s="581">
        <f t="shared" si="17"/>
        <v>1.780351</v>
      </c>
      <c r="L378" s="581"/>
      <c r="M378" s="581"/>
      <c r="N378" s="581">
        <f t="shared" si="18"/>
        <v>1.780351</v>
      </c>
    </row>
    <row r="379" spans="1:14" ht="28">
      <c r="A379" s="564">
        <f t="shared" si="19"/>
        <v>369</v>
      </c>
      <c r="B379" s="567" t="s">
        <v>1711</v>
      </c>
      <c r="C379" s="491">
        <v>5791</v>
      </c>
      <c r="D379" s="491">
        <v>0</v>
      </c>
      <c r="E379" s="491">
        <v>0</v>
      </c>
      <c r="F379" s="491">
        <v>5791</v>
      </c>
      <c r="G379" s="491">
        <v>5791</v>
      </c>
      <c r="H379" s="491">
        <v>0</v>
      </c>
      <c r="I379" s="491">
        <v>0</v>
      </c>
      <c r="J379" s="491">
        <v>5791</v>
      </c>
      <c r="K379" s="581">
        <f t="shared" si="17"/>
        <v>1</v>
      </c>
      <c r="L379" s="581"/>
      <c r="M379" s="581"/>
      <c r="N379" s="581">
        <f t="shared" si="18"/>
        <v>1</v>
      </c>
    </row>
    <row r="380" spans="1:14" ht="28">
      <c r="A380" s="564">
        <f t="shared" si="19"/>
        <v>370</v>
      </c>
      <c r="B380" s="567" t="s">
        <v>1712</v>
      </c>
      <c r="C380" s="491">
        <v>4369</v>
      </c>
      <c r="D380" s="491">
        <v>0</v>
      </c>
      <c r="E380" s="491">
        <v>0</v>
      </c>
      <c r="F380" s="491">
        <v>4369</v>
      </c>
      <c r="G380" s="491">
        <v>4369</v>
      </c>
      <c r="H380" s="491">
        <v>0</v>
      </c>
      <c r="I380" s="491">
        <v>0</v>
      </c>
      <c r="J380" s="491">
        <v>4369</v>
      </c>
      <c r="K380" s="581">
        <f t="shared" si="17"/>
        <v>1</v>
      </c>
      <c r="L380" s="581"/>
      <c r="M380" s="581"/>
      <c r="N380" s="581">
        <f t="shared" si="18"/>
        <v>1</v>
      </c>
    </row>
    <row r="381" spans="1:14" ht="70">
      <c r="A381" s="564">
        <f t="shared" si="19"/>
        <v>371</v>
      </c>
      <c r="B381" s="567" t="s">
        <v>1713</v>
      </c>
      <c r="C381" s="491">
        <v>396</v>
      </c>
      <c r="D381" s="491">
        <v>0</v>
      </c>
      <c r="E381" s="491">
        <v>0</v>
      </c>
      <c r="F381" s="491">
        <v>396</v>
      </c>
      <c r="G381" s="491">
        <v>396</v>
      </c>
      <c r="H381" s="491">
        <v>0</v>
      </c>
      <c r="I381" s="491">
        <v>0</v>
      </c>
      <c r="J381" s="491">
        <v>396</v>
      </c>
      <c r="K381" s="581">
        <f t="shared" si="17"/>
        <v>1</v>
      </c>
      <c r="L381" s="581"/>
      <c r="M381" s="581"/>
      <c r="N381" s="581">
        <f t="shared" si="18"/>
        <v>1</v>
      </c>
    </row>
    <row r="382" spans="1:14" ht="28">
      <c r="A382" s="564">
        <f t="shared" si="19"/>
        <v>372</v>
      </c>
      <c r="B382" s="567" t="s">
        <v>1714</v>
      </c>
      <c r="C382" s="491">
        <v>22276</v>
      </c>
      <c r="D382" s="491">
        <v>0</v>
      </c>
      <c r="E382" s="491">
        <v>0</v>
      </c>
      <c r="F382" s="491">
        <v>22276</v>
      </c>
      <c r="G382" s="491">
        <v>15992.723</v>
      </c>
      <c r="H382" s="491">
        <v>0</v>
      </c>
      <c r="I382" s="491">
        <v>0</v>
      </c>
      <c r="J382" s="491">
        <v>15992.723</v>
      </c>
      <c r="K382" s="581">
        <f t="shared" si="17"/>
        <v>0.71793513198060688</v>
      </c>
      <c r="L382" s="581"/>
      <c r="M382" s="581"/>
      <c r="N382" s="581">
        <f t="shared" si="18"/>
        <v>0.71793513198060688</v>
      </c>
    </row>
    <row r="383" spans="1:14" ht="28">
      <c r="A383" s="564">
        <f t="shared" si="19"/>
        <v>373</v>
      </c>
      <c r="B383" s="567" t="s">
        <v>1715</v>
      </c>
      <c r="C383" s="491">
        <v>67</v>
      </c>
      <c r="D383" s="491">
        <v>0</v>
      </c>
      <c r="E383" s="491">
        <v>0</v>
      </c>
      <c r="F383" s="491">
        <v>67</v>
      </c>
      <c r="G383" s="491">
        <v>67</v>
      </c>
      <c r="H383" s="491">
        <v>0</v>
      </c>
      <c r="I383" s="491">
        <v>0</v>
      </c>
      <c r="J383" s="491">
        <v>67</v>
      </c>
      <c r="K383" s="581">
        <f t="shared" si="17"/>
        <v>1</v>
      </c>
      <c r="L383" s="581"/>
      <c r="M383" s="581"/>
      <c r="N383" s="581">
        <f t="shared" si="18"/>
        <v>1</v>
      </c>
    </row>
    <row r="384" spans="1:14" ht="28">
      <c r="A384" s="564">
        <f t="shared" si="19"/>
        <v>374</v>
      </c>
      <c r="B384" s="567" t="s">
        <v>1716</v>
      </c>
      <c r="C384" s="491">
        <v>7350</v>
      </c>
      <c r="D384" s="491">
        <v>0</v>
      </c>
      <c r="E384" s="491">
        <v>0</v>
      </c>
      <c r="F384" s="491">
        <v>7350</v>
      </c>
      <c r="G384" s="491">
        <v>7350</v>
      </c>
      <c r="H384" s="491">
        <v>0</v>
      </c>
      <c r="I384" s="491">
        <v>0</v>
      </c>
      <c r="J384" s="491">
        <v>7350</v>
      </c>
      <c r="K384" s="581">
        <f t="shared" si="17"/>
        <v>1</v>
      </c>
      <c r="L384" s="581"/>
      <c r="M384" s="581"/>
      <c r="N384" s="581">
        <f t="shared" si="18"/>
        <v>1</v>
      </c>
    </row>
    <row r="385" spans="1:14" ht="42">
      <c r="A385" s="564">
        <f t="shared" si="19"/>
        <v>375</v>
      </c>
      <c r="B385" s="567" t="s">
        <v>1717</v>
      </c>
      <c r="C385" s="491">
        <v>197</v>
      </c>
      <c r="D385" s="491">
        <v>0</v>
      </c>
      <c r="E385" s="491">
        <v>0</v>
      </c>
      <c r="F385" s="491">
        <v>197</v>
      </c>
      <c r="G385" s="491">
        <v>197</v>
      </c>
      <c r="H385" s="491">
        <v>0</v>
      </c>
      <c r="I385" s="491">
        <v>0</v>
      </c>
      <c r="J385" s="491">
        <v>197</v>
      </c>
      <c r="K385" s="581">
        <f t="shared" si="17"/>
        <v>1</v>
      </c>
      <c r="L385" s="581"/>
      <c r="M385" s="581"/>
      <c r="N385" s="581">
        <f t="shared" si="18"/>
        <v>1</v>
      </c>
    </row>
    <row r="386" spans="1:14" ht="28">
      <c r="A386" s="564">
        <f t="shared" si="19"/>
        <v>376</v>
      </c>
      <c r="B386" s="567" t="s">
        <v>1718</v>
      </c>
      <c r="C386" s="491">
        <v>436</v>
      </c>
      <c r="D386" s="491">
        <v>0</v>
      </c>
      <c r="E386" s="491">
        <v>0</v>
      </c>
      <c r="F386" s="491">
        <v>436</v>
      </c>
      <c r="G386" s="491">
        <v>436</v>
      </c>
      <c r="H386" s="491">
        <v>0</v>
      </c>
      <c r="I386" s="491">
        <v>0</v>
      </c>
      <c r="J386" s="491">
        <v>436</v>
      </c>
      <c r="K386" s="581">
        <f t="shared" si="17"/>
        <v>1</v>
      </c>
      <c r="L386" s="581"/>
      <c r="M386" s="581"/>
      <c r="N386" s="581">
        <f t="shared" si="18"/>
        <v>1</v>
      </c>
    </row>
    <row r="387" spans="1:14" ht="28">
      <c r="A387" s="564">
        <f t="shared" si="19"/>
        <v>377</v>
      </c>
      <c r="B387" s="567" t="s">
        <v>1719</v>
      </c>
      <c r="C387" s="491">
        <v>26650</v>
      </c>
      <c r="D387" s="491">
        <v>0</v>
      </c>
      <c r="E387" s="491">
        <v>0</v>
      </c>
      <c r="F387" s="491">
        <v>26650</v>
      </c>
      <c r="G387" s="491">
        <v>22484.829000000002</v>
      </c>
      <c r="H387" s="491">
        <v>0</v>
      </c>
      <c r="I387" s="491">
        <v>0</v>
      </c>
      <c r="J387" s="491">
        <v>22484.829000000002</v>
      </c>
      <c r="K387" s="581">
        <f t="shared" si="17"/>
        <v>0.84370840525328339</v>
      </c>
      <c r="L387" s="581"/>
      <c r="M387" s="581"/>
      <c r="N387" s="581">
        <f t="shared" si="18"/>
        <v>0.84370840525328339</v>
      </c>
    </row>
    <row r="388" spans="1:14" ht="28">
      <c r="A388" s="564">
        <f t="shared" si="19"/>
        <v>378</v>
      </c>
      <c r="B388" s="567" t="s">
        <v>1720</v>
      </c>
      <c r="C388" s="491">
        <v>410</v>
      </c>
      <c r="D388" s="491">
        <v>0</v>
      </c>
      <c r="E388" s="491">
        <v>0</v>
      </c>
      <c r="F388" s="491">
        <v>410</v>
      </c>
      <c r="G388" s="491">
        <v>410</v>
      </c>
      <c r="H388" s="491">
        <v>0</v>
      </c>
      <c r="I388" s="491">
        <v>0</v>
      </c>
      <c r="J388" s="491">
        <v>410</v>
      </c>
      <c r="K388" s="581">
        <f t="shared" si="17"/>
        <v>1</v>
      </c>
      <c r="L388" s="581"/>
      <c r="M388" s="581"/>
      <c r="N388" s="581">
        <f t="shared" si="18"/>
        <v>1</v>
      </c>
    </row>
    <row r="389" spans="1:14">
      <c r="A389" s="564">
        <f t="shared" si="19"/>
        <v>379</v>
      </c>
      <c r="B389" s="567" t="s">
        <v>1721</v>
      </c>
      <c r="C389" s="491">
        <v>711</v>
      </c>
      <c r="D389" s="491">
        <v>0</v>
      </c>
      <c r="E389" s="491">
        <v>0</v>
      </c>
      <c r="F389" s="491">
        <v>711</v>
      </c>
      <c r="G389" s="491">
        <v>711</v>
      </c>
      <c r="H389" s="491">
        <v>0</v>
      </c>
      <c r="I389" s="491">
        <v>0</v>
      </c>
      <c r="J389" s="491">
        <v>711</v>
      </c>
      <c r="K389" s="581">
        <f t="shared" si="17"/>
        <v>1</v>
      </c>
      <c r="L389" s="581"/>
      <c r="M389" s="581"/>
      <c r="N389" s="581">
        <f t="shared" si="18"/>
        <v>1</v>
      </c>
    </row>
    <row r="390" spans="1:14" ht="28">
      <c r="A390" s="564">
        <f t="shared" si="19"/>
        <v>380</v>
      </c>
      <c r="B390" s="567" t="s">
        <v>1722</v>
      </c>
      <c r="C390" s="491">
        <v>4500</v>
      </c>
      <c r="D390" s="491">
        <v>0</v>
      </c>
      <c r="E390" s="491">
        <v>0</v>
      </c>
      <c r="F390" s="491">
        <v>4500</v>
      </c>
      <c r="G390" s="491">
        <v>4500</v>
      </c>
      <c r="H390" s="491">
        <v>0</v>
      </c>
      <c r="I390" s="491">
        <v>0</v>
      </c>
      <c r="J390" s="491">
        <v>4500</v>
      </c>
      <c r="K390" s="581">
        <f t="shared" si="17"/>
        <v>1</v>
      </c>
      <c r="L390" s="581"/>
      <c r="M390" s="581"/>
      <c r="N390" s="581">
        <f t="shared" si="18"/>
        <v>1</v>
      </c>
    </row>
    <row r="391" spans="1:14" ht="28">
      <c r="A391" s="564">
        <f t="shared" si="19"/>
        <v>381</v>
      </c>
      <c r="B391" s="567" t="s">
        <v>1722</v>
      </c>
      <c r="C391" s="491">
        <v>1433</v>
      </c>
      <c r="D391" s="491">
        <v>0</v>
      </c>
      <c r="E391" s="491">
        <v>0</v>
      </c>
      <c r="F391" s="491">
        <v>1433</v>
      </c>
      <c r="G391" s="491">
        <v>1433</v>
      </c>
      <c r="H391" s="491">
        <v>0</v>
      </c>
      <c r="I391" s="491">
        <v>0</v>
      </c>
      <c r="J391" s="491">
        <v>1433</v>
      </c>
      <c r="K391" s="581">
        <f t="shared" si="17"/>
        <v>1</v>
      </c>
      <c r="L391" s="581"/>
      <c r="M391" s="581"/>
      <c r="N391" s="581">
        <f t="shared" si="18"/>
        <v>1</v>
      </c>
    </row>
    <row r="392" spans="1:14" ht="28">
      <c r="A392" s="564">
        <f t="shared" si="19"/>
        <v>382</v>
      </c>
      <c r="B392" s="567" t="s">
        <v>1723</v>
      </c>
      <c r="C392" s="491">
        <v>184</v>
      </c>
      <c r="D392" s="491">
        <v>0</v>
      </c>
      <c r="E392" s="491">
        <v>0</v>
      </c>
      <c r="F392" s="491">
        <v>184</v>
      </c>
      <c r="G392" s="491">
        <v>184</v>
      </c>
      <c r="H392" s="491">
        <v>0</v>
      </c>
      <c r="I392" s="491">
        <v>0</v>
      </c>
      <c r="J392" s="491">
        <v>184</v>
      </c>
      <c r="K392" s="581">
        <f t="shared" si="17"/>
        <v>1</v>
      </c>
      <c r="L392" s="581"/>
      <c r="M392" s="581"/>
      <c r="N392" s="581">
        <f t="shared" si="18"/>
        <v>1</v>
      </c>
    </row>
    <row r="393" spans="1:14" ht="28">
      <c r="A393" s="564">
        <f t="shared" si="19"/>
        <v>383</v>
      </c>
      <c r="B393" s="567" t="s">
        <v>1724</v>
      </c>
      <c r="C393" s="491">
        <v>494</v>
      </c>
      <c r="D393" s="491">
        <v>0</v>
      </c>
      <c r="E393" s="491">
        <v>0</v>
      </c>
      <c r="F393" s="491">
        <v>494</v>
      </c>
      <c r="G393" s="491">
        <v>494</v>
      </c>
      <c r="H393" s="491">
        <v>0</v>
      </c>
      <c r="I393" s="491">
        <v>0</v>
      </c>
      <c r="J393" s="491">
        <v>494</v>
      </c>
      <c r="K393" s="581">
        <f t="shared" si="17"/>
        <v>1</v>
      </c>
      <c r="L393" s="581"/>
      <c r="M393" s="581"/>
      <c r="N393" s="581">
        <f t="shared" si="18"/>
        <v>1</v>
      </c>
    </row>
    <row r="394" spans="1:14" ht="42">
      <c r="A394" s="564">
        <f t="shared" si="19"/>
        <v>384</v>
      </c>
      <c r="B394" s="567" t="s">
        <v>1725</v>
      </c>
      <c r="C394" s="491">
        <v>8684.0939999999991</v>
      </c>
      <c r="D394" s="491">
        <v>0</v>
      </c>
      <c r="E394" s="491">
        <v>0</v>
      </c>
      <c r="F394" s="491">
        <v>8684.0939999999991</v>
      </c>
      <c r="G394" s="491">
        <v>8684.0939999999991</v>
      </c>
      <c r="H394" s="491">
        <v>0</v>
      </c>
      <c r="I394" s="491">
        <v>0</v>
      </c>
      <c r="J394" s="491">
        <v>8684.0939999999991</v>
      </c>
      <c r="K394" s="581">
        <f t="shared" si="17"/>
        <v>1</v>
      </c>
      <c r="L394" s="581"/>
      <c r="M394" s="581"/>
      <c r="N394" s="581">
        <f t="shared" si="18"/>
        <v>1</v>
      </c>
    </row>
    <row r="395" spans="1:14" ht="28">
      <c r="A395" s="564">
        <f t="shared" si="19"/>
        <v>385</v>
      </c>
      <c r="B395" s="567" t="s">
        <v>1726</v>
      </c>
      <c r="C395" s="491">
        <v>2330</v>
      </c>
      <c r="D395" s="491">
        <v>0</v>
      </c>
      <c r="E395" s="491">
        <v>0</v>
      </c>
      <c r="F395" s="491">
        <v>2330</v>
      </c>
      <c r="G395" s="491">
        <v>2330</v>
      </c>
      <c r="H395" s="491">
        <v>0</v>
      </c>
      <c r="I395" s="491">
        <v>0</v>
      </c>
      <c r="J395" s="491">
        <v>2330</v>
      </c>
      <c r="K395" s="581">
        <f t="shared" ref="K395:K458" si="20">G395/C395</f>
        <v>1</v>
      </c>
      <c r="L395" s="581"/>
      <c r="M395" s="581"/>
      <c r="N395" s="581">
        <f t="shared" ref="N395:N458" si="21">J395/F395</f>
        <v>1</v>
      </c>
    </row>
    <row r="396" spans="1:14" ht="28">
      <c r="A396" s="564">
        <f t="shared" si="19"/>
        <v>386</v>
      </c>
      <c r="B396" s="567" t="s">
        <v>1727</v>
      </c>
      <c r="C396" s="491">
        <v>134</v>
      </c>
      <c r="D396" s="491">
        <v>0</v>
      </c>
      <c r="E396" s="491">
        <v>0</v>
      </c>
      <c r="F396" s="491">
        <v>134</v>
      </c>
      <c r="G396" s="491">
        <v>134</v>
      </c>
      <c r="H396" s="491">
        <v>0</v>
      </c>
      <c r="I396" s="491">
        <v>0</v>
      </c>
      <c r="J396" s="491">
        <v>134</v>
      </c>
      <c r="K396" s="581">
        <f t="shared" si="20"/>
        <v>1</v>
      </c>
      <c r="L396" s="581"/>
      <c r="M396" s="581"/>
      <c r="N396" s="581">
        <f t="shared" si="21"/>
        <v>1</v>
      </c>
    </row>
    <row r="397" spans="1:14" ht="28">
      <c r="A397" s="564">
        <f t="shared" ref="A397:A460" si="22">1+A396</f>
        <v>387</v>
      </c>
      <c r="B397" s="567" t="s">
        <v>1728</v>
      </c>
      <c r="C397" s="491">
        <v>121</v>
      </c>
      <c r="D397" s="491">
        <v>0</v>
      </c>
      <c r="E397" s="491">
        <v>0</v>
      </c>
      <c r="F397" s="491">
        <v>121</v>
      </c>
      <c r="G397" s="491">
        <v>121</v>
      </c>
      <c r="H397" s="491">
        <v>0</v>
      </c>
      <c r="I397" s="491">
        <v>0</v>
      </c>
      <c r="J397" s="491">
        <v>121</v>
      </c>
      <c r="K397" s="581">
        <f t="shared" si="20"/>
        <v>1</v>
      </c>
      <c r="L397" s="581"/>
      <c r="M397" s="581"/>
      <c r="N397" s="581">
        <f t="shared" si="21"/>
        <v>1</v>
      </c>
    </row>
    <row r="398" spans="1:14" ht="28">
      <c r="A398" s="564">
        <f t="shared" si="22"/>
        <v>388</v>
      </c>
      <c r="B398" s="567" t="s">
        <v>1729</v>
      </c>
      <c r="C398" s="491">
        <v>58.801000000000002</v>
      </c>
      <c r="D398" s="491">
        <v>0</v>
      </c>
      <c r="E398" s="491">
        <v>0</v>
      </c>
      <c r="F398" s="491">
        <v>58.801000000000002</v>
      </c>
      <c r="G398" s="491">
        <v>74.108000000000004</v>
      </c>
      <c r="H398" s="491">
        <v>0</v>
      </c>
      <c r="I398" s="491">
        <v>0</v>
      </c>
      <c r="J398" s="491">
        <v>74.108000000000004</v>
      </c>
      <c r="K398" s="581">
        <f t="shared" si="20"/>
        <v>1.2603187020628901</v>
      </c>
      <c r="L398" s="581"/>
      <c r="M398" s="581"/>
      <c r="N398" s="581">
        <f t="shared" si="21"/>
        <v>1.2603187020628901</v>
      </c>
    </row>
    <row r="399" spans="1:14" ht="28">
      <c r="A399" s="564">
        <f t="shared" si="22"/>
        <v>389</v>
      </c>
      <c r="B399" s="567" t="s">
        <v>1730</v>
      </c>
      <c r="C399" s="491">
        <v>1786</v>
      </c>
      <c r="D399" s="491">
        <v>0</v>
      </c>
      <c r="E399" s="491">
        <v>0</v>
      </c>
      <c r="F399" s="491">
        <v>1786</v>
      </c>
      <c r="G399" s="491">
        <v>1786</v>
      </c>
      <c r="H399" s="491">
        <v>0</v>
      </c>
      <c r="I399" s="491">
        <v>0</v>
      </c>
      <c r="J399" s="491">
        <v>1786</v>
      </c>
      <c r="K399" s="581">
        <f t="shared" si="20"/>
        <v>1</v>
      </c>
      <c r="L399" s="581"/>
      <c r="M399" s="581"/>
      <c r="N399" s="581">
        <f t="shared" si="21"/>
        <v>1</v>
      </c>
    </row>
    <row r="400" spans="1:14" ht="28">
      <c r="A400" s="564">
        <f t="shared" si="22"/>
        <v>390</v>
      </c>
      <c r="B400" s="567" t="s">
        <v>1731</v>
      </c>
      <c r="C400" s="491">
        <v>976</v>
      </c>
      <c r="D400" s="491">
        <v>0</v>
      </c>
      <c r="E400" s="491">
        <v>0</v>
      </c>
      <c r="F400" s="491">
        <v>976</v>
      </c>
      <c r="G400" s="491">
        <v>976</v>
      </c>
      <c r="H400" s="491">
        <v>0</v>
      </c>
      <c r="I400" s="491">
        <v>0</v>
      </c>
      <c r="J400" s="491">
        <v>976</v>
      </c>
      <c r="K400" s="581">
        <f t="shared" si="20"/>
        <v>1</v>
      </c>
      <c r="L400" s="581"/>
      <c r="M400" s="581"/>
      <c r="N400" s="581">
        <f t="shared" si="21"/>
        <v>1</v>
      </c>
    </row>
    <row r="401" spans="1:14" ht="28">
      <c r="A401" s="564">
        <f t="shared" si="22"/>
        <v>391</v>
      </c>
      <c r="B401" s="567" t="s">
        <v>1732</v>
      </c>
      <c r="C401" s="491">
        <v>547</v>
      </c>
      <c r="D401" s="491">
        <v>0</v>
      </c>
      <c r="E401" s="491">
        <v>0</v>
      </c>
      <c r="F401" s="491">
        <v>547</v>
      </c>
      <c r="G401" s="491">
        <v>547</v>
      </c>
      <c r="H401" s="491">
        <v>0</v>
      </c>
      <c r="I401" s="491">
        <v>0</v>
      </c>
      <c r="J401" s="491">
        <v>547</v>
      </c>
      <c r="K401" s="581">
        <f t="shared" si="20"/>
        <v>1</v>
      </c>
      <c r="L401" s="581"/>
      <c r="M401" s="581"/>
      <c r="N401" s="581">
        <f t="shared" si="21"/>
        <v>1</v>
      </c>
    </row>
    <row r="402" spans="1:14">
      <c r="A402" s="564">
        <f t="shared" si="22"/>
        <v>392</v>
      </c>
      <c r="B402" s="567" t="s">
        <v>1733</v>
      </c>
      <c r="C402" s="491">
        <v>161</v>
      </c>
      <c r="D402" s="491">
        <v>0</v>
      </c>
      <c r="E402" s="491">
        <v>0</v>
      </c>
      <c r="F402" s="491">
        <v>161</v>
      </c>
      <c r="G402" s="491">
        <v>161</v>
      </c>
      <c r="H402" s="491">
        <v>0</v>
      </c>
      <c r="I402" s="491">
        <v>0</v>
      </c>
      <c r="J402" s="491">
        <v>161</v>
      </c>
      <c r="K402" s="581">
        <f t="shared" si="20"/>
        <v>1</v>
      </c>
      <c r="L402" s="581"/>
      <c r="M402" s="581"/>
      <c r="N402" s="581">
        <f t="shared" si="21"/>
        <v>1</v>
      </c>
    </row>
    <row r="403" spans="1:14">
      <c r="A403" s="564">
        <f t="shared" si="22"/>
        <v>393</v>
      </c>
      <c r="B403" s="567" t="s">
        <v>1734</v>
      </c>
      <c r="C403" s="491">
        <v>310</v>
      </c>
      <c r="D403" s="491">
        <v>0</v>
      </c>
      <c r="E403" s="491">
        <v>0</v>
      </c>
      <c r="F403" s="491">
        <v>310</v>
      </c>
      <c r="G403" s="491">
        <v>309.243471</v>
      </c>
      <c r="H403" s="491">
        <v>0</v>
      </c>
      <c r="I403" s="491">
        <v>0</v>
      </c>
      <c r="J403" s="491">
        <v>309.243471</v>
      </c>
      <c r="K403" s="581">
        <f t="shared" si="20"/>
        <v>0.99755958387096777</v>
      </c>
      <c r="L403" s="581"/>
      <c r="M403" s="581"/>
      <c r="N403" s="581">
        <f t="shared" si="21"/>
        <v>0.99755958387096777</v>
      </c>
    </row>
    <row r="404" spans="1:14" ht="28">
      <c r="A404" s="564">
        <f t="shared" si="22"/>
        <v>394</v>
      </c>
      <c r="B404" s="567" t="s">
        <v>1735</v>
      </c>
      <c r="C404" s="491">
        <v>187</v>
      </c>
      <c r="D404" s="491">
        <v>0</v>
      </c>
      <c r="E404" s="491">
        <v>0</v>
      </c>
      <c r="F404" s="491">
        <v>187</v>
      </c>
      <c r="G404" s="491">
        <v>187</v>
      </c>
      <c r="H404" s="491">
        <v>0</v>
      </c>
      <c r="I404" s="491">
        <v>0</v>
      </c>
      <c r="J404" s="491">
        <v>187</v>
      </c>
      <c r="K404" s="581">
        <f t="shared" si="20"/>
        <v>1</v>
      </c>
      <c r="L404" s="581"/>
      <c r="M404" s="581"/>
      <c r="N404" s="581">
        <f t="shared" si="21"/>
        <v>1</v>
      </c>
    </row>
    <row r="405" spans="1:14" ht="28">
      <c r="A405" s="564">
        <f t="shared" si="22"/>
        <v>395</v>
      </c>
      <c r="B405" s="567" t="s">
        <v>1736</v>
      </c>
      <c r="C405" s="491">
        <v>2726</v>
      </c>
      <c r="D405" s="491">
        <v>0</v>
      </c>
      <c r="E405" s="491">
        <v>0</v>
      </c>
      <c r="F405" s="491">
        <v>2726</v>
      </c>
      <c r="G405" s="491">
        <v>2726</v>
      </c>
      <c r="H405" s="491">
        <v>0</v>
      </c>
      <c r="I405" s="491">
        <v>0</v>
      </c>
      <c r="J405" s="491">
        <v>2726</v>
      </c>
      <c r="K405" s="581">
        <f t="shared" si="20"/>
        <v>1</v>
      </c>
      <c r="L405" s="581"/>
      <c r="M405" s="581"/>
      <c r="N405" s="581">
        <f t="shared" si="21"/>
        <v>1</v>
      </c>
    </row>
    <row r="406" spans="1:14" ht="42">
      <c r="A406" s="564">
        <f t="shared" si="22"/>
        <v>396</v>
      </c>
      <c r="B406" s="567" t="s">
        <v>1737</v>
      </c>
      <c r="C406" s="491">
        <v>288</v>
      </c>
      <c r="D406" s="491">
        <v>0</v>
      </c>
      <c r="E406" s="491">
        <v>0</v>
      </c>
      <c r="F406" s="491">
        <v>288</v>
      </c>
      <c r="G406" s="491">
        <v>288</v>
      </c>
      <c r="H406" s="491">
        <v>0</v>
      </c>
      <c r="I406" s="491">
        <v>0</v>
      </c>
      <c r="J406" s="491">
        <v>288</v>
      </c>
      <c r="K406" s="581">
        <f t="shared" si="20"/>
        <v>1</v>
      </c>
      <c r="L406" s="581"/>
      <c r="M406" s="581"/>
      <c r="N406" s="581">
        <f t="shared" si="21"/>
        <v>1</v>
      </c>
    </row>
    <row r="407" spans="1:14" ht="28">
      <c r="A407" s="564">
        <f t="shared" si="22"/>
        <v>397</v>
      </c>
      <c r="B407" s="567" t="s">
        <v>1738</v>
      </c>
      <c r="C407" s="491">
        <v>2768</v>
      </c>
      <c r="D407" s="491">
        <v>0</v>
      </c>
      <c r="E407" s="491">
        <v>0</v>
      </c>
      <c r="F407" s="491">
        <v>2768</v>
      </c>
      <c r="G407" s="491">
        <v>2767.7510000000002</v>
      </c>
      <c r="H407" s="491">
        <v>0</v>
      </c>
      <c r="I407" s="491">
        <v>0</v>
      </c>
      <c r="J407" s="491">
        <v>2767.7510000000002</v>
      </c>
      <c r="K407" s="581">
        <f t="shared" si="20"/>
        <v>0.99991004335260125</v>
      </c>
      <c r="L407" s="581"/>
      <c r="M407" s="581"/>
      <c r="N407" s="581">
        <f t="shared" si="21"/>
        <v>0.99991004335260125</v>
      </c>
    </row>
    <row r="408" spans="1:14" ht="42">
      <c r="A408" s="564">
        <f t="shared" si="22"/>
        <v>398</v>
      </c>
      <c r="B408" s="567" t="s">
        <v>1739</v>
      </c>
      <c r="C408" s="491">
        <v>1500</v>
      </c>
      <c r="D408" s="491">
        <v>0</v>
      </c>
      <c r="E408" s="491">
        <v>0</v>
      </c>
      <c r="F408" s="491">
        <v>1500</v>
      </c>
      <c r="G408" s="491">
        <v>1500</v>
      </c>
      <c r="H408" s="491">
        <v>0</v>
      </c>
      <c r="I408" s="491">
        <v>0</v>
      </c>
      <c r="J408" s="491">
        <v>1500</v>
      </c>
      <c r="K408" s="581">
        <f t="shared" si="20"/>
        <v>1</v>
      </c>
      <c r="L408" s="581"/>
      <c r="M408" s="581"/>
      <c r="N408" s="581">
        <f t="shared" si="21"/>
        <v>1</v>
      </c>
    </row>
    <row r="409" spans="1:14" ht="28">
      <c r="A409" s="564">
        <f t="shared" si="22"/>
        <v>399</v>
      </c>
      <c r="B409" s="567" t="s">
        <v>1740</v>
      </c>
      <c r="C409" s="491">
        <v>137</v>
      </c>
      <c r="D409" s="491">
        <v>0</v>
      </c>
      <c r="E409" s="491">
        <v>0</v>
      </c>
      <c r="F409" s="491">
        <v>137</v>
      </c>
      <c r="G409" s="491">
        <v>137</v>
      </c>
      <c r="H409" s="491">
        <v>0</v>
      </c>
      <c r="I409" s="491">
        <v>0</v>
      </c>
      <c r="J409" s="491">
        <v>137</v>
      </c>
      <c r="K409" s="581">
        <f t="shared" si="20"/>
        <v>1</v>
      </c>
      <c r="L409" s="581"/>
      <c r="M409" s="581"/>
      <c r="N409" s="581">
        <f t="shared" si="21"/>
        <v>1</v>
      </c>
    </row>
    <row r="410" spans="1:14" ht="28">
      <c r="A410" s="564">
        <f t="shared" si="22"/>
        <v>400</v>
      </c>
      <c r="B410" s="567" t="s">
        <v>1740</v>
      </c>
      <c r="C410" s="491">
        <v>307</v>
      </c>
      <c r="D410" s="491">
        <v>0</v>
      </c>
      <c r="E410" s="491">
        <v>0</v>
      </c>
      <c r="F410" s="491">
        <v>307</v>
      </c>
      <c r="G410" s="491">
        <v>307</v>
      </c>
      <c r="H410" s="491">
        <v>0</v>
      </c>
      <c r="I410" s="491">
        <v>0</v>
      </c>
      <c r="J410" s="491">
        <v>307</v>
      </c>
      <c r="K410" s="581">
        <f t="shared" si="20"/>
        <v>1</v>
      </c>
      <c r="L410" s="581"/>
      <c r="M410" s="581"/>
      <c r="N410" s="581">
        <f t="shared" si="21"/>
        <v>1</v>
      </c>
    </row>
    <row r="411" spans="1:14" ht="28">
      <c r="A411" s="564">
        <f t="shared" si="22"/>
        <v>401</v>
      </c>
      <c r="B411" s="567" t="s">
        <v>1741</v>
      </c>
      <c r="C411" s="491">
        <v>8643.7559999999994</v>
      </c>
      <c r="D411" s="491">
        <v>0</v>
      </c>
      <c r="E411" s="491">
        <v>0</v>
      </c>
      <c r="F411" s="491">
        <v>8643.7559999999994</v>
      </c>
      <c r="G411" s="491">
        <v>8643.7559999999994</v>
      </c>
      <c r="H411" s="491">
        <v>0</v>
      </c>
      <c r="I411" s="491">
        <v>0</v>
      </c>
      <c r="J411" s="491">
        <v>8643.7559999999994</v>
      </c>
      <c r="K411" s="581">
        <f t="shared" si="20"/>
        <v>1</v>
      </c>
      <c r="L411" s="581"/>
      <c r="M411" s="581"/>
      <c r="N411" s="581">
        <f t="shared" si="21"/>
        <v>1</v>
      </c>
    </row>
    <row r="412" spans="1:14" ht="28">
      <c r="A412" s="564">
        <f t="shared" si="22"/>
        <v>402</v>
      </c>
      <c r="B412" s="567" t="s">
        <v>1741</v>
      </c>
      <c r="C412" s="491">
        <v>339</v>
      </c>
      <c r="D412" s="491">
        <v>0</v>
      </c>
      <c r="E412" s="491">
        <v>0</v>
      </c>
      <c r="F412" s="491">
        <v>339</v>
      </c>
      <c r="G412" s="491">
        <v>339</v>
      </c>
      <c r="H412" s="491">
        <v>0</v>
      </c>
      <c r="I412" s="491">
        <v>0</v>
      </c>
      <c r="J412" s="491">
        <v>339</v>
      </c>
      <c r="K412" s="581">
        <f t="shared" si="20"/>
        <v>1</v>
      </c>
      <c r="L412" s="581"/>
      <c r="M412" s="581"/>
      <c r="N412" s="581">
        <f t="shared" si="21"/>
        <v>1</v>
      </c>
    </row>
    <row r="413" spans="1:14">
      <c r="A413" s="564">
        <f t="shared" si="22"/>
        <v>403</v>
      </c>
      <c r="B413" s="567" t="s">
        <v>1742</v>
      </c>
      <c r="C413" s="491">
        <v>333</v>
      </c>
      <c r="D413" s="491">
        <v>0</v>
      </c>
      <c r="E413" s="491">
        <v>0</v>
      </c>
      <c r="F413" s="491">
        <v>333</v>
      </c>
      <c r="G413" s="491">
        <v>333</v>
      </c>
      <c r="H413" s="491">
        <v>0</v>
      </c>
      <c r="I413" s="491">
        <v>0</v>
      </c>
      <c r="J413" s="491">
        <v>333</v>
      </c>
      <c r="K413" s="581">
        <f t="shared" si="20"/>
        <v>1</v>
      </c>
      <c r="L413" s="581"/>
      <c r="M413" s="581"/>
      <c r="N413" s="581">
        <f t="shared" si="21"/>
        <v>1</v>
      </c>
    </row>
    <row r="414" spans="1:14" ht="28">
      <c r="A414" s="564">
        <f t="shared" si="22"/>
        <v>404</v>
      </c>
      <c r="B414" s="567" t="s">
        <v>1743</v>
      </c>
      <c r="C414" s="491">
        <v>4042</v>
      </c>
      <c r="D414" s="491">
        <v>0</v>
      </c>
      <c r="E414" s="491">
        <v>0</v>
      </c>
      <c r="F414" s="491">
        <v>4042</v>
      </c>
      <c r="G414" s="491">
        <v>4042</v>
      </c>
      <c r="H414" s="491">
        <v>0</v>
      </c>
      <c r="I414" s="491">
        <v>0</v>
      </c>
      <c r="J414" s="491">
        <v>4042</v>
      </c>
      <c r="K414" s="581">
        <f t="shared" si="20"/>
        <v>1</v>
      </c>
      <c r="L414" s="581"/>
      <c r="M414" s="581"/>
      <c r="N414" s="581">
        <f t="shared" si="21"/>
        <v>1</v>
      </c>
    </row>
    <row r="415" spans="1:14" ht="28">
      <c r="A415" s="564">
        <f t="shared" si="22"/>
        <v>405</v>
      </c>
      <c r="B415" s="567" t="s">
        <v>1743</v>
      </c>
      <c r="C415" s="491">
        <v>300</v>
      </c>
      <c r="D415" s="491">
        <v>0</v>
      </c>
      <c r="E415" s="491">
        <v>0</v>
      </c>
      <c r="F415" s="491">
        <v>300</v>
      </c>
      <c r="G415" s="491">
        <v>300</v>
      </c>
      <c r="H415" s="491">
        <v>0</v>
      </c>
      <c r="I415" s="491">
        <v>0</v>
      </c>
      <c r="J415" s="491">
        <v>300</v>
      </c>
      <c r="K415" s="581">
        <f t="shared" si="20"/>
        <v>1</v>
      </c>
      <c r="L415" s="581"/>
      <c r="M415" s="581"/>
      <c r="N415" s="581">
        <f t="shared" si="21"/>
        <v>1</v>
      </c>
    </row>
    <row r="416" spans="1:14" ht="28">
      <c r="A416" s="564">
        <f t="shared" si="22"/>
        <v>406</v>
      </c>
      <c r="B416" s="567" t="s">
        <v>1744</v>
      </c>
      <c r="C416" s="491">
        <v>124</v>
      </c>
      <c r="D416" s="491">
        <v>0</v>
      </c>
      <c r="E416" s="491">
        <v>0</v>
      </c>
      <c r="F416" s="491">
        <v>124</v>
      </c>
      <c r="G416" s="491">
        <v>124</v>
      </c>
      <c r="H416" s="491">
        <v>0</v>
      </c>
      <c r="I416" s="491">
        <v>0</v>
      </c>
      <c r="J416" s="491">
        <v>124</v>
      </c>
      <c r="K416" s="581">
        <f t="shared" si="20"/>
        <v>1</v>
      </c>
      <c r="L416" s="581"/>
      <c r="M416" s="581"/>
      <c r="N416" s="581">
        <f t="shared" si="21"/>
        <v>1</v>
      </c>
    </row>
    <row r="417" spans="1:14" ht="28">
      <c r="A417" s="564">
        <f t="shared" si="22"/>
        <v>407</v>
      </c>
      <c r="B417" s="567" t="s">
        <v>1744</v>
      </c>
      <c r="C417" s="491">
        <v>0</v>
      </c>
      <c r="D417" s="491">
        <v>0</v>
      </c>
      <c r="E417" s="491">
        <v>0</v>
      </c>
      <c r="F417" s="491">
        <v>0</v>
      </c>
      <c r="G417" s="491">
        <v>100</v>
      </c>
      <c r="H417" s="491">
        <v>0</v>
      </c>
      <c r="I417" s="491">
        <v>0</v>
      </c>
      <c r="J417" s="491">
        <v>100</v>
      </c>
      <c r="K417" s="581"/>
      <c r="L417" s="581"/>
      <c r="M417" s="581"/>
      <c r="N417" s="581"/>
    </row>
    <row r="418" spans="1:14" ht="28">
      <c r="A418" s="564">
        <f t="shared" si="22"/>
        <v>408</v>
      </c>
      <c r="B418" s="567" t="s">
        <v>1745</v>
      </c>
      <c r="C418" s="491">
        <v>1339</v>
      </c>
      <c r="D418" s="491">
        <v>0</v>
      </c>
      <c r="E418" s="491">
        <v>0</v>
      </c>
      <c r="F418" s="491">
        <v>1339</v>
      </c>
      <c r="G418" s="491">
        <v>1339</v>
      </c>
      <c r="H418" s="491">
        <v>0</v>
      </c>
      <c r="I418" s="491">
        <v>0</v>
      </c>
      <c r="J418" s="491">
        <v>1339</v>
      </c>
      <c r="K418" s="581">
        <f t="shared" si="20"/>
        <v>1</v>
      </c>
      <c r="L418" s="581"/>
      <c r="M418" s="581"/>
      <c r="N418" s="581">
        <f t="shared" si="21"/>
        <v>1</v>
      </c>
    </row>
    <row r="419" spans="1:14">
      <c r="A419" s="564">
        <f t="shared" si="22"/>
        <v>409</v>
      </c>
      <c r="B419" s="567" t="s">
        <v>1746</v>
      </c>
      <c r="C419" s="491">
        <v>2865</v>
      </c>
      <c r="D419" s="491">
        <v>0</v>
      </c>
      <c r="E419" s="491">
        <v>0</v>
      </c>
      <c r="F419" s="491">
        <v>2865</v>
      </c>
      <c r="G419" s="491">
        <v>2865</v>
      </c>
      <c r="H419" s="491">
        <v>0</v>
      </c>
      <c r="I419" s="491">
        <v>0</v>
      </c>
      <c r="J419" s="491">
        <v>2865</v>
      </c>
      <c r="K419" s="581">
        <f t="shared" si="20"/>
        <v>1</v>
      </c>
      <c r="L419" s="581"/>
      <c r="M419" s="581"/>
      <c r="N419" s="581">
        <f t="shared" si="21"/>
        <v>1</v>
      </c>
    </row>
    <row r="420" spans="1:14" ht="28">
      <c r="A420" s="564">
        <f t="shared" si="22"/>
        <v>410</v>
      </c>
      <c r="B420" s="567" t="s">
        <v>1747</v>
      </c>
      <c r="C420" s="491">
        <v>2351.297</v>
      </c>
      <c r="D420" s="491">
        <v>0</v>
      </c>
      <c r="E420" s="491">
        <v>0</v>
      </c>
      <c r="F420" s="491">
        <v>2351.297</v>
      </c>
      <c r="G420" s="491">
        <v>2351.297</v>
      </c>
      <c r="H420" s="491">
        <v>0</v>
      </c>
      <c r="I420" s="491">
        <v>0</v>
      </c>
      <c r="J420" s="491">
        <v>2351.297</v>
      </c>
      <c r="K420" s="581">
        <f t="shared" si="20"/>
        <v>1</v>
      </c>
      <c r="L420" s="581"/>
      <c r="M420" s="581"/>
      <c r="N420" s="581">
        <f t="shared" si="21"/>
        <v>1</v>
      </c>
    </row>
    <row r="421" spans="1:14" ht="42">
      <c r="A421" s="564">
        <f t="shared" si="22"/>
        <v>411</v>
      </c>
      <c r="B421" s="567" t="s">
        <v>1748</v>
      </c>
      <c r="C421" s="491">
        <v>10600</v>
      </c>
      <c r="D421" s="491">
        <v>0</v>
      </c>
      <c r="E421" s="491">
        <v>0</v>
      </c>
      <c r="F421" s="491">
        <v>10600</v>
      </c>
      <c r="G421" s="491">
        <v>316.16899999999998</v>
      </c>
      <c r="H421" s="491">
        <v>0</v>
      </c>
      <c r="I421" s="491">
        <v>0</v>
      </c>
      <c r="J421" s="491">
        <v>316.16899999999998</v>
      </c>
      <c r="K421" s="581">
        <f t="shared" si="20"/>
        <v>2.9827264150943396E-2</v>
      </c>
      <c r="L421" s="581"/>
      <c r="M421" s="581"/>
      <c r="N421" s="581">
        <f t="shared" si="21"/>
        <v>2.9827264150943396E-2</v>
      </c>
    </row>
    <row r="422" spans="1:14" ht="28">
      <c r="A422" s="564">
        <f t="shared" si="22"/>
        <v>412</v>
      </c>
      <c r="B422" s="567" t="s">
        <v>1749</v>
      </c>
      <c r="C422" s="491">
        <v>2445</v>
      </c>
      <c r="D422" s="491">
        <v>0</v>
      </c>
      <c r="E422" s="491">
        <v>0</v>
      </c>
      <c r="F422" s="491">
        <v>2445</v>
      </c>
      <c r="G422" s="491">
        <v>2445</v>
      </c>
      <c r="H422" s="491">
        <v>0</v>
      </c>
      <c r="I422" s="491">
        <v>0</v>
      </c>
      <c r="J422" s="491">
        <v>2445</v>
      </c>
      <c r="K422" s="581">
        <f t="shared" si="20"/>
        <v>1</v>
      </c>
      <c r="L422" s="581"/>
      <c r="M422" s="581"/>
      <c r="N422" s="581">
        <f t="shared" si="21"/>
        <v>1</v>
      </c>
    </row>
    <row r="423" spans="1:14" ht="28">
      <c r="A423" s="564">
        <f t="shared" si="22"/>
        <v>413</v>
      </c>
      <c r="B423" s="567" t="s">
        <v>1750</v>
      </c>
      <c r="C423" s="491">
        <v>626</v>
      </c>
      <c r="D423" s="491">
        <v>0</v>
      </c>
      <c r="E423" s="491">
        <v>0</v>
      </c>
      <c r="F423" s="491">
        <v>626</v>
      </c>
      <c r="G423" s="491">
        <v>626</v>
      </c>
      <c r="H423" s="491">
        <v>0</v>
      </c>
      <c r="I423" s="491">
        <v>0</v>
      </c>
      <c r="J423" s="491">
        <v>626</v>
      </c>
      <c r="K423" s="581">
        <f t="shared" si="20"/>
        <v>1</v>
      </c>
      <c r="L423" s="581"/>
      <c r="M423" s="581"/>
      <c r="N423" s="581">
        <f t="shared" si="21"/>
        <v>1</v>
      </c>
    </row>
    <row r="424" spans="1:14" ht="42">
      <c r="A424" s="564">
        <f t="shared" si="22"/>
        <v>414</v>
      </c>
      <c r="B424" s="567" t="s">
        <v>1751</v>
      </c>
      <c r="C424" s="491">
        <v>624</v>
      </c>
      <c r="D424" s="491">
        <v>0</v>
      </c>
      <c r="E424" s="491">
        <v>0</v>
      </c>
      <c r="F424" s="491">
        <v>624</v>
      </c>
      <c r="G424" s="491">
        <v>624</v>
      </c>
      <c r="H424" s="491">
        <v>0</v>
      </c>
      <c r="I424" s="491">
        <v>0</v>
      </c>
      <c r="J424" s="491">
        <v>624</v>
      </c>
      <c r="K424" s="581">
        <f t="shared" si="20"/>
        <v>1</v>
      </c>
      <c r="L424" s="581"/>
      <c r="M424" s="581"/>
      <c r="N424" s="581">
        <f t="shared" si="21"/>
        <v>1</v>
      </c>
    </row>
    <row r="425" spans="1:14" ht="28">
      <c r="A425" s="564">
        <f t="shared" si="22"/>
        <v>415</v>
      </c>
      <c r="B425" s="567" t="s">
        <v>1752</v>
      </c>
      <c r="C425" s="491">
        <v>78</v>
      </c>
      <c r="D425" s="491">
        <v>0</v>
      </c>
      <c r="E425" s="491">
        <v>0</v>
      </c>
      <c r="F425" s="491">
        <v>78</v>
      </c>
      <c r="G425" s="491">
        <v>78</v>
      </c>
      <c r="H425" s="491">
        <v>0</v>
      </c>
      <c r="I425" s="491">
        <v>0</v>
      </c>
      <c r="J425" s="491">
        <v>78</v>
      </c>
      <c r="K425" s="581">
        <f t="shared" si="20"/>
        <v>1</v>
      </c>
      <c r="L425" s="581"/>
      <c r="M425" s="581"/>
      <c r="N425" s="581">
        <f t="shared" si="21"/>
        <v>1</v>
      </c>
    </row>
    <row r="426" spans="1:14" ht="28">
      <c r="A426" s="564">
        <f t="shared" si="22"/>
        <v>416</v>
      </c>
      <c r="B426" s="567" t="s">
        <v>1753</v>
      </c>
      <c r="C426" s="491">
        <v>1381</v>
      </c>
      <c r="D426" s="491">
        <v>0</v>
      </c>
      <c r="E426" s="491">
        <v>0</v>
      </c>
      <c r="F426" s="491">
        <v>1381</v>
      </c>
      <c r="G426" s="491">
        <v>1381</v>
      </c>
      <c r="H426" s="491">
        <v>0</v>
      </c>
      <c r="I426" s="491">
        <v>0</v>
      </c>
      <c r="J426" s="491">
        <v>1381</v>
      </c>
      <c r="K426" s="581">
        <f t="shared" si="20"/>
        <v>1</v>
      </c>
      <c r="L426" s="581"/>
      <c r="M426" s="581"/>
      <c r="N426" s="581">
        <f t="shared" si="21"/>
        <v>1</v>
      </c>
    </row>
    <row r="427" spans="1:14" ht="28">
      <c r="A427" s="564">
        <f t="shared" si="22"/>
        <v>417</v>
      </c>
      <c r="B427" s="567" t="s">
        <v>1754</v>
      </c>
      <c r="C427" s="491">
        <v>162</v>
      </c>
      <c r="D427" s="491">
        <v>0</v>
      </c>
      <c r="E427" s="491">
        <v>0</v>
      </c>
      <c r="F427" s="491">
        <v>162</v>
      </c>
      <c r="G427" s="491">
        <v>162</v>
      </c>
      <c r="H427" s="491">
        <v>0</v>
      </c>
      <c r="I427" s="491">
        <v>0</v>
      </c>
      <c r="J427" s="491">
        <v>162</v>
      </c>
      <c r="K427" s="581">
        <f t="shared" si="20"/>
        <v>1</v>
      </c>
      <c r="L427" s="581"/>
      <c r="M427" s="581"/>
      <c r="N427" s="581">
        <f t="shared" si="21"/>
        <v>1</v>
      </c>
    </row>
    <row r="428" spans="1:14" ht="28">
      <c r="A428" s="564">
        <f t="shared" si="22"/>
        <v>418</v>
      </c>
      <c r="B428" s="567" t="s">
        <v>1754</v>
      </c>
      <c r="C428" s="491">
        <v>1477</v>
      </c>
      <c r="D428" s="491">
        <v>0</v>
      </c>
      <c r="E428" s="491">
        <v>0</v>
      </c>
      <c r="F428" s="491">
        <v>1477</v>
      </c>
      <c r="G428" s="491">
        <v>1477</v>
      </c>
      <c r="H428" s="491">
        <v>0</v>
      </c>
      <c r="I428" s="491">
        <v>0</v>
      </c>
      <c r="J428" s="491">
        <v>1477</v>
      </c>
      <c r="K428" s="581">
        <f t="shared" si="20"/>
        <v>1</v>
      </c>
      <c r="L428" s="581"/>
      <c r="M428" s="581"/>
      <c r="N428" s="581">
        <f t="shared" si="21"/>
        <v>1</v>
      </c>
    </row>
    <row r="429" spans="1:14" ht="28">
      <c r="A429" s="564">
        <f t="shared" si="22"/>
        <v>419</v>
      </c>
      <c r="B429" s="567" t="s">
        <v>1755</v>
      </c>
      <c r="C429" s="491">
        <v>1875</v>
      </c>
      <c r="D429" s="491">
        <v>0</v>
      </c>
      <c r="E429" s="491">
        <v>0</v>
      </c>
      <c r="F429" s="491">
        <v>1875</v>
      </c>
      <c r="G429" s="491">
        <v>1875</v>
      </c>
      <c r="H429" s="491">
        <v>0</v>
      </c>
      <c r="I429" s="491">
        <v>0</v>
      </c>
      <c r="J429" s="491">
        <v>1875</v>
      </c>
      <c r="K429" s="581">
        <f t="shared" si="20"/>
        <v>1</v>
      </c>
      <c r="L429" s="581"/>
      <c r="M429" s="581"/>
      <c r="N429" s="581">
        <f t="shared" si="21"/>
        <v>1</v>
      </c>
    </row>
    <row r="430" spans="1:14" ht="28">
      <c r="A430" s="564">
        <f t="shared" si="22"/>
        <v>420</v>
      </c>
      <c r="B430" s="567" t="s">
        <v>1755</v>
      </c>
      <c r="C430" s="491">
        <v>0</v>
      </c>
      <c r="D430" s="491">
        <v>0</v>
      </c>
      <c r="E430" s="491">
        <v>0</v>
      </c>
      <c r="F430" s="491">
        <v>0</v>
      </c>
      <c r="G430" s="491">
        <v>3392.5329999999999</v>
      </c>
      <c r="H430" s="491">
        <v>0</v>
      </c>
      <c r="I430" s="491">
        <v>0</v>
      </c>
      <c r="J430" s="491">
        <v>3392.5329999999999</v>
      </c>
      <c r="K430" s="581"/>
      <c r="L430" s="581"/>
      <c r="M430" s="581"/>
      <c r="N430" s="581"/>
    </row>
    <row r="431" spans="1:14" ht="28">
      <c r="A431" s="564">
        <f t="shared" si="22"/>
        <v>421</v>
      </c>
      <c r="B431" s="567" t="s">
        <v>1756</v>
      </c>
      <c r="C431" s="491">
        <v>10900</v>
      </c>
      <c r="D431" s="491">
        <v>0</v>
      </c>
      <c r="E431" s="491">
        <v>0</v>
      </c>
      <c r="F431" s="491">
        <v>10900</v>
      </c>
      <c r="G431" s="491">
        <v>12990.605889</v>
      </c>
      <c r="H431" s="491">
        <v>0</v>
      </c>
      <c r="I431" s="491">
        <v>0</v>
      </c>
      <c r="J431" s="491">
        <v>12990.605889</v>
      </c>
      <c r="K431" s="581">
        <f t="shared" si="20"/>
        <v>1.1917987054128441</v>
      </c>
      <c r="L431" s="581"/>
      <c r="M431" s="581"/>
      <c r="N431" s="581">
        <f t="shared" si="21"/>
        <v>1.1917987054128441</v>
      </c>
    </row>
    <row r="432" spans="1:14" ht="42">
      <c r="A432" s="564">
        <f t="shared" si="22"/>
        <v>422</v>
      </c>
      <c r="B432" s="567" t="s">
        <v>1757</v>
      </c>
      <c r="C432" s="491">
        <v>3483.9349999999999</v>
      </c>
      <c r="D432" s="491">
        <v>0</v>
      </c>
      <c r="E432" s="491">
        <v>0</v>
      </c>
      <c r="F432" s="491">
        <v>3483.9349999999999</v>
      </c>
      <c r="G432" s="491">
        <v>3483.9349999999999</v>
      </c>
      <c r="H432" s="491">
        <v>0</v>
      </c>
      <c r="I432" s="491">
        <v>0</v>
      </c>
      <c r="J432" s="491">
        <v>3483.9349999999999</v>
      </c>
      <c r="K432" s="581">
        <f t="shared" si="20"/>
        <v>1</v>
      </c>
      <c r="L432" s="581"/>
      <c r="M432" s="581"/>
      <c r="N432" s="581">
        <f t="shared" si="21"/>
        <v>1</v>
      </c>
    </row>
    <row r="433" spans="1:14" ht="28">
      <c r="A433" s="564">
        <f t="shared" si="22"/>
        <v>423</v>
      </c>
      <c r="B433" s="567" t="s">
        <v>1758</v>
      </c>
      <c r="C433" s="491">
        <v>9000</v>
      </c>
      <c r="D433" s="491">
        <v>0</v>
      </c>
      <c r="E433" s="491">
        <v>0</v>
      </c>
      <c r="F433" s="491">
        <v>9000</v>
      </c>
      <c r="G433" s="491">
        <v>9000</v>
      </c>
      <c r="H433" s="491">
        <v>0</v>
      </c>
      <c r="I433" s="491">
        <v>0</v>
      </c>
      <c r="J433" s="491">
        <v>9000</v>
      </c>
      <c r="K433" s="581">
        <f t="shared" si="20"/>
        <v>1</v>
      </c>
      <c r="L433" s="581"/>
      <c r="M433" s="581"/>
      <c r="N433" s="581">
        <f t="shared" si="21"/>
        <v>1</v>
      </c>
    </row>
    <row r="434" spans="1:14" ht="28">
      <c r="A434" s="564">
        <f t="shared" si="22"/>
        <v>424</v>
      </c>
      <c r="B434" s="567" t="s">
        <v>1759</v>
      </c>
      <c r="C434" s="491">
        <v>1076</v>
      </c>
      <c r="D434" s="491">
        <v>0</v>
      </c>
      <c r="E434" s="491">
        <v>0</v>
      </c>
      <c r="F434" s="491">
        <v>1076</v>
      </c>
      <c r="G434" s="491">
        <v>1076</v>
      </c>
      <c r="H434" s="491">
        <v>0</v>
      </c>
      <c r="I434" s="491">
        <v>0</v>
      </c>
      <c r="J434" s="491">
        <v>1076</v>
      </c>
      <c r="K434" s="581">
        <f t="shared" si="20"/>
        <v>1</v>
      </c>
      <c r="L434" s="581"/>
      <c r="M434" s="581"/>
      <c r="N434" s="581">
        <f t="shared" si="21"/>
        <v>1</v>
      </c>
    </row>
    <row r="435" spans="1:14">
      <c r="A435" s="564">
        <f t="shared" si="22"/>
        <v>425</v>
      </c>
      <c r="B435" s="567" t="s">
        <v>1760</v>
      </c>
      <c r="C435" s="491">
        <v>5677.1980000000003</v>
      </c>
      <c r="D435" s="491">
        <v>0</v>
      </c>
      <c r="E435" s="491">
        <v>0</v>
      </c>
      <c r="F435" s="491">
        <v>5677.1980000000003</v>
      </c>
      <c r="G435" s="491">
        <v>5677.1980000000003</v>
      </c>
      <c r="H435" s="491">
        <v>0</v>
      </c>
      <c r="I435" s="491">
        <v>0</v>
      </c>
      <c r="J435" s="491">
        <v>5677.1980000000003</v>
      </c>
      <c r="K435" s="581">
        <f t="shared" si="20"/>
        <v>1</v>
      </c>
      <c r="L435" s="581"/>
      <c r="M435" s="581"/>
      <c r="N435" s="581">
        <f t="shared" si="21"/>
        <v>1</v>
      </c>
    </row>
    <row r="436" spans="1:14" ht="28">
      <c r="A436" s="564">
        <f t="shared" si="22"/>
        <v>426</v>
      </c>
      <c r="B436" s="565" t="s">
        <v>1761</v>
      </c>
      <c r="C436" s="491">
        <v>4112</v>
      </c>
      <c r="D436" s="491">
        <v>0</v>
      </c>
      <c r="E436" s="491">
        <v>0</v>
      </c>
      <c r="F436" s="491">
        <v>4112</v>
      </c>
      <c r="G436" s="491">
        <v>5894.1402239999998</v>
      </c>
      <c r="H436" s="491">
        <v>0</v>
      </c>
      <c r="I436" s="491">
        <v>0</v>
      </c>
      <c r="J436" s="491">
        <v>5894.1402239999998</v>
      </c>
      <c r="K436" s="581">
        <f t="shared" si="20"/>
        <v>1.4333998599221789</v>
      </c>
      <c r="L436" s="581"/>
      <c r="M436" s="581"/>
      <c r="N436" s="581">
        <f t="shared" si="21"/>
        <v>1.4333998599221789</v>
      </c>
    </row>
    <row r="437" spans="1:14" ht="28">
      <c r="A437" s="564">
        <f t="shared" si="22"/>
        <v>427</v>
      </c>
      <c r="B437" s="565" t="s">
        <v>1761</v>
      </c>
      <c r="C437" s="491">
        <v>9000</v>
      </c>
      <c r="D437" s="491">
        <v>0</v>
      </c>
      <c r="E437" s="491">
        <v>0</v>
      </c>
      <c r="F437" s="491">
        <v>9000</v>
      </c>
      <c r="G437" s="491">
        <v>6497.5508890000001</v>
      </c>
      <c r="H437" s="491">
        <v>0</v>
      </c>
      <c r="I437" s="491">
        <v>0</v>
      </c>
      <c r="J437" s="491">
        <v>6497.5508890000001</v>
      </c>
      <c r="K437" s="581">
        <f t="shared" si="20"/>
        <v>0.72195009877777783</v>
      </c>
      <c r="L437" s="581"/>
      <c r="M437" s="581"/>
      <c r="N437" s="581">
        <f t="shared" si="21"/>
        <v>0.72195009877777783</v>
      </c>
    </row>
    <row r="438" spans="1:14" ht="42">
      <c r="A438" s="564">
        <f t="shared" si="22"/>
        <v>428</v>
      </c>
      <c r="B438" s="458" t="s">
        <v>1762</v>
      </c>
      <c r="C438" s="491">
        <v>3495</v>
      </c>
      <c r="D438" s="491">
        <v>0</v>
      </c>
      <c r="E438" s="491">
        <v>0</v>
      </c>
      <c r="F438" s="491">
        <v>3495</v>
      </c>
      <c r="G438" s="491">
        <v>4375</v>
      </c>
      <c r="H438" s="491">
        <v>0</v>
      </c>
      <c r="I438" s="491">
        <v>0</v>
      </c>
      <c r="J438" s="491">
        <v>4375</v>
      </c>
      <c r="K438" s="581">
        <f t="shared" si="20"/>
        <v>1.251788268955651</v>
      </c>
      <c r="L438" s="581"/>
      <c r="M438" s="581"/>
      <c r="N438" s="581">
        <f t="shared" si="21"/>
        <v>1.251788268955651</v>
      </c>
    </row>
    <row r="439" spans="1:14" ht="28">
      <c r="A439" s="564">
        <f t="shared" si="22"/>
        <v>429</v>
      </c>
      <c r="B439" s="458" t="s">
        <v>1763</v>
      </c>
      <c r="C439" s="491">
        <v>3199</v>
      </c>
      <c r="D439" s="491">
        <v>0</v>
      </c>
      <c r="E439" s="491">
        <v>0</v>
      </c>
      <c r="F439" s="491">
        <v>3199</v>
      </c>
      <c r="G439" s="491">
        <v>3138.098</v>
      </c>
      <c r="H439" s="491">
        <v>0</v>
      </c>
      <c r="I439" s="491">
        <v>0</v>
      </c>
      <c r="J439" s="491">
        <v>3138.098</v>
      </c>
      <c r="K439" s="581">
        <f t="shared" si="20"/>
        <v>0.98096217567989996</v>
      </c>
      <c r="L439" s="581"/>
      <c r="M439" s="581"/>
      <c r="N439" s="581">
        <f t="shared" si="21"/>
        <v>0.98096217567989996</v>
      </c>
    </row>
    <row r="440" spans="1:14" ht="28">
      <c r="A440" s="564">
        <f t="shared" si="22"/>
        <v>430</v>
      </c>
      <c r="B440" s="458" t="s">
        <v>1764</v>
      </c>
      <c r="C440" s="491">
        <v>344</v>
      </c>
      <c r="D440" s="491">
        <v>0</v>
      </c>
      <c r="E440" s="491">
        <v>0</v>
      </c>
      <c r="F440" s="491">
        <v>344</v>
      </c>
      <c r="G440" s="491">
        <v>496.964</v>
      </c>
      <c r="H440" s="491">
        <v>0</v>
      </c>
      <c r="I440" s="491">
        <v>0</v>
      </c>
      <c r="J440" s="491">
        <v>496.964</v>
      </c>
      <c r="K440" s="581">
        <f t="shared" si="20"/>
        <v>1.4446627906976743</v>
      </c>
      <c r="L440" s="581"/>
      <c r="M440" s="581"/>
      <c r="N440" s="581">
        <f t="shared" si="21"/>
        <v>1.4446627906976743</v>
      </c>
    </row>
    <row r="441" spans="1:14" ht="28">
      <c r="A441" s="564">
        <f t="shared" si="22"/>
        <v>431</v>
      </c>
      <c r="B441" s="565" t="s">
        <v>1764</v>
      </c>
      <c r="C441" s="491">
        <v>2370</v>
      </c>
      <c r="D441" s="491">
        <v>0</v>
      </c>
      <c r="E441" s="491">
        <v>0</v>
      </c>
      <c r="F441" s="491">
        <v>2370</v>
      </c>
      <c r="G441" s="491">
        <v>2370</v>
      </c>
      <c r="H441" s="491">
        <v>0</v>
      </c>
      <c r="I441" s="491">
        <v>0</v>
      </c>
      <c r="J441" s="491">
        <v>2370</v>
      </c>
      <c r="K441" s="581">
        <f t="shared" si="20"/>
        <v>1</v>
      </c>
      <c r="L441" s="581"/>
      <c r="M441" s="581"/>
      <c r="N441" s="581">
        <f t="shared" si="21"/>
        <v>1</v>
      </c>
    </row>
    <row r="442" spans="1:14">
      <c r="A442" s="564">
        <f t="shared" si="22"/>
        <v>432</v>
      </c>
      <c r="B442" s="565" t="s">
        <v>1765</v>
      </c>
      <c r="C442" s="491">
        <v>100</v>
      </c>
      <c r="D442" s="491">
        <v>0</v>
      </c>
      <c r="E442" s="491">
        <v>0</v>
      </c>
      <c r="F442" s="491">
        <v>100</v>
      </c>
      <c r="G442" s="491">
        <v>100</v>
      </c>
      <c r="H442" s="491">
        <v>0</v>
      </c>
      <c r="I442" s="491">
        <v>0</v>
      </c>
      <c r="J442" s="491">
        <v>100</v>
      </c>
      <c r="K442" s="581">
        <f t="shared" si="20"/>
        <v>1</v>
      </c>
      <c r="L442" s="581"/>
      <c r="M442" s="581"/>
      <c r="N442" s="581">
        <f t="shared" si="21"/>
        <v>1</v>
      </c>
    </row>
    <row r="443" spans="1:14" ht="42">
      <c r="A443" s="564">
        <f t="shared" si="22"/>
        <v>433</v>
      </c>
      <c r="B443" s="458" t="s">
        <v>1766</v>
      </c>
      <c r="C443" s="491">
        <v>750</v>
      </c>
      <c r="D443" s="491">
        <v>0</v>
      </c>
      <c r="E443" s="491">
        <v>0</v>
      </c>
      <c r="F443" s="491">
        <v>750</v>
      </c>
      <c r="G443" s="491">
        <v>750</v>
      </c>
      <c r="H443" s="491">
        <v>0</v>
      </c>
      <c r="I443" s="491">
        <v>0</v>
      </c>
      <c r="J443" s="491">
        <v>750</v>
      </c>
      <c r="K443" s="581">
        <f t="shared" si="20"/>
        <v>1</v>
      </c>
      <c r="L443" s="581"/>
      <c r="M443" s="581"/>
      <c r="N443" s="581">
        <f t="shared" si="21"/>
        <v>1</v>
      </c>
    </row>
    <row r="444" spans="1:14" ht="28">
      <c r="A444" s="564">
        <f t="shared" si="22"/>
        <v>434</v>
      </c>
      <c r="B444" s="458" t="s">
        <v>1767</v>
      </c>
      <c r="C444" s="491">
        <v>0</v>
      </c>
      <c r="D444" s="491">
        <v>0</v>
      </c>
      <c r="E444" s="491">
        <v>0</v>
      </c>
      <c r="F444" s="491">
        <v>0</v>
      </c>
      <c r="G444" s="491">
        <v>905.23199999999997</v>
      </c>
      <c r="H444" s="491">
        <v>0</v>
      </c>
      <c r="I444" s="491">
        <v>0</v>
      </c>
      <c r="J444" s="491">
        <v>905.23199999999997</v>
      </c>
      <c r="K444" s="581"/>
      <c r="L444" s="581"/>
      <c r="M444" s="581"/>
      <c r="N444" s="581"/>
    </row>
    <row r="445" spans="1:14" ht="28">
      <c r="A445" s="564">
        <f t="shared" si="22"/>
        <v>435</v>
      </c>
      <c r="B445" s="565" t="s">
        <v>1768</v>
      </c>
      <c r="C445" s="491">
        <v>0</v>
      </c>
      <c r="D445" s="491">
        <v>0</v>
      </c>
      <c r="E445" s="491">
        <v>0</v>
      </c>
      <c r="F445" s="491">
        <v>0</v>
      </c>
      <c r="G445" s="491">
        <v>137</v>
      </c>
      <c r="H445" s="491">
        <v>0</v>
      </c>
      <c r="I445" s="491">
        <v>0</v>
      </c>
      <c r="J445" s="491">
        <v>137</v>
      </c>
      <c r="K445" s="581"/>
      <c r="L445" s="581"/>
      <c r="M445" s="581"/>
      <c r="N445" s="581"/>
    </row>
    <row r="446" spans="1:14" ht="28">
      <c r="A446" s="564">
        <f t="shared" si="22"/>
        <v>436</v>
      </c>
      <c r="B446" s="565" t="s">
        <v>1769</v>
      </c>
      <c r="C446" s="491">
        <v>19</v>
      </c>
      <c r="D446" s="491">
        <v>0</v>
      </c>
      <c r="E446" s="491">
        <v>0</v>
      </c>
      <c r="F446" s="491">
        <v>19</v>
      </c>
      <c r="G446" s="491">
        <v>19</v>
      </c>
      <c r="H446" s="491">
        <v>0</v>
      </c>
      <c r="I446" s="491">
        <v>0</v>
      </c>
      <c r="J446" s="491">
        <v>19</v>
      </c>
      <c r="K446" s="581">
        <f t="shared" si="20"/>
        <v>1</v>
      </c>
      <c r="L446" s="581"/>
      <c r="M446" s="581"/>
      <c r="N446" s="581">
        <f t="shared" si="21"/>
        <v>1</v>
      </c>
    </row>
    <row r="447" spans="1:14" ht="56">
      <c r="A447" s="564">
        <f t="shared" si="22"/>
        <v>437</v>
      </c>
      <c r="B447" s="565" t="s">
        <v>1770</v>
      </c>
      <c r="C447" s="491">
        <v>531</v>
      </c>
      <c r="D447" s="491">
        <v>0</v>
      </c>
      <c r="E447" s="491">
        <v>0</v>
      </c>
      <c r="F447" s="491">
        <v>531</v>
      </c>
      <c r="G447" s="491">
        <v>530.60199999999998</v>
      </c>
      <c r="H447" s="491">
        <v>0</v>
      </c>
      <c r="I447" s="491">
        <v>0</v>
      </c>
      <c r="J447" s="491">
        <v>530.60199999999998</v>
      </c>
      <c r="K447" s="581">
        <f t="shared" si="20"/>
        <v>0.99925047080979279</v>
      </c>
      <c r="L447" s="581"/>
      <c r="M447" s="581"/>
      <c r="N447" s="581">
        <f t="shared" si="21"/>
        <v>0.99925047080979279</v>
      </c>
    </row>
    <row r="448" spans="1:14" ht="28">
      <c r="A448" s="564">
        <f t="shared" si="22"/>
        <v>438</v>
      </c>
      <c r="B448" s="565" t="s">
        <v>1771</v>
      </c>
      <c r="C448" s="491">
        <v>100.61799999999999</v>
      </c>
      <c r="D448" s="491">
        <v>0</v>
      </c>
      <c r="E448" s="491">
        <v>0</v>
      </c>
      <c r="F448" s="491">
        <v>100.61799999999999</v>
      </c>
      <c r="G448" s="491">
        <v>100.61799999999999</v>
      </c>
      <c r="H448" s="491">
        <v>0</v>
      </c>
      <c r="I448" s="491">
        <v>0</v>
      </c>
      <c r="J448" s="491">
        <v>100.61799999999999</v>
      </c>
      <c r="K448" s="581">
        <f t="shared" si="20"/>
        <v>1</v>
      </c>
      <c r="L448" s="581"/>
      <c r="M448" s="581"/>
      <c r="N448" s="581">
        <f t="shared" si="21"/>
        <v>1</v>
      </c>
    </row>
    <row r="449" spans="1:14" ht="28">
      <c r="A449" s="564">
        <f t="shared" si="22"/>
        <v>439</v>
      </c>
      <c r="B449" s="565" t="s">
        <v>1772</v>
      </c>
      <c r="C449" s="491">
        <v>27.968</v>
      </c>
      <c r="D449" s="491">
        <v>0</v>
      </c>
      <c r="E449" s="491">
        <v>0</v>
      </c>
      <c r="F449" s="491">
        <v>27.968</v>
      </c>
      <c r="G449" s="491">
        <v>27.968</v>
      </c>
      <c r="H449" s="491">
        <v>0</v>
      </c>
      <c r="I449" s="491">
        <v>0</v>
      </c>
      <c r="J449" s="491">
        <v>27.968</v>
      </c>
      <c r="K449" s="581">
        <f t="shared" si="20"/>
        <v>1</v>
      </c>
      <c r="L449" s="581"/>
      <c r="M449" s="581"/>
      <c r="N449" s="581">
        <f t="shared" si="21"/>
        <v>1</v>
      </c>
    </row>
    <row r="450" spans="1:14" ht="56">
      <c r="A450" s="564">
        <f t="shared" si="22"/>
        <v>440</v>
      </c>
      <c r="B450" s="458" t="s">
        <v>1773</v>
      </c>
      <c r="C450" s="491">
        <v>6091</v>
      </c>
      <c r="D450" s="491">
        <v>0</v>
      </c>
      <c r="E450" s="491">
        <v>0</v>
      </c>
      <c r="F450" s="491">
        <v>6091</v>
      </c>
      <c r="G450" s="491">
        <v>0</v>
      </c>
      <c r="H450" s="491">
        <v>0</v>
      </c>
      <c r="I450" s="491">
        <v>0</v>
      </c>
      <c r="J450" s="491">
        <v>0</v>
      </c>
      <c r="K450" s="581">
        <f t="shared" si="20"/>
        <v>0</v>
      </c>
      <c r="L450" s="581"/>
      <c r="M450" s="581"/>
      <c r="N450" s="581">
        <f t="shared" si="21"/>
        <v>0</v>
      </c>
    </row>
    <row r="451" spans="1:14" ht="56">
      <c r="A451" s="564">
        <f t="shared" si="22"/>
        <v>441</v>
      </c>
      <c r="B451" s="458" t="s">
        <v>1773</v>
      </c>
      <c r="C451" s="491">
        <v>544</v>
      </c>
      <c r="D451" s="491">
        <v>0</v>
      </c>
      <c r="E451" s="491">
        <v>0</v>
      </c>
      <c r="F451" s="491">
        <v>544</v>
      </c>
      <c r="G451" s="491">
        <v>544</v>
      </c>
      <c r="H451" s="491">
        <v>0</v>
      </c>
      <c r="I451" s="491">
        <v>0</v>
      </c>
      <c r="J451" s="491">
        <v>544</v>
      </c>
      <c r="K451" s="581">
        <f t="shared" si="20"/>
        <v>1</v>
      </c>
      <c r="L451" s="581"/>
      <c r="M451" s="581"/>
      <c r="N451" s="581">
        <f t="shared" si="21"/>
        <v>1</v>
      </c>
    </row>
    <row r="452" spans="1:14" ht="56">
      <c r="A452" s="564">
        <f t="shared" si="22"/>
        <v>442</v>
      </c>
      <c r="B452" s="458" t="s">
        <v>1773</v>
      </c>
      <c r="C452" s="491">
        <v>105326</v>
      </c>
      <c r="D452" s="491">
        <v>0</v>
      </c>
      <c r="E452" s="491">
        <v>0</v>
      </c>
      <c r="F452" s="491">
        <v>105326</v>
      </c>
      <c r="G452" s="491">
        <v>7351.7178839999997</v>
      </c>
      <c r="H452" s="491">
        <v>0</v>
      </c>
      <c r="I452" s="491">
        <v>0</v>
      </c>
      <c r="J452" s="491">
        <v>7351.7178839999997</v>
      </c>
      <c r="K452" s="581">
        <f t="shared" si="20"/>
        <v>6.9799649507244169E-2</v>
      </c>
      <c r="L452" s="581"/>
      <c r="M452" s="581"/>
      <c r="N452" s="581">
        <f t="shared" si="21"/>
        <v>6.9799649507244169E-2</v>
      </c>
    </row>
    <row r="453" spans="1:14" ht="28">
      <c r="A453" s="564">
        <f t="shared" si="22"/>
        <v>443</v>
      </c>
      <c r="B453" s="458" t="s">
        <v>1774</v>
      </c>
      <c r="C453" s="491">
        <v>1000</v>
      </c>
      <c r="D453" s="491">
        <v>0</v>
      </c>
      <c r="E453" s="491">
        <v>0</v>
      </c>
      <c r="F453" s="491">
        <v>1000</v>
      </c>
      <c r="G453" s="491">
        <v>1000</v>
      </c>
      <c r="H453" s="491">
        <v>0</v>
      </c>
      <c r="I453" s="491">
        <v>0</v>
      </c>
      <c r="J453" s="491">
        <v>1000</v>
      </c>
      <c r="K453" s="581">
        <f t="shared" si="20"/>
        <v>1</v>
      </c>
      <c r="L453" s="581"/>
      <c r="M453" s="581"/>
      <c r="N453" s="581">
        <f t="shared" si="21"/>
        <v>1</v>
      </c>
    </row>
    <row r="454" spans="1:14" ht="28">
      <c r="A454" s="564">
        <f t="shared" si="22"/>
        <v>444</v>
      </c>
      <c r="B454" s="566" t="s">
        <v>1775</v>
      </c>
      <c r="C454" s="491">
        <v>15139</v>
      </c>
      <c r="D454" s="491">
        <v>0</v>
      </c>
      <c r="E454" s="491">
        <v>0</v>
      </c>
      <c r="F454" s="491">
        <v>15139</v>
      </c>
      <c r="G454" s="491">
        <v>15285.248</v>
      </c>
      <c r="H454" s="491">
        <v>0</v>
      </c>
      <c r="I454" s="491">
        <v>0</v>
      </c>
      <c r="J454" s="491">
        <v>15285.248</v>
      </c>
      <c r="K454" s="581">
        <f t="shared" si="20"/>
        <v>1.0096603474469912</v>
      </c>
      <c r="L454" s="581"/>
      <c r="M454" s="581"/>
      <c r="N454" s="581">
        <f t="shared" si="21"/>
        <v>1.0096603474469912</v>
      </c>
    </row>
    <row r="455" spans="1:14" ht="28">
      <c r="A455" s="564">
        <f t="shared" si="22"/>
        <v>445</v>
      </c>
      <c r="B455" s="458" t="s">
        <v>1776</v>
      </c>
      <c r="C455" s="491">
        <v>41891</v>
      </c>
      <c r="D455" s="491">
        <v>0</v>
      </c>
      <c r="E455" s="491">
        <v>0</v>
      </c>
      <c r="F455" s="491">
        <v>41891</v>
      </c>
      <c r="G455" s="491">
        <v>27372.492999999999</v>
      </c>
      <c r="H455" s="491">
        <v>0</v>
      </c>
      <c r="I455" s="491">
        <v>0</v>
      </c>
      <c r="J455" s="491">
        <v>27372.492999999999</v>
      </c>
      <c r="K455" s="581">
        <f t="shared" si="20"/>
        <v>0.65342180898044921</v>
      </c>
      <c r="L455" s="581"/>
      <c r="M455" s="581"/>
      <c r="N455" s="581">
        <f t="shared" si="21"/>
        <v>0.65342180898044921</v>
      </c>
    </row>
    <row r="456" spans="1:14" ht="28">
      <c r="A456" s="564">
        <f t="shared" si="22"/>
        <v>446</v>
      </c>
      <c r="B456" s="458" t="s">
        <v>1777</v>
      </c>
      <c r="C456" s="491">
        <v>350</v>
      </c>
      <c r="D456" s="491">
        <v>0</v>
      </c>
      <c r="E456" s="491">
        <v>0</v>
      </c>
      <c r="F456" s="491">
        <v>350</v>
      </c>
      <c r="G456" s="491">
        <v>350</v>
      </c>
      <c r="H456" s="491">
        <v>0</v>
      </c>
      <c r="I456" s="491">
        <v>0</v>
      </c>
      <c r="J456" s="491">
        <v>350</v>
      </c>
      <c r="K456" s="581">
        <f t="shared" si="20"/>
        <v>1</v>
      </c>
      <c r="L456" s="581"/>
      <c r="M456" s="581"/>
      <c r="N456" s="581">
        <f t="shared" si="21"/>
        <v>1</v>
      </c>
    </row>
    <row r="457" spans="1:14">
      <c r="A457" s="564">
        <f t="shared" si="22"/>
        <v>447</v>
      </c>
      <c r="B457" s="458" t="s">
        <v>1778</v>
      </c>
      <c r="C457" s="491">
        <v>300</v>
      </c>
      <c r="D457" s="491">
        <v>0</v>
      </c>
      <c r="E457" s="491">
        <v>0</v>
      </c>
      <c r="F457" s="491">
        <v>300</v>
      </c>
      <c r="G457" s="491">
        <v>300</v>
      </c>
      <c r="H457" s="491">
        <v>0</v>
      </c>
      <c r="I457" s="491">
        <v>0</v>
      </c>
      <c r="J457" s="491">
        <v>300</v>
      </c>
      <c r="K457" s="581">
        <f t="shared" si="20"/>
        <v>1</v>
      </c>
      <c r="L457" s="581"/>
      <c r="M457" s="581"/>
      <c r="N457" s="581">
        <f t="shared" si="21"/>
        <v>1</v>
      </c>
    </row>
    <row r="458" spans="1:14" ht="28">
      <c r="A458" s="564">
        <f t="shared" si="22"/>
        <v>448</v>
      </c>
      <c r="B458" s="565" t="s">
        <v>1779</v>
      </c>
      <c r="C458" s="491">
        <v>36.843000000000004</v>
      </c>
      <c r="D458" s="491">
        <v>0</v>
      </c>
      <c r="E458" s="491">
        <v>0</v>
      </c>
      <c r="F458" s="491">
        <v>36.843000000000004</v>
      </c>
      <c r="G458" s="491">
        <v>36.843000000000004</v>
      </c>
      <c r="H458" s="491">
        <v>0</v>
      </c>
      <c r="I458" s="491">
        <v>0</v>
      </c>
      <c r="J458" s="491">
        <v>36.843000000000004</v>
      </c>
      <c r="K458" s="581">
        <f t="shared" si="20"/>
        <v>1</v>
      </c>
      <c r="L458" s="581"/>
      <c r="M458" s="581"/>
      <c r="N458" s="581">
        <f t="shared" si="21"/>
        <v>1</v>
      </c>
    </row>
    <row r="459" spans="1:14" ht="28">
      <c r="A459" s="564">
        <f t="shared" si="22"/>
        <v>449</v>
      </c>
      <c r="B459" s="458" t="s">
        <v>1780</v>
      </c>
      <c r="C459" s="491">
        <v>23</v>
      </c>
      <c r="D459" s="491">
        <v>0</v>
      </c>
      <c r="E459" s="491">
        <v>0</v>
      </c>
      <c r="F459" s="491">
        <v>23</v>
      </c>
      <c r="G459" s="491">
        <v>0</v>
      </c>
      <c r="H459" s="491">
        <v>0</v>
      </c>
      <c r="I459" s="491">
        <v>0</v>
      </c>
      <c r="J459" s="491">
        <v>0</v>
      </c>
      <c r="K459" s="581">
        <f t="shared" ref="K459:K522" si="23">G459/C459</f>
        <v>0</v>
      </c>
      <c r="L459" s="581"/>
      <c r="M459" s="581"/>
      <c r="N459" s="581">
        <f t="shared" ref="N459:N522" si="24">J459/F459</f>
        <v>0</v>
      </c>
    </row>
    <row r="460" spans="1:14" ht="42">
      <c r="A460" s="564">
        <f t="shared" si="22"/>
        <v>450</v>
      </c>
      <c r="B460" s="458" t="s">
        <v>1781</v>
      </c>
      <c r="C460" s="491">
        <v>170</v>
      </c>
      <c r="D460" s="491">
        <v>0</v>
      </c>
      <c r="E460" s="491">
        <v>0</v>
      </c>
      <c r="F460" s="491">
        <v>170</v>
      </c>
      <c r="G460" s="491">
        <v>170</v>
      </c>
      <c r="H460" s="491">
        <v>0</v>
      </c>
      <c r="I460" s="491">
        <v>0</v>
      </c>
      <c r="J460" s="491">
        <v>170</v>
      </c>
      <c r="K460" s="581">
        <f t="shared" si="23"/>
        <v>1</v>
      </c>
      <c r="L460" s="581"/>
      <c r="M460" s="581"/>
      <c r="N460" s="581">
        <f t="shared" si="24"/>
        <v>1</v>
      </c>
    </row>
    <row r="461" spans="1:14" ht="28">
      <c r="A461" s="564">
        <f t="shared" ref="A461:A524" si="25">1+A460</f>
        <v>451</v>
      </c>
      <c r="B461" s="565" t="s">
        <v>1782</v>
      </c>
      <c r="C461" s="491">
        <v>22.596</v>
      </c>
      <c r="D461" s="491">
        <v>0</v>
      </c>
      <c r="E461" s="491">
        <v>0</v>
      </c>
      <c r="F461" s="491">
        <v>22.596</v>
      </c>
      <c r="G461" s="491">
        <v>22.54</v>
      </c>
      <c r="H461" s="491">
        <v>0</v>
      </c>
      <c r="I461" s="491">
        <v>0</v>
      </c>
      <c r="J461" s="491">
        <v>22.54</v>
      </c>
      <c r="K461" s="581">
        <f t="shared" si="23"/>
        <v>0.99752168525402718</v>
      </c>
      <c r="L461" s="581"/>
      <c r="M461" s="581"/>
      <c r="N461" s="581">
        <f t="shared" si="24"/>
        <v>0.99752168525402718</v>
      </c>
    </row>
    <row r="462" spans="1:14" ht="28">
      <c r="A462" s="564">
        <f t="shared" si="25"/>
        <v>452</v>
      </c>
      <c r="B462" s="565" t="s">
        <v>1783</v>
      </c>
      <c r="C462" s="491">
        <v>120</v>
      </c>
      <c r="D462" s="491">
        <v>0</v>
      </c>
      <c r="E462" s="491">
        <v>0</v>
      </c>
      <c r="F462" s="491">
        <v>120</v>
      </c>
      <c r="G462" s="491">
        <v>120</v>
      </c>
      <c r="H462" s="491">
        <v>0</v>
      </c>
      <c r="I462" s="491">
        <v>0</v>
      </c>
      <c r="J462" s="491">
        <v>120</v>
      </c>
      <c r="K462" s="581">
        <f t="shared" si="23"/>
        <v>1</v>
      </c>
      <c r="L462" s="581"/>
      <c r="M462" s="581"/>
      <c r="N462" s="581">
        <f t="shared" si="24"/>
        <v>1</v>
      </c>
    </row>
    <row r="463" spans="1:14" ht="28">
      <c r="A463" s="564">
        <f t="shared" si="25"/>
        <v>453</v>
      </c>
      <c r="B463" s="565" t="s">
        <v>1784</v>
      </c>
      <c r="C463" s="491">
        <v>77</v>
      </c>
      <c r="D463" s="491">
        <v>0</v>
      </c>
      <c r="E463" s="491">
        <v>0</v>
      </c>
      <c r="F463" s="491">
        <v>77</v>
      </c>
      <c r="G463" s="491">
        <v>77</v>
      </c>
      <c r="H463" s="491">
        <v>0</v>
      </c>
      <c r="I463" s="491">
        <v>0</v>
      </c>
      <c r="J463" s="491">
        <v>77</v>
      </c>
      <c r="K463" s="581">
        <f t="shared" si="23"/>
        <v>1</v>
      </c>
      <c r="L463" s="581"/>
      <c r="M463" s="581"/>
      <c r="N463" s="581">
        <f t="shared" si="24"/>
        <v>1</v>
      </c>
    </row>
    <row r="464" spans="1:14" ht="28">
      <c r="A464" s="564">
        <f t="shared" si="25"/>
        <v>454</v>
      </c>
      <c r="B464" s="565" t="s">
        <v>1785</v>
      </c>
      <c r="C464" s="491">
        <v>270</v>
      </c>
      <c r="D464" s="491">
        <v>0</v>
      </c>
      <c r="E464" s="491">
        <v>0</v>
      </c>
      <c r="F464" s="491">
        <v>270</v>
      </c>
      <c r="G464" s="491">
        <v>270</v>
      </c>
      <c r="H464" s="491">
        <v>0</v>
      </c>
      <c r="I464" s="491">
        <v>0</v>
      </c>
      <c r="J464" s="491">
        <v>270</v>
      </c>
      <c r="K464" s="581">
        <f t="shared" si="23"/>
        <v>1</v>
      </c>
      <c r="L464" s="581"/>
      <c r="M464" s="581"/>
      <c r="N464" s="581">
        <f t="shared" si="24"/>
        <v>1</v>
      </c>
    </row>
    <row r="465" spans="1:14" ht="28">
      <c r="A465" s="564">
        <f t="shared" si="25"/>
        <v>455</v>
      </c>
      <c r="B465" s="565" t="s">
        <v>1786</v>
      </c>
      <c r="C465" s="491">
        <v>200</v>
      </c>
      <c r="D465" s="491">
        <v>0</v>
      </c>
      <c r="E465" s="491">
        <v>0</v>
      </c>
      <c r="F465" s="491">
        <v>200</v>
      </c>
      <c r="G465" s="491">
        <v>200</v>
      </c>
      <c r="H465" s="491">
        <v>0</v>
      </c>
      <c r="I465" s="491">
        <v>0</v>
      </c>
      <c r="J465" s="491">
        <v>200</v>
      </c>
      <c r="K465" s="581">
        <f t="shared" si="23"/>
        <v>1</v>
      </c>
      <c r="L465" s="581"/>
      <c r="M465" s="581"/>
      <c r="N465" s="581">
        <f t="shared" si="24"/>
        <v>1</v>
      </c>
    </row>
    <row r="466" spans="1:14">
      <c r="A466" s="564">
        <f t="shared" si="25"/>
        <v>456</v>
      </c>
      <c r="B466" s="458" t="s">
        <v>1787</v>
      </c>
      <c r="C466" s="491">
        <v>150</v>
      </c>
      <c r="D466" s="491">
        <v>0</v>
      </c>
      <c r="E466" s="491">
        <v>0</v>
      </c>
      <c r="F466" s="491">
        <v>150</v>
      </c>
      <c r="G466" s="491">
        <v>150</v>
      </c>
      <c r="H466" s="491">
        <v>0</v>
      </c>
      <c r="I466" s="491">
        <v>0</v>
      </c>
      <c r="J466" s="491">
        <v>150</v>
      </c>
      <c r="K466" s="581">
        <f t="shared" si="23"/>
        <v>1</v>
      </c>
      <c r="L466" s="581"/>
      <c r="M466" s="581"/>
      <c r="N466" s="581">
        <f t="shared" si="24"/>
        <v>1</v>
      </c>
    </row>
    <row r="467" spans="1:14" ht="28">
      <c r="A467" s="564">
        <f t="shared" si="25"/>
        <v>457</v>
      </c>
      <c r="B467" s="458" t="s">
        <v>1788</v>
      </c>
      <c r="C467" s="491">
        <v>600</v>
      </c>
      <c r="D467" s="491">
        <v>0</v>
      </c>
      <c r="E467" s="491">
        <v>0</v>
      </c>
      <c r="F467" s="491">
        <v>600</v>
      </c>
      <c r="G467" s="491">
        <v>485.89299999999997</v>
      </c>
      <c r="H467" s="491">
        <v>0</v>
      </c>
      <c r="I467" s="491">
        <v>0</v>
      </c>
      <c r="J467" s="491">
        <v>485.89299999999997</v>
      </c>
      <c r="K467" s="581">
        <f t="shared" si="23"/>
        <v>0.80982166666666666</v>
      </c>
      <c r="L467" s="581"/>
      <c r="M467" s="581"/>
      <c r="N467" s="581">
        <f t="shared" si="24"/>
        <v>0.80982166666666666</v>
      </c>
    </row>
    <row r="468" spans="1:14">
      <c r="A468" s="564">
        <f t="shared" si="25"/>
        <v>458</v>
      </c>
      <c r="B468" s="458" t="s">
        <v>1789</v>
      </c>
      <c r="C468" s="491">
        <v>13.641</v>
      </c>
      <c r="D468" s="491">
        <v>0</v>
      </c>
      <c r="E468" s="491">
        <v>0</v>
      </c>
      <c r="F468" s="491">
        <v>13.641</v>
      </c>
      <c r="G468" s="491">
        <v>13.641</v>
      </c>
      <c r="H468" s="491">
        <v>0</v>
      </c>
      <c r="I468" s="491">
        <v>0</v>
      </c>
      <c r="J468" s="491">
        <v>13.641</v>
      </c>
      <c r="K468" s="581">
        <f t="shared" si="23"/>
        <v>1</v>
      </c>
      <c r="L468" s="581"/>
      <c r="M468" s="581"/>
      <c r="N468" s="581">
        <f t="shared" si="24"/>
        <v>1</v>
      </c>
    </row>
    <row r="469" spans="1:14">
      <c r="A469" s="564">
        <f t="shared" si="25"/>
        <v>459</v>
      </c>
      <c r="B469" s="565" t="s">
        <v>1790</v>
      </c>
      <c r="C469" s="491">
        <v>1000</v>
      </c>
      <c r="D469" s="491">
        <v>0</v>
      </c>
      <c r="E469" s="491">
        <v>0</v>
      </c>
      <c r="F469" s="491">
        <v>1000</v>
      </c>
      <c r="G469" s="491">
        <v>1000</v>
      </c>
      <c r="H469" s="491">
        <v>0</v>
      </c>
      <c r="I469" s="491">
        <v>0</v>
      </c>
      <c r="J469" s="491">
        <v>1000</v>
      </c>
      <c r="K469" s="581">
        <f t="shared" si="23"/>
        <v>1</v>
      </c>
      <c r="L469" s="581"/>
      <c r="M469" s="581"/>
      <c r="N469" s="581">
        <f t="shared" si="24"/>
        <v>1</v>
      </c>
    </row>
    <row r="470" spans="1:14">
      <c r="A470" s="564">
        <f t="shared" si="25"/>
        <v>460</v>
      </c>
      <c r="B470" s="565" t="s">
        <v>1791</v>
      </c>
      <c r="C470" s="491">
        <v>2530</v>
      </c>
      <c r="D470" s="491">
        <v>0</v>
      </c>
      <c r="E470" s="491">
        <v>0</v>
      </c>
      <c r="F470" s="491">
        <v>2530</v>
      </c>
      <c r="G470" s="491">
        <v>2530</v>
      </c>
      <c r="H470" s="491">
        <v>0</v>
      </c>
      <c r="I470" s="491">
        <v>0</v>
      </c>
      <c r="J470" s="491">
        <v>2530</v>
      </c>
      <c r="K470" s="581">
        <f t="shared" si="23"/>
        <v>1</v>
      </c>
      <c r="L470" s="581"/>
      <c r="M470" s="581"/>
      <c r="N470" s="581">
        <f t="shared" si="24"/>
        <v>1</v>
      </c>
    </row>
    <row r="471" spans="1:14" ht="28">
      <c r="A471" s="564">
        <f t="shared" si="25"/>
        <v>461</v>
      </c>
      <c r="B471" s="565" t="s">
        <v>668</v>
      </c>
      <c r="C471" s="491">
        <v>27100</v>
      </c>
      <c r="D471" s="491">
        <v>0</v>
      </c>
      <c r="E471" s="491">
        <v>0</v>
      </c>
      <c r="F471" s="491">
        <v>27100</v>
      </c>
      <c r="G471" s="491">
        <v>19326.6122</v>
      </c>
      <c r="H471" s="491">
        <v>0</v>
      </c>
      <c r="I471" s="491">
        <v>0</v>
      </c>
      <c r="J471" s="491">
        <v>19326.6122</v>
      </c>
      <c r="K471" s="581">
        <f t="shared" si="23"/>
        <v>0.71315912177121765</v>
      </c>
      <c r="L471" s="581"/>
      <c r="M471" s="581"/>
      <c r="N471" s="581">
        <f t="shared" si="24"/>
        <v>0.71315912177121765</v>
      </c>
    </row>
    <row r="472" spans="1:14" ht="28">
      <c r="A472" s="564">
        <f t="shared" si="25"/>
        <v>462</v>
      </c>
      <c r="B472" s="458" t="s">
        <v>1792</v>
      </c>
      <c r="C472" s="491">
        <v>23800</v>
      </c>
      <c r="D472" s="491">
        <v>0</v>
      </c>
      <c r="E472" s="491">
        <v>0</v>
      </c>
      <c r="F472" s="491">
        <v>23800</v>
      </c>
      <c r="G472" s="491">
        <v>0</v>
      </c>
      <c r="H472" s="491">
        <v>0</v>
      </c>
      <c r="I472" s="491">
        <v>0</v>
      </c>
      <c r="J472" s="491">
        <v>0</v>
      </c>
      <c r="K472" s="581">
        <f t="shared" si="23"/>
        <v>0</v>
      </c>
      <c r="L472" s="581"/>
      <c r="M472" s="581"/>
      <c r="N472" s="581">
        <f t="shared" si="24"/>
        <v>0</v>
      </c>
    </row>
    <row r="473" spans="1:14">
      <c r="A473" s="564">
        <f t="shared" si="25"/>
        <v>463</v>
      </c>
      <c r="B473" s="458" t="s">
        <v>1793</v>
      </c>
      <c r="C473" s="491">
        <v>1966</v>
      </c>
      <c r="D473" s="491">
        <v>0</v>
      </c>
      <c r="E473" s="491">
        <v>0</v>
      </c>
      <c r="F473" s="491">
        <v>1966</v>
      </c>
      <c r="G473" s="491">
        <v>1966</v>
      </c>
      <c r="H473" s="491">
        <v>0</v>
      </c>
      <c r="I473" s="491">
        <v>0</v>
      </c>
      <c r="J473" s="491">
        <v>1966</v>
      </c>
      <c r="K473" s="581">
        <f t="shared" si="23"/>
        <v>1</v>
      </c>
      <c r="L473" s="581"/>
      <c r="M473" s="581"/>
      <c r="N473" s="581">
        <f t="shared" si="24"/>
        <v>1</v>
      </c>
    </row>
    <row r="474" spans="1:14" ht="42">
      <c r="A474" s="564">
        <f t="shared" si="25"/>
        <v>464</v>
      </c>
      <c r="B474" s="458" t="s">
        <v>1794</v>
      </c>
      <c r="C474" s="491">
        <v>7000</v>
      </c>
      <c r="D474" s="491">
        <v>0</v>
      </c>
      <c r="E474" s="491">
        <v>0</v>
      </c>
      <c r="F474" s="491">
        <v>7000</v>
      </c>
      <c r="G474" s="491">
        <v>6010.1040000000003</v>
      </c>
      <c r="H474" s="491">
        <v>0</v>
      </c>
      <c r="I474" s="491">
        <v>0</v>
      </c>
      <c r="J474" s="491">
        <v>6010.1040000000003</v>
      </c>
      <c r="K474" s="581">
        <f t="shared" si="23"/>
        <v>0.85858628571428575</v>
      </c>
      <c r="L474" s="581"/>
      <c r="M474" s="581"/>
      <c r="N474" s="581">
        <f t="shared" si="24"/>
        <v>0.85858628571428575</v>
      </c>
    </row>
    <row r="475" spans="1:14" ht="42">
      <c r="A475" s="564">
        <f t="shared" si="25"/>
        <v>465</v>
      </c>
      <c r="B475" s="565" t="s">
        <v>1794</v>
      </c>
      <c r="C475" s="491">
        <v>0</v>
      </c>
      <c r="D475" s="491">
        <v>0</v>
      </c>
      <c r="E475" s="491">
        <v>0</v>
      </c>
      <c r="F475" s="491">
        <v>0</v>
      </c>
      <c r="G475" s="491">
        <v>5399.5</v>
      </c>
      <c r="H475" s="491">
        <v>0</v>
      </c>
      <c r="I475" s="491">
        <v>0</v>
      </c>
      <c r="J475" s="491">
        <v>5399.5</v>
      </c>
      <c r="K475" s="581"/>
      <c r="L475" s="581"/>
      <c r="M475" s="581"/>
      <c r="N475" s="581"/>
    </row>
    <row r="476" spans="1:14">
      <c r="A476" s="564">
        <f t="shared" si="25"/>
        <v>466</v>
      </c>
      <c r="B476" s="458" t="s">
        <v>1795</v>
      </c>
      <c r="C476" s="491">
        <v>779.07899999999995</v>
      </c>
      <c r="D476" s="491">
        <v>0</v>
      </c>
      <c r="E476" s="491">
        <v>0</v>
      </c>
      <c r="F476" s="491">
        <v>779.07899999999995</v>
      </c>
      <c r="G476" s="491">
        <v>786.88</v>
      </c>
      <c r="H476" s="491">
        <v>0</v>
      </c>
      <c r="I476" s="491">
        <v>0</v>
      </c>
      <c r="J476" s="491">
        <v>786.88</v>
      </c>
      <c r="K476" s="581">
        <f t="shared" si="23"/>
        <v>1.0100131052178278</v>
      </c>
      <c r="L476" s="581"/>
      <c r="M476" s="581"/>
      <c r="N476" s="581">
        <f t="shared" si="24"/>
        <v>1.0100131052178278</v>
      </c>
    </row>
    <row r="477" spans="1:14" ht="42">
      <c r="A477" s="564">
        <f t="shared" si="25"/>
        <v>467</v>
      </c>
      <c r="B477" s="458" t="s">
        <v>1796</v>
      </c>
      <c r="C477" s="491">
        <v>16.466000000000001</v>
      </c>
      <c r="D477" s="491">
        <v>0</v>
      </c>
      <c r="E477" s="491">
        <v>0</v>
      </c>
      <c r="F477" s="491">
        <v>16.466000000000001</v>
      </c>
      <c r="G477" s="491">
        <v>16.466000000000001</v>
      </c>
      <c r="H477" s="491">
        <v>0</v>
      </c>
      <c r="I477" s="491">
        <v>0</v>
      </c>
      <c r="J477" s="491">
        <v>16.466000000000001</v>
      </c>
      <c r="K477" s="581">
        <f t="shared" si="23"/>
        <v>1</v>
      </c>
      <c r="L477" s="581"/>
      <c r="M477" s="581"/>
      <c r="N477" s="581">
        <f t="shared" si="24"/>
        <v>1</v>
      </c>
    </row>
    <row r="478" spans="1:14" ht="42">
      <c r="A478" s="564">
        <f t="shared" si="25"/>
        <v>468</v>
      </c>
      <c r="B478" s="458" t="s">
        <v>1796</v>
      </c>
      <c r="C478" s="491">
        <v>461</v>
      </c>
      <c r="D478" s="491">
        <v>0</v>
      </c>
      <c r="E478" s="491">
        <v>0</v>
      </c>
      <c r="F478" s="491">
        <v>461</v>
      </c>
      <c r="G478" s="491">
        <v>461</v>
      </c>
      <c r="H478" s="491">
        <v>0</v>
      </c>
      <c r="I478" s="491">
        <v>0</v>
      </c>
      <c r="J478" s="491">
        <v>461</v>
      </c>
      <c r="K478" s="581">
        <f t="shared" si="23"/>
        <v>1</v>
      </c>
      <c r="L478" s="581"/>
      <c r="M478" s="581"/>
      <c r="N478" s="581">
        <f t="shared" si="24"/>
        <v>1</v>
      </c>
    </row>
    <row r="479" spans="1:14" ht="28">
      <c r="A479" s="564">
        <f t="shared" si="25"/>
        <v>469</v>
      </c>
      <c r="B479" s="458" t="s">
        <v>1797</v>
      </c>
      <c r="C479" s="491">
        <v>32.753</v>
      </c>
      <c r="D479" s="491">
        <v>0</v>
      </c>
      <c r="E479" s="491">
        <v>0</v>
      </c>
      <c r="F479" s="491">
        <v>32.753</v>
      </c>
      <c r="G479" s="491">
        <v>32.753</v>
      </c>
      <c r="H479" s="491">
        <v>0</v>
      </c>
      <c r="I479" s="491">
        <v>0</v>
      </c>
      <c r="J479" s="491">
        <v>32.753</v>
      </c>
      <c r="K479" s="581">
        <f t="shared" si="23"/>
        <v>1</v>
      </c>
      <c r="L479" s="581"/>
      <c r="M479" s="581"/>
      <c r="N479" s="581">
        <f t="shared" si="24"/>
        <v>1</v>
      </c>
    </row>
    <row r="480" spans="1:14" ht="28">
      <c r="A480" s="564">
        <f t="shared" si="25"/>
        <v>470</v>
      </c>
      <c r="B480" s="458" t="s">
        <v>1797</v>
      </c>
      <c r="C480" s="491">
        <v>0</v>
      </c>
      <c r="D480" s="491">
        <v>0</v>
      </c>
      <c r="E480" s="491">
        <v>0</v>
      </c>
      <c r="F480" s="491">
        <v>0</v>
      </c>
      <c r="G480" s="491">
        <v>1000</v>
      </c>
      <c r="H480" s="491">
        <v>0</v>
      </c>
      <c r="I480" s="491">
        <v>0</v>
      </c>
      <c r="J480" s="491">
        <v>1000</v>
      </c>
      <c r="K480" s="581"/>
      <c r="L480" s="581"/>
      <c r="M480" s="581"/>
      <c r="N480" s="581"/>
    </row>
    <row r="481" spans="1:14" ht="28">
      <c r="A481" s="564">
        <f t="shared" si="25"/>
        <v>471</v>
      </c>
      <c r="B481" s="458" t="s">
        <v>1798</v>
      </c>
      <c r="C481" s="491">
        <v>19.172000000000001</v>
      </c>
      <c r="D481" s="491">
        <v>0</v>
      </c>
      <c r="E481" s="491">
        <v>0</v>
      </c>
      <c r="F481" s="491">
        <v>19.172000000000001</v>
      </c>
      <c r="G481" s="491">
        <v>19.172000000000001</v>
      </c>
      <c r="H481" s="491">
        <v>0</v>
      </c>
      <c r="I481" s="491">
        <v>0</v>
      </c>
      <c r="J481" s="491">
        <v>19.172000000000001</v>
      </c>
      <c r="K481" s="581">
        <f t="shared" si="23"/>
        <v>1</v>
      </c>
      <c r="L481" s="581"/>
      <c r="M481" s="581"/>
      <c r="N481" s="581">
        <f t="shared" si="24"/>
        <v>1</v>
      </c>
    </row>
    <row r="482" spans="1:14" ht="28">
      <c r="A482" s="564">
        <f t="shared" si="25"/>
        <v>472</v>
      </c>
      <c r="B482" s="458" t="s">
        <v>1798</v>
      </c>
      <c r="C482" s="491">
        <v>531</v>
      </c>
      <c r="D482" s="491">
        <v>0</v>
      </c>
      <c r="E482" s="491">
        <v>0</v>
      </c>
      <c r="F482" s="491">
        <v>531</v>
      </c>
      <c r="G482" s="491">
        <v>531</v>
      </c>
      <c r="H482" s="491">
        <v>0</v>
      </c>
      <c r="I482" s="491">
        <v>0</v>
      </c>
      <c r="J482" s="491">
        <v>531</v>
      </c>
      <c r="K482" s="581">
        <f t="shared" si="23"/>
        <v>1</v>
      </c>
      <c r="L482" s="581"/>
      <c r="M482" s="581"/>
      <c r="N482" s="581">
        <f t="shared" si="24"/>
        <v>1</v>
      </c>
    </row>
    <row r="483" spans="1:14">
      <c r="A483" s="564">
        <f t="shared" si="25"/>
        <v>473</v>
      </c>
      <c r="B483" s="458" t="s">
        <v>1799</v>
      </c>
      <c r="C483" s="491">
        <v>18.7</v>
      </c>
      <c r="D483" s="491">
        <v>0</v>
      </c>
      <c r="E483" s="491">
        <v>0</v>
      </c>
      <c r="F483" s="491">
        <v>18.7</v>
      </c>
      <c r="G483" s="491">
        <v>18.7</v>
      </c>
      <c r="H483" s="491">
        <v>0</v>
      </c>
      <c r="I483" s="491">
        <v>0</v>
      </c>
      <c r="J483" s="491">
        <v>18.7</v>
      </c>
      <c r="K483" s="581">
        <f t="shared" si="23"/>
        <v>1</v>
      </c>
      <c r="L483" s="581"/>
      <c r="M483" s="581"/>
      <c r="N483" s="581">
        <f t="shared" si="24"/>
        <v>1</v>
      </c>
    </row>
    <row r="484" spans="1:14">
      <c r="A484" s="564">
        <f t="shared" si="25"/>
        <v>474</v>
      </c>
      <c r="B484" s="458" t="s">
        <v>1799</v>
      </c>
      <c r="C484" s="491">
        <v>531</v>
      </c>
      <c r="D484" s="491">
        <v>0</v>
      </c>
      <c r="E484" s="491">
        <v>0</v>
      </c>
      <c r="F484" s="491">
        <v>531</v>
      </c>
      <c r="G484" s="491">
        <v>531</v>
      </c>
      <c r="H484" s="491">
        <v>0</v>
      </c>
      <c r="I484" s="491">
        <v>0</v>
      </c>
      <c r="J484" s="491">
        <v>531</v>
      </c>
      <c r="K484" s="581">
        <f t="shared" si="23"/>
        <v>1</v>
      </c>
      <c r="L484" s="581"/>
      <c r="M484" s="581"/>
      <c r="N484" s="581">
        <f t="shared" si="24"/>
        <v>1</v>
      </c>
    </row>
    <row r="485" spans="1:14" ht="28">
      <c r="A485" s="564">
        <f t="shared" si="25"/>
        <v>475</v>
      </c>
      <c r="B485" s="458" t="s">
        <v>1800</v>
      </c>
      <c r="C485" s="491">
        <v>761</v>
      </c>
      <c r="D485" s="491">
        <v>0</v>
      </c>
      <c r="E485" s="491">
        <v>0</v>
      </c>
      <c r="F485" s="491">
        <v>761</v>
      </c>
      <c r="G485" s="491">
        <v>861</v>
      </c>
      <c r="H485" s="491">
        <v>0</v>
      </c>
      <c r="I485" s="491">
        <v>0</v>
      </c>
      <c r="J485" s="491">
        <v>861</v>
      </c>
      <c r="K485" s="581">
        <f t="shared" si="23"/>
        <v>1.1314060446780552</v>
      </c>
      <c r="L485" s="581"/>
      <c r="M485" s="581"/>
      <c r="N485" s="581">
        <f t="shared" si="24"/>
        <v>1.1314060446780552</v>
      </c>
    </row>
    <row r="486" spans="1:14" ht="28">
      <c r="A486" s="564">
        <f t="shared" si="25"/>
        <v>476</v>
      </c>
      <c r="B486" s="458" t="s">
        <v>1801</v>
      </c>
      <c r="C486" s="491">
        <v>200</v>
      </c>
      <c r="D486" s="491">
        <v>0</v>
      </c>
      <c r="E486" s="491">
        <v>0</v>
      </c>
      <c r="F486" s="491">
        <v>200</v>
      </c>
      <c r="G486" s="491">
        <v>400</v>
      </c>
      <c r="H486" s="491">
        <v>0</v>
      </c>
      <c r="I486" s="491">
        <v>0</v>
      </c>
      <c r="J486" s="491">
        <v>400</v>
      </c>
      <c r="K486" s="581">
        <f t="shared" si="23"/>
        <v>2</v>
      </c>
      <c r="L486" s="581"/>
      <c r="M486" s="581"/>
      <c r="N486" s="581">
        <f t="shared" si="24"/>
        <v>2</v>
      </c>
    </row>
    <row r="487" spans="1:14" ht="42">
      <c r="A487" s="564">
        <f t="shared" si="25"/>
        <v>477</v>
      </c>
      <c r="B487" s="458" t="s">
        <v>1802</v>
      </c>
      <c r="C487" s="491">
        <v>25500</v>
      </c>
      <c r="D487" s="491">
        <v>0</v>
      </c>
      <c r="E487" s="491">
        <v>0</v>
      </c>
      <c r="F487" s="491">
        <v>25500</v>
      </c>
      <c r="G487" s="491">
        <v>32863.597000000002</v>
      </c>
      <c r="H487" s="491">
        <v>0</v>
      </c>
      <c r="I487" s="491">
        <v>0</v>
      </c>
      <c r="J487" s="491">
        <v>32863.597000000002</v>
      </c>
      <c r="K487" s="581">
        <f t="shared" si="23"/>
        <v>1.2887685098039217</v>
      </c>
      <c r="L487" s="581"/>
      <c r="M487" s="581"/>
      <c r="N487" s="581">
        <f t="shared" si="24"/>
        <v>1.2887685098039217</v>
      </c>
    </row>
    <row r="488" spans="1:14" ht="42">
      <c r="A488" s="564">
        <f t="shared" si="25"/>
        <v>478</v>
      </c>
      <c r="B488" s="458" t="s">
        <v>1802</v>
      </c>
      <c r="C488" s="491">
        <v>21000</v>
      </c>
      <c r="D488" s="491">
        <v>0</v>
      </c>
      <c r="E488" s="491">
        <v>0</v>
      </c>
      <c r="F488" s="491">
        <v>21000</v>
      </c>
      <c r="G488" s="491">
        <v>9718.134</v>
      </c>
      <c r="H488" s="491">
        <v>0</v>
      </c>
      <c r="I488" s="491">
        <v>0</v>
      </c>
      <c r="J488" s="491">
        <v>9718.134</v>
      </c>
      <c r="K488" s="581">
        <f t="shared" si="23"/>
        <v>0.46276828571428569</v>
      </c>
      <c r="L488" s="581"/>
      <c r="M488" s="581"/>
      <c r="N488" s="581">
        <f t="shared" si="24"/>
        <v>0.46276828571428569</v>
      </c>
    </row>
    <row r="489" spans="1:14">
      <c r="A489" s="564">
        <f t="shared" si="25"/>
        <v>479</v>
      </c>
      <c r="B489" s="458" t="s">
        <v>1803</v>
      </c>
      <c r="C489" s="491">
        <v>16.861000000000001</v>
      </c>
      <c r="D489" s="491">
        <v>0</v>
      </c>
      <c r="E489" s="491">
        <v>0</v>
      </c>
      <c r="F489" s="491">
        <v>16.861000000000001</v>
      </c>
      <c r="G489" s="491">
        <v>16.861000000000001</v>
      </c>
      <c r="H489" s="491">
        <v>0</v>
      </c>
      <c r="I489" s="491">
        <v>0</v>
      </c>
      <c r="J489" s="491">
        <v>16.861000000000001</v>
      </c>
      <c r="K489" s="581">
        <f t="shared" si="23"/>
        <v>1</v>
      </c>
      <c r="L489" s="581"/>
      <c r="M489" s="581"/>
      <c r="N489" s="581">
        <f t="shared" si="24"/>
        <v>1</v>
      </c>
    </row>
    <row r="490" spans="1:14">
      <c r="A490" s="564">
        <f t="shared" si="25"/>
        <v>480</v>
      </c>
      <c r="B490" s="458" t="s">
        <v>1803</v>
      </c>
      <c r="C490" s="491">
        <v>461</v>
      </c>
      <c r="D490" s="491">
        <v>0</v>
      </c>
      <c r="E490" s="491">
        <v>0</v>
      </c>
      <c r="F490" s="491">
        <v>461</v>
      </c>
      <c r="G490" s="491">
        <v>461</v>
      </c>
      <c r="H490" s="491">
        <v>0</v>
      </c>
      <c r="I490" s="491">
        <v>0</v>
      </c>
      <c r="J490" s="491">
        <v>461</v>
      </c>
      <c r="K490" s="581">
        <f t="shared" si="23"/>
        <v>1</v>
      </c>
      <c r="L490" s="581"/>
      <c r="M490" s="581"/>
      <c r="N490" s="581">
        <f t="shared" si="24"/>
        <v>1</v>
      </c>
    </row>
    <row r="491" spans="1:14">
      <c r="A491" s="564">
        <f t="shared" si="25"/>
        <v>481</v>
      </c>
      <c r="B491" s="458" t="s">
        <v>1804</v>
      </c>
      <c r="C491" s="491">
        <v>31.469000000000001</v>
      </c>
      <c r="D491" s="491">
        <v>0</v>
      </c>
      <c r="E491" s="491">
        <v>0</v>
      </c>
      <c r="F491" s="491">
        <v>31.469000000000001</v>
      </c>
      <c r="G491" s="491">
        <v>31.469000000000001</v>
      </c>
      <c r="H491" s="491">
        <v>0</v>
      </c>
      <c r="I491" s="491">
        <v>0</v>
      </c>
      <c r="J491" s="491">
        <v>31.469000000000001</v>
      </c>
      <c r="K491" s="581">
        <f t="shared" si="23"/>
        <v>1</v>
      </c>
      <c r="L491" s="581"/>
      <c r="M491" s="581"/>
      <c r="N491" s="581">
        <f t="shared" si="24"/>
        <v>1</v>
      </c>
    </row>
    <row r="492" spans="1:14">
      <c r="A492" s="564">
        <f t="shared" si="25"/>
        <v>482</v>
      </c>
      <c r="B492" s="458" t="s">
        <v>1804</v>
      </c>
      <c r="C492" s="491">
        <v>831</v>
      </c>
      <c r="D492" s="491">
        <v>0</v>
      </c>
      <c r="E492" s="491">
        <v>0</v>
      </c>
      <c r="F492" s="491">
        <v>831</v>
      </c>
      <c r="G492" s="491">
        <v>831</v>
      </c>
      <c r="H492" s="491">
        <v>0</v>
      </c>
      <c r="I492" s="491">
        <v>0</v>
      </c>
      <c r="J492" s="491">
        <v>831</v>
      </c>
      <c r="K492" s="581">
        <f t="shared" si="23"/>
        <v>1</v>
      </c>
      <c r="L492" s="581"/>
      <c r="M492" s="581"/>
      <c r="N492" s="581">
        <f t="shared" si="24"/>
        <v>1</v>
      </c>
    </row>
    <row r="493" spans="1:14">
      <c r="A493" s="564">
        <f t="shared" si="25"/>
        <v>483</v>
      </c>
      <c r="B493" s="458" t="s">
        <v>1805</v>
      </c>
      <c r="C493" s="491">
        <v>62.526000000000003</v>
      </c>
      <c r="D493" s="491">
        <v>0</v>
      </c>
      <c r="E493" s="491">
        <v>0</v>
      </c>
      <c r="F493" s="491">
        <v>62.526000000000003</v>
      </c>
      <c r="G493" s="491">
        <v>62.526000000000003</v>
      </c>
      <c r="H493" s="491">
        <v>0</v>
      </c>
      <c r="I493" s="491">
        <v>0</v>
      </c>
      <c r="J493" s="491">
        <v>62.526000000000003</v>
      </c>
      <c r="K493" s="581">
        <f t="shared" si="23"/>
        <v>1</v>
      </c>
      <c r="L493" s="581"/>
      <c r="M493" s="581"/>
      <c r="N493" s="581">
        <f t="shared" si="24"/>
        <v>1</v>
      </c>
    </row>
    <row r="494" spans="1:14">
      <c r="A494" s="564">
        <f t="shared" si="25"/>
        <v>484</v>
      </c>
      <c r="B494" s="458" t="s">
        <v>1805</v>
      </c>
      <c r="C494" s="491">
        <v>731</v>
      </c>
      <c r="D494" s="491">
        <v>0</v>
      </c>
      <c r="E494" s="491">
        <v>0</v>
      </c>
      <c r="F494" s="491">
        <v>731</v>
      </c>
      <c r="G494" s="491">
        <v>731</v>
      </c>
      <c r="H494" s="491">
        <v>0</v>
      </c>
      <c r="I494" s="491">
        <v>0</v>
      </c>
      <c r="J494" s="491">
        <v>731</v>
      </c>
      <c r="K494" s="581">
        <f t="shared" si="23"/>
        <v>1</v>
      </c>
      <c r="L494" s="581"/>
      <c r="M494" s="581"/>
      <c r="N494" s="581">
        <f t="shared" si="24"/>
        <v>1</v>
      </c>
    </row>
    <row r="495" spans="1:14">
      <c r="A495" s="564">
        <f t="shared" si="25"/>
        <v>485</v>
      </c>
      <c r="B495" s="458" t="s">
        <v>1806</v>
      </c>
      <c r="C495" s="491">
        <v>2684</v>
      </c>
      <c r="D495" s="491">
        <v>0</v>
      </c>
      <c r="E495" s="491">
        <v>0</v>
      </c>
      <c r="F495" s="491">
        <v>2684</v>
      </c>
      <c r="G495" s="491">
        <v>2632.5810000000001</v>
      </c>
      <c r="H495" s="491">
        <v>0</v>
      </c>
      <c r="I495" s="491">
        <v>0</v>
      </c>
      <c r="J495" s="491">
        <v>2632.5810000000001</v>
      </c>
      <c r="K495" s="581">
        <f t="shared" si="23"/>
        <v>0.98084239940387485</v>
      </c>
      <c r="L495" s="581"/>
      <c r="M495" s="581"/>
      <c r="N495" s="581">
        <f t="shared" si="24"/>
        <v>0.98084239940387485</v>
      </c>
    </row>
    <row r="496" spans="1:14" ht="28">
      <c r="A496" s="564">
        <f t="shared" si="25"/>
        <v>486</v>
      </c>
      <c r="B496" s="458" t="s">
        <v>1807</v>
      </c>
      <c r="C496" s="491">
        <v>5150</v>
      </c>
      <c r="D496" s="491">
        <v>0</v>
      </c>
      <c r="E496" s="491">
        <v>0</v>
      </c>
      <c r="F496" s="491">
        <v>5150</v>
      </c>
      <c r="G496" s="491">
        <v>5150</v>
      </c>
      <c r="H496" s="491">
        <v>0</v>
      </c>
      <c r="I496" s="491">
        <v>0</v>
      </c>
      <c r="J496" s="491">
        <v>5150</v>
      </c>
      <c r="K496" s="581">
        <f t="shared" si="23"/>
        <v>1</v>
      </c>
      <c r="L496" s="581"/>
      <c r="M496" s="581"/>
      <c r="N496" s="581">
        <f t="shared" si="24"/>
        <v>1</v>
      </c>
    </row>
    <row r="497" spans="1:14" ht="28">
      <c r="A497" s="564">
        <f t="shared" si="25"/>
        <v>487</v>
      </c>
      <c r="B497" s="458" t="s">
        <v>1807</v>
      </c>
      <c r="C497" s="491">
        <v>1000</v>
      </c>
      <c r="D497" s="491">
        <v>0</v>
      </c>
      <c r="E497" s="491">
        <v>0</v>
      </c>
      <c r="F497" s="491">
        <v>1000</v>
      </c>
      <c r="G497" s="491">
        <v>1000</v>
      </c>
      <c r="H497" s="491">
        <v>0</v>
      </c>
      <c r="I497" s="491">
        <v>0</v>
      </c>
      <c r="J497" s="491">
        <v>1000</v>
      </c>
      <c r="K497" s="581">
        <f t="shared" si="23"/>
        <v>1</v>
      </c>
      <c r="L497" s="581"/>
      <c r="M497" s="581"/>
      <c r="N497" s="581">
        <f t="shared" si="24"/>
        <v>1</v>
      </c>
    </row>
    <row r="498" spans="1:14" ht="28">
      <c r="A498" s="564">
        <f t="shared" si="25"/>
        <v>488</v>
      </c>
      <c r="B498" s="458" t="s">
        <v>1808</v>
      </c>
      <c r="C498" s="491">
        <v>161.16999999999999</v>
      </c>
      <c r="D498" s="491">
        <v>0</v>
      </c>
      <c r="E498" s="491">
        <v>0</v>
      </c>
      <c r="F498" s="491">
        <v>161.16999999999999</v>
      </c>
      <c r="G498" s="491">
        <v>161.16999999999999</v>
      </c>
      <c r="H498" s="491">
        <v>0</v>
      </c>
      <c r="I498" s="491">
        <v>0</v>
      </c>
      <c r="J498" s="491">
        <v>161.16999999999999</v>
      </c>
      <c r="K498" s="581">
        <f t="shared" si="23"/>
        <v>1</v>
      </c>
      <c r="L498" s="581"/>
      <c r="M498" s="581"/>
      <c r="N498" s="581">
        <f t="shared" si="24"/>
        <v>1</v>
      </c>
    </row>
    <row r="499" spans="1:14" ht="28">
      <c r="A499" s="564">
        <f t="shared" si="25"/>
        <v>489</v>
      </c>
      <c r="B499" s="458" t="s">
        <v>1808</v>
      </c>
      <c r="C499" s="491">
        <v>584</v>
      </c>
      <c r="D499" s="491">
        <v>0</v>
      </c>
      <c r="E499" s="491">
        <v>0</v>
      </c>
      <c r="F499" s="491">
        <v>584</v>
      </c>
      <c r="G499" s="491">
        <v>584</v>
      </c>
      <c r="H499" s="491">
        <v>0</v>
      </c>
      <c r="I499" s="491">
        <v>0</v>
      </c>
      <c r="J499" s="491">
        <v>584</v>
      </c>
      <c r="K499" s="581">
        <f t="shared" si="23"/>
        <v>1</v>
      </c>
      <c r="L499" s="581"/>
      <c r="M499" s="581"/>
      <c r="N499" s="581">
        <f t="shared" si="24"/>
        <v>1</v>
      </c>
    </row>
    <row r="500" spans="1:14" ht="28">
      <c r="A500" s="564">
        <f t="shared" si="25"/>
        <v>490</v>
      </c>
      <c r="B500" s="458" t="s">
        <v>1809</v>
      </c>
      <c r="C500" s="491">
        <v>95.498000000000005</v>
      </c>
      <c r="D500" s="491">
        <v>0</v>
      </c>
      <c r="E500" s="491">
        <v>0</v>
      </c>
      <c r="F500" s="491">
        <v>95.498000000000005</v>
      </c>
      <c r="G500" s="491">
        <v>95.498000000000005</v>
      </c>
      <c r="H500" s="491">
        <v>0</v>
      </c>
      <c r="I500" s="491">
        <v>0</v>
      </c>
      <c r="J500" s="491">
        <v>95.498000000000005</v>
      </c>
      <c r="K500" s="581">
        <f t="shared" si="23"/>
        <v>1</v>
      </c>
      <c r="L500" s="581"/>
      <c r="M500" s="581"/>
      <c r="N500" s="581">
        <f t="shared" si="24"/>
        <v>1</v>
      </c>
    </row>
    <row r="501" spans="1:14" ht="28">
      <c r="A501" s="564">
        <f t="shared" si="25"/>
        <v>491</v>
      </c>
      <c r="B501" s="458" t="s">
        <v>1809</v>
      </c>
      <c r="C501" s="491">
        <v>531</v>
      </c>
      <c r="D501" s="491">
        <v>0</v>
      </c>
      <c r="E501" s="491">
        <v>0</v>
      </c>
      <c r="F501" s="491">
        <v>531</v>
      </c>
      <c r="G501" s="491">
        <v>531</v>
      </c>
      <c r="H501" s="491">
        <v>0</v>
      </c>
      <c r="I501" s="491">
        <v>0</v>
      </c>
      <c r="J501" s="491">
        <v>531</v>
      </c>
      <c r="K501" s="581">
        <f t="shared" si="23"/>
        <v>1</v>
      </c>
      <c r="L501" s="581"/>
      <c r="M501" s="581"/>
      <c r="N501" s="581">
        <f t="shared" si="24"/>
        <v>1</v>
      </c>
    </row>
    <row r="502" spans="1:14" ht="28">
      <c r="A502" s="564">
        <f t="shared" si="25"/>
        <v>492</v>
      </c>
      <c r="B502" s="458" t="s">
        <v>1810</v>
      </c>
      <c r="C502" s="491">
        <v>46.98</v>
      </c>
      <c r="D502" s="491">
        <v>0</v>
      </c>
      <c r="E502" s="491">
        <v>0</v>
      </c>
      <c r="F502" s="491">
        <v>46.98</v>
      </c>
      <c r="G502" s="491">
        <v>46.98</v>
      </c>
      <c r="H502" s="491">
        <v>0</v>
      </c>
      <c r="I502" s="491">
        <v>0</v>
      </c>
      <c r="J502" s="491">
        <v>46.98</v>
      </c>
      <c r="K502" s="581">
        <f t="shared" si="23"/>
        <v>1</v>
      </c>
      <c r="L502" s="581"/>
      <c r="M502" s="581"/>
      <c r="N502" s="581">
        <f t="shared" si="24"/>
        <v>1</v>
      </c>
    </row>
    <row r="503" spans="1:14">
      <c r="A503" s="564">
        <f t="shared" si="25"/>
        <v>493</v>
      </c>
      <c r="B503" s="458" t="s">
        <v>1811</v>
      </c>
      <c r="C503" s="491">
        <v>2000</v>
      </c>
      <c r="D503" s="491">
        <v>0</v>
      </c>
      <c r="E503" s="491">
        <v>0</v>
      </c>
      <c r="F503" s="491">
        <v>2000</v>
      </c>
      <c r="G503" s="491">
        <v>2000</v>
      </c>
      <c r="H503" s="491">
        <v>0</v>
      </c>
      <c r="I503" s="491">
        <v>0</v>
      </c>
      <c r="J503" s="491">
        <v>2000</v>
      </c>
      <c r="K503" s="581">
        <f t="shared" si="23"/>
        <v>1</v>
      </c>
      <c r="L503" s="581"/>
      <c r="M503" s="581"/>
      <c r="N503" s="581">
        <f t="shared" si="24"/>
        <v>1</v>
      </c>
    </row>
    <row r="504" spans="1:14">
      <c r="A504" s="564">
        <f t="shared" si="25"/>
        <v>494</v>
      </c>
      <c r="B504" s="458" t="s">
        <v>1812</v>
      </c>
      <c r="C504" s="491">
        <v>130</v>
      </c>
      <c r="D504" s="491">
        <v>0</v>
      </c>
      <c r="E504" s="491">
        <v>0</v>
      </c>
      <c r="F504" s="491">
        <v>130</v>
      </c>
      <c r="G504" s="491">
        <v>130</v>
      </c>
      <c r="H504" s="491">
        <v>0</v>
      </c>
      <c r="I504" s="491">
        <v>0</v>
      </c>
      <c r="J504" s="491">
        <v>130</v>
      </c>
      <c r="K504" s="581">
        <f t="shared" si="23"/>
        <v>1</v>
      </c>
      <c r="L504" s="581"/>
      <c r="M504" s="581"/>
      <c r="N504" s="581">
        <f t="shared" si="24"/>
        <v>1</v>
      </c>
    </row>
    <row r="505" spans="1:14">
      <c r="A505" s="564">
        <f t="shared" si="25"/>
        <v>495</v>
      </c>
      <c r="B505" s="458" t="s">
        <v>1812</v>
      </c>
      <c r="C505" s="491">
        <v>989</v>
      </c>
      <c r="D505" s="491">
        <v>0</v>
      </c>
      <c r="E505" s="491">
        <v>0</v>
      </c>
      <c r="F505" s="491">
        <v>989</v>
      </c>
      <c r="G505" s="491">
        <v>989</v>
      </c>
      <c r="H505" s="491">
        <v>0</v>
      </c>
      <c r="I505" s="491">
        <v>0</v>
      </c>
      <c r="J505" s="491">
        <v>989</v>
      </c>
      <c r="K505" s="581">
        <f t="shared" si="23"/>
        <v>1</v>
      </c>
      <c r="L505" s="581"/>
      <c r="M505" s="581"/>
      <c r="N505" s="581">
        <f t="shared" si="24"/>
        <v>1</v>
      </c>
    </row>
    <row r="506" spans="1:14" ht="28">
      <c r="A506" s="564">
        <f t="shared" si="25"/>
        <v>496</v>
      </c>
      <c r="B506" s="458" t="s">
        <v>1813</v>
      </c>
      <c r="C506" s="491">
        <v>21.975999999999999</v>
      </c>
      <c r="D506" s="491">
        <v>0</v>
      </c>
      <c r="E506" s="491">
        <v>0</v>
      </c>
      <c r="F506" s="491">
        <v>21.975999999999999</v>
      </c>
      <c r="G506" s="491">
        <v>21.975999999999999</v>
      </c>
      <c r="H506" s="491">
        <v>0</v>
      </c>
      <c r="I506" s="491">
        <v>0</v>
      </c>
      <c r="J506" s="491">
        <v>21.975999999999999</v>
      </c>
      <c r="K506" s="581">
        <f t="shared" si="23"/>
        <v>1</v>
      </c>
      <c r="L506" s="581"/>
      <c r="M506" s="581"/>
      <c r="N506" s="581">
        <f t="shared" si="24"/>
        <v>1</v>
      </c>
    </row>
    <row r="507" spans="1:14" ht="28">
      <c r="A507" s="564">
        <f t="shared" si="25"/>
        <v>497</v>
      </c>
      <c r="B507" s="458" t="s">
        <v>1813</v>
      </c>
      <c r="C507" s="491">
        <v>1996</v>
      </c>
      <c r="D507" s="491">
        <v>0</v>
      </c>
      <c r="E507" s="491">
        <v>0</v>
      </c>
      <c r="F507" s="491">
        <v>1996</v>
      </c>
      <c r="G507" s="491">
        <v>2034.0650000000001</v>
      </c>
      <c r="H507" s="491">
        <v>0</v>
      </c>
      <c r="I507" s="491">
        <v>0</v>
      </c>
      <c r="J507" s="491">
        <v>2034.0650000000001</v>
      </c>
      <c r="K507" s="581">
        <f t="shared" si="23"/>
        <v>1.0190706412825652</v>
      </c>
      <c r="L507" s="581"/>
      <c r="M507" s="581"/>
      <c r="N507" s="581">
        <f t="shared" si="24"/>
        <v>1.0190706412825652</v>
      </c>
    </row>
    <row r="508" spans="1:14" ht="42">
      <c r="A508" s="564">
        <f t="shared" si="25"/>
        <v>498</v>
      </c>
      <c r="B508" s="458" t="s">
        <v>1814</v>
      </c>
      <c r="C508" s="491">
        <v>1021.552</v>
      </c>
      <c r="D508" s="491">
        <v>0</v>
      </c>
      <c r="E508" s="491">
        <v>0</v>
      </c>
      <c r="F508" s="491">
        <v>1021.552</v>
      </c>
      <c r="G508" s="491">
        <v>1021.552</v>
      </c>
      <c r="H508" s="491">
        <v>0</v>
      </c>
      <c r="I508" s="491">
        <v>0</v>
      </c>
      <c r="J508" s="491">
        <v>1021.552</v>
      </c>
      <c r="K508" s="581">
        <f t="shared" si="23"/>
        <v>1</v>
      </c>
      <c r="L508" s="581"/>
      <c r="M508" s="581"/>
      <c r="N508" s="581">
        <f t="shared" si="24"/>
        <v>1</v>
      </c>
    </row>
    <row r="509" spans="1:14" ht="28">
      <c r="A509" s="564">
        <f t="shared" si="25"/>
        <v>499</v>
      </c>
      <c r="B509" s="458" t="s">
        <v>1815</v>
      </c>
      <c r="C509" s="491">
        <v>21.754999999999999</v>
      </c>
      <c r="D509" s="491">
        <v>0</v>
      </c>
      <c r="E509" s="491">
        <v>0</v>
      </c>
      <c r="F509" s="491">
        <v>21.754999999999999</v>
      </c>
      <c r="G509" s="491">
        <v>21.754999999999999</v>
      </c>
      <c r="H509" s="491">
        <v>0</v>
      </c>
      <c r="I509" s="491">
        <v>0</v>
      </c>
      <c r="J509" s="491">
        <v>21.754999999999999</v>
      </c>
      <c r="K509" s="581">
        <f t="shared" si="23"/>
        <v>1</v>
      </c>
      <c r="L509" s="581"/>
      <c r="M509" s="581"/>
      <c r="N509" s="581">
        <f t="shared" si="24"/>
        <v>1</v>
      </c>
    </row>
    <row r="510" spans="1:14" ht="28">
      <c r="A510" s="564">
        <f t="shared" si="25"/>
        <v>500</v>
      </c>
      <c r="B510" s="458" t="s">
        <v>1815</v>
      </c>
      <c r="C510" s="491">
        <v>727</v>
      </c>
      <c r="D510" s="491">
        <v>0</v>
      </c>
      <c r="E510" s="491">
        <v>0</v>
      </c>
      <c r="F510" s="491">
        <v>727</v>
      </c>
      <c r="G510" s="491">
        <v>727</v>
      </c>
      <c r="H510" s="491">
        <v>0</v>
      </c>
      <c r="I510" s="491">
        <v>0</v>
      </c>
      <c r="J510" s="491">
        <v>727</v>
      </c>
      <c r="K510" s="581">
        <f t="shared" si="23"/>
        <v>1</v>
      </c>
      <c r="L510" s="581"/>
      <c r="M510" s="581"/>
      <c r="N510" s="581">
        <f t="shared" si="24"/>
        <v>1</v>
      </c>
    </row>
    <row r="511" spans="1:14" ht="42">
      <c r="A511" s="564">
        <f t="shared" si="25"/>
        <v>501</v>
      </c>
      <c r="B511" s="458" t="s">
        <v>1816</v>
      </c>
      <c r="C511" s="491">
        <v>0</v>
      </c>
      <c r="D511" s="491">
        <v>0</v>
      </c>
      <c r="E511" s="491">
        <v>0</v>
      </c>
      <c r="F511" s="491">
        <v>0</v>
      </c>
      <c r="G511" s="491">
        <v>2310.75</v>
      </c>
      <c r="H511" s="491">
        <v>0</v>
      </c>
      <c r="I511" s="491">
        <v>0</v>
      </c>
      <c r="J511" s="491">
        <v>2310.75</v>
      </c>
      <c r="K511" s="581"/>
      <c r="L511" s="581"/>
      <c r="M511" s="581"/>
      <c r="N511" s="581"/>
    </row>
    <row r="512" spans="1:14" ht="28">
      <c r="A512" s="564">
        <f t="shared" si="25"/>
        <v>502</v>
      </c>
      <c r="B512" s="458" t="s">
        <v>1817</v>
      </c>
      <c r="C512" s="491">
        <v>3686.683</v>
      </c>
      <c r="D512" s="491">
        <v>0</v>
      </c>
      <c r="E512" s="491">
        <v>0</v>
      </c>
      <c r="F512" s="491">
        <v>3686.683</v>
      </c>
      <c r="G512" s="491">
        <v>3686.683</v>
      </c>
      <c r="H512" s="491">
        <v>0</v>
      </c>
      <c r="I512" s="491">
        <v>0</v>
      </c>
      <c r="J512" s="491">
        <v>3686.683</v>
      </c>
      <c r="K512" s="581">
        <f t="shared" si="23"/>
        <v>1</v>
      </c>
      <c r="L512" s="581"/>
      <c r="M512" s="581"/>
      <c r="N512" s="581">
        <f t="shared" si="24"/>
        <v>1</v>
      </c>
    </row>
    <row r="513" spans="1:14" ht="28">
      <c r="A513" s="564">
        <f t="shared" si="25"/>
        <v>503</v>
      </c>
      <c r="B513" s="458" t="s">
        <v>1818</v>
      </c>
      <c r="C513" s="491">
        <v>1171.7840000000001</v>
      </c>
      <c r="D513" s="491">
        <v>0</v>
      </c>
      <c r="E513" s="491">
        <v>0</v>
      </c>
      <c r="F513" s="491">
        <v>1171.7840000000001</v>
      </c>
      <c r="G513" s="491">
        <v>1171.7840000000001</v>
      </c>
      <c r="H513" s="491">
        <v>0</v>
      </c>
      <c r="I513" s="491">
        <v>0</v>
      </c>
      <c r="J513" s="491">
        <v>1171.7840000000001</v>
      </c>
      <c r="K513" s="581">
        <f t="shared" si="23"/>
        <v>1</v>
      </c>
      <c r="L513" s="581"/>
      <c r="M513" s="581"/>
      <c r="N513" s="581">
        <f t="shared" si="24"/>
        <v>1</v>
      </c>
    </row>
    <row r="514" spans="1:14" ht="28">
      <c r="A514" s="564">
        <f t="shared" si="25"/>
        <v>504</v>
      </c>
      <c r="B514" s="458" t="s">
        <v>1819</v>
      </c>
      <c r="C514" s="491">
        <v>1383.721</v>
      </c>
      <c r="D514" s="491">
        <v>0</v>
      </c>
      <c r="E514" s="491">
        <v>0</v>
      </c>
      <c r="F514" s="491">
        <v>1383.721</v>
      </c>
      <c r="G514" s="491">
        <v>1383.721</v>
      </c>
      <c r="H514" s="491">
        <v>0</v>
      </c>
      <c r="I514" s="491">
        <v>0</v>
      </c>
      <c r="J514" s="491">
        <v>1383.721</v>
      </c>
      <c r="K514" s="581">
        <f t="shared" si="23"/>
        <v>1</v>
      </c>
      <c r="L514" s="581"/>
      <c r="M514" s="581"/>
      <c r="N514" s="581">
        <f t="shared" si="24"/>
        <v>1</v>
      </c>
    </row>
    <row r="515" spans="1:14" ht="28">
      <c r="A515" s="564">
        <f t="shared" si="25"/>
        <v>505</v>
      </c>
      <c r="B515" s="458" t="s">
        <v>1820</v>
      </c>
      <c r="C515" s="491">
        <v>868.3</v>
      </c>
      <c r="D515" s="491">
        <v>0</v>
      </c>
      <c r="E515" s="491">
        <v>0</v>
      </c>
      <c r="F515" s="491">
        <v>868.3</v>
      </c>
      <c r="G515" s="491">
        <v>868.3</v>
      </c>
      <c r="H515" s="491">
        <v>0</v>
      </c>
      <c r="I515" s="491">
        <v>0</v>
      </c>
      <c r="J515" s="491">
        <v>868.3</v>
      </c>
      <c r="K515" s="581">
        <f t="shared" si="23"/>
        <v>1</v>
      </c>
      <c r="L515" s="581"/>
      <c r="M515" s="581"/>
      <c r="N515" s="581">
        <f t="shared" si="24"/>
        <v>1</v>
      </c>
    </row>
    <row r="516" spans="1:14">
      <c r="A516" s="564">
        <f t="shared" si="25"/>
        <v>506</v>
      </c>
      <c r="B516" s="458" t="s">
        <v>1821</v>
      </c>
      <c r="C516" s="491">
        <v>500</v>
      </c>
      <c r="D516" s="491">
        <v>0</v>
      </c>
      <c r="E516" s="491">
        <v>0</v>
      </c>
      <c r="F516" s="491">
        <v>500</v>
      </c>
      <c r="G516" s="491">
        <v>500</v>
      </c>
      <c r="H516" s="491">
        <v>0</v>
      </c>
      <c r="I516" s="491">
        <v>0</v>
      </c>
      <c r="J516" s="491">
        <v>500</v>
      </c>
      <c r="K516" s="581">
        <f t="shared" si="23"/>
        <v>1</v>
      </c>
      <c r="L516" s="581"/>
      <c r="M516" s="581"/>
      <c r="N516" s="581">
        <f t="shared" si="24"/>
        <v>1</v>
      </c>
    </row>
    <row r="517" spans="1:14">
      <c r="A517" s="564">
        <f t="shared" si="25"/>
        <v>507</v>
      </c>
      <c r="B517" s="458" t="s">
        <v>1822</v>
      </c>
      <c r="C517" s="491">
        <v>19.3</v>
      </c>
      <c r="D517" s="491">
        <v>0</v>
      </c>
      <c r="E517" s="491">
        <v>0</v>
      </c>
      <c r="F517" s="491">
        <v>19.3</v>
      </c>
      <c r="G517" s="491">
        <v>19.3</v>
      </c>
      <c r="H517" s="491">
        <v>0</v>
      </c>
      <c r="I517" s="491">
        <v>0</v>
      </c>
      <c r="J517" s="491">
        <v>19.3</v>
      </c>
      <c r="K517" s="581">
        <f t="shared" si="23"/>
        <v>1</v>
      </c>
      <c r="L517" s="581"/>
      <c r="M517" s="581"/>
      <c r="N517" s="581">
        <f t="shared" si="24"/>
        <v>1</v>
      </c>
    </row>
    <row r="518" spans="1:14">
      <c r="A518" s="564">
        <f t="shared" si="25"/>
        <v>508</v>
      </c>
      <c r="B518" s="458" t="s">
        <v>1822</v>
      </c>
      <c r="C518" s="491">
        <v>500</v>
      </c>
      <c r="D518" s="491">
        <v>0</v>
      </c>
      <c r="E518" s="491">
        <v>0</v>
      </c>
      <c r="F518" s="491">
        <v>500</v>
      </c>
      <c r="G518" s="491">
        <v>500</v>
      </c>
      <c r="H518" s="491">
        <v>0</v>
      </c>
      <c r="I518" s="491">
        <v>0</v>
      </c>
      <c r="J518" s="491">
        <v>500</v>
      </c>
      <c r="K518" s="581">
        <f t="shared" si="23"/>
        <v>1</v>
      </c>
      <c r="L518" s="581"/>
      <c r="M518" s="581"/>
      <c r="N518" s="581">
        <f t="shared" si="24"/>
        <v>1</v>
      </c>
    </row>
    <row r="519" spans="1:14">
      <c r="A519" s="564">
        <f t="shared" si="25"/>
        <v>509</v>
      </c>
      <c r="B519" s="458" t="s">
        <v>1823</v>
      </c>
      <c r="C519" s="491">
        <v>360</v>
      </c>
      <c r="D519" s="491">
        <v>0</v>
      </c>
      <c r="E519" s="491">
        <v>0</v>
      </c>
      <c r="F519" s="491">
        <v>360</v>
      </c>
      <c r="G519" s="491">
        <v>360</v>
      </c>
      <c r="H519" s="491">
        <v>0</v>
      </c>
      <c r="I519" s="491">
        <v>0</v>
      </c>
      <c r="J519" s="491">
        <v>360</v>
      </c>
      <c r="K519" s="581">
        <f t="shared" si="23"/>
        <v>1</v>
      </c>
      <c r="L519" s="581"/>
      <c r="M519" s="581"/>
      <c r="N519" s="581">
        <f t="shared" si="24"/>
        <v>1</v>
      </c>
    </row>
    <row r="520" spans="1:14">
      <c r="A520" s="564">
        <f t="shared" si="25"/>
        <v>510</v>
      </c>
      <c r="B520" s="458" t="s">
        <v>1824</v>
      </c>
      <c r="C520" s="491">
        <v>551</v>
      </c>
      <c r="D520" s="491">
        <v>0</v>
      </c>
      <c r="E520" s="491">
        <v>0</v>
      </c>
      <c r="F520" s="491">
        <v>551</v>
      </c>
      <c r="G520" s="491">
        <v>551</v>
      </c>
      <c r="H520" s="491">
        <v>0</v>
      </c>
      <c r="I520" s="491">
        <v>0</v>
      </c>
      <c r="J520" s="491">
        <v>551</v>
      </c>
      <c r="K520" s="581">
        <f t="shared" si="23"/>
        <v>1</v>
      </c>
      <c r="L520" s="581"/>
      <c r="M520" s="581"/>
      <c r="N520" s="581">
        <f t="shared" si="24"/>
        <v>1</v>
      </c>
    </row>
    <row r="521" spans="1:14">
      <c r="A521" s="564">
        <f t="shared" si="25"/>
        <v>511</v>
      </c>
      <c r="B521" s="458" t="s">
        <v>1824</v>
      </c>
      <c r="C521" s="491">
        <v>3500</v>
      </c>
      <c r="D521" s="491">
        <v>0</v>
      </c>
      <c r="E521" s="491">
        <v>0</v>
      </c>
      <c r="F521" s="491">
        <v>3500</v>
      </c>
      <c r="G521" s="491">
        <v>3500</v>
      </c>
      <c r="H521" s="491">
        <v>0</v>
      </c>
      <c r="I521" s="491">
        <v>0</v>
      </c>
      <c r="J521" s="491">
        <v>3500</v>
      </c>
      <c r="K521" s="581">
        <f t="shared" si="23"/>
        <v>1</v>
      </c>
      <c r="L521" s="581"/>
      <c r="M521" s="581"/>
      <c r="N521" s="581">
        <f t="shared" si="24"/>
        <v>1</v>
      </c>
    </row>
    <row r="522" spans="1:14" ht="28">
      <c r="A522" s="564">
        <f t="shared" si="25"/>
        <v>512</v>
      </c>
      <c r="B522" s="568" t="s">
        <v>1825</v>
      </c>
      <c r="C522" s="491">
        <v>758.846</v>
      </c>
      <c r="D522" s="491">
        <v>0</v>
      </c>
      <c r="E522" s="491">
        <v>0</v>
      </c>
      <c r="F522" s="491">
        <v>758.846</v>
      </c>
      <c r="G522" s="491">
        <v>758.846</v>
      </c>
      <c r="H522" s="491">
        <v>0</v>
      </c>
      <c r="I522" s="491">
        <v>0</v>
      </c>
      <c r="J522" s="491">
        <v>758.846</v>
      </c>
      <c r="K522" s="581">
        <f t="shared" si="23"/>
        <v>1</v>
      </c>
      <c r="L522" s="581"/>
      <c r="M522" s="581"/>
      <c r="N522" s="581">
        <f t="shared" si="24"/>
        <v>1</v>
      </c>
    </row>
    <row r="523" spans="1:14">
      <c r="A523" s="564">
        <f t="shared" si="25"/>
        <v>513</v>
      </c>
      <c r="B523" s="565" t="s">
        <v>1826</v>
      </c>
      <c r="C523" s="491">
        <v>1249.952</v>
      </c>
      <c r="D523" s="491">
        <v>0</v>
      </c>
      <c r="E523" s="491">
        <v>0</v>
      </c>
      <c r="F523" s="491">
        <v>1249.952</v>
      </c>
      <c r="G523" s="491">
        <v>1249.952</v>
      </c>
      <c r="H523" s="491">
        <v>0</v>
      </c>
      <c r="I523" s="491">
        <v>0</v>
      </c>
      <c r="J523" s="491">
        <v>1249.952</v>
      </c>
      <c r="K523" s="581">
        <f t="shared" ref="K523:K586" si="26">G523/C523</f>
        <v>1</v>
      </c>
      <c r="L523" s="581"/>
      <c r="M523" s="581"/>
      <c r="N523" s="581">
        <f t="shared" ref="N523:N586" si="27">J523/F523</f>
        <v>1</v>
      </c>
    </row>
    <row r="524" spans="1:14" ht="28">
      <c r="A524" s="564">
        <f t="shared" si="25"/>
        <v>514</v>
      </c>
      <c r="B524" s="565" t="s">
        <v>1827</v>
      </c>
      <c r="C524" s="491">
        <v>1029.9000000000001</v>
      </c>
      <c r="D524" s="491">
        <v>0</v>
      </c>
      <c r="E524" s="491">
        <v>0</v>
      </c>
      <c r="F524" s="491">
        <v>1029.9000000000001</v>
      </c>
      <c r="G524" s="491">
        <v>1029.9000000000001</v>
      </c>
      <c r="H524" s="491">
        <v>0</v>
      </c>
      <c r="I524" s="491">
        <v>0</v>
      </c>
      <c r="J524" s="491">
        <v>1029.9000000000001</v>
      </c>
      <c r="K524" s="581">
        <f t="shared" si="26"/>
        <v>1</v>
      </c>
      <c r="L524" s="581"/>
      <c r="M524" s="581"/>
      <c r="N524" s="581">
        <f t="shared" si="27"/>
        <v>1</v>
      </c>
    </row>
    <row r="525" spans="1:14">
      <c r="A525" s="564">
        <f t="shared" ref="A525:A588" si="28">1+A524</f>
        <v>515</v>
      </c>
      <c r="B525" s="458" t="s">
        <v>1828</v>
      </c>
      <c r="C525" s="491">
        <v>507.98200000000003</v>
      </c>
      <c r="D525" s="491">
        <v>0</v>
      </c>
      <c r="E525" s="491">
        <v>0</v>
      </c>
      <c r="F525" s="491">
        <v>507.98200000000003</v>
      </c>
      <c r="G525" s="491">
        <v>507.98200000000003</v>
      </c>
      <c r="H525" s="491">
        <v>0</v>
      </c>
      <c r="I525" s="491">
        <v>0</v>
      </c>
      <c r="J525" s="491">
        <v>507.98200000000003</v>
      </c>
      <c r="K525" s="581">
        <f t="shared" si="26"/>
        <v>1</v>
      </c>
      <c r="L525" s="581"/>
      <c r="M525" s="581"/>
      <c r="N525" s="581">
        <f t="shared" si="27"/>
        <v>1</v>
      </c>
    </row>
    <row r="526" spans="1:14">
      <c r="A526" s="564">
        <f t="shared" si="28"/>
        <v>516</v>
      </c>
      <c r="B526" s="458" t="s">
        <v>1829</v>
      </c>
      <c r="C526" s="491">
        <v>300</v>
      </c>
      <c r="D526" s="491">
        <v>0</v>
      </c>
      <c r="E526" s="491">
        <v>0</v>
      </c>
      <c r="F526" s="491">
        <v>300</v>
      </c>
      <c r="G526" s="491">
        <v>300</v>
      </c>
      <c r="H526" s="491">
        <v>0</v>
      </c>
      <c r="I526" s="491">
        <v>0</v>
      </c>
      <c r="J526" s="491">
        <v>300</v>
      </c>
      <c r="K526" s="581">
        <f t="shared" si="26"/>
        <v>1</v>
      </c>
      <c r="L526" s="581"/>
      <c r="M526" s="581"/>
      <c r="N526" s="581">
        <f t="shared" si="27"/>
        <v>1</v>
      </c>
    </row>
    <row r="527" spans="1:14" ht="28">
      <c r="A527" s="564">
        <f t="shared" si="28"/>
        <v>517</v>
      </c>
      <c r="B527" s="565" t="s">
        <v>1830</v>
      </c>
      <c r="C527" s="491">
        <v>30.6</v>
      </c>
      <c r="D527" s="491">
        <v>0</v>
      </c>
      <c r="E527" s="491">
        <v>0</v>
      </c>
      <c r="F527" s="491">
        <v>30.6</v>
      </c>
      <c r="G527" s="491">
        <v>30.6</v>
      </c>
      <c r="H527" s="491">
        <v>0</v>
      </c>
      <c r="I527" s="491">
        <v>0</v>
      </c>
      <c r="J527" s="491">
        <v>30.6</v>
      </c>
      <c r="K527" s="581">
        <f t="shared" si="26"/>
        <v>1</v>
      </c>
      <c r="L527" s="581"/>
      <c r="M527" s="581"/>
      <c r="N527" s="581">
        <f t="shared" si="27"/>
        <v>1</v>
      </c>
    </row>
    <row r="528" spans="1:14" ht="28">
      <c r="A528" s="564">
        <f t="shared" si="28"/>
        <v>518</v>
      </c>
      <c r="B528" s="458" t="s">
        <v>1831</v>
      </c>
      <c r="C528" s="491">
        <v>1500</v>
      </c>
      <c r="D528" s="491">
        <v>0</v>
      </c>
      <c r="E528" s="491">
        <v>0</v>
      </c>
      <c r="F528" s="491">
        <v>1500</v>
      </c>
      <c r="G528" s="491">
        <v>969.75300000000004</v>
      </c>
      <c r="H528" s="491">
        <v>0</v>
      </c>
      <c r="I528" s="491">
        <v>0</v>
      </c>
      <c r="J528" s="491">
        <v>969.75300000000004</v>
      </c>
      <c r="K528" s="581">
        <f t="shared" si="26"/>
        <v>0.64650200000000002</v>
      </c>
      <c r="L528" s="581"/>
      <c r="M528" s="581"/>
      <c r="N528" s="581">
        <f t="shared" si="27"/>
        <v>0.64650200000000002</v>
      </c>
    </row>
    <row r="529" spans="1:14" ht="28">
      <c r="A529" s="564">
        <f t="shared" si="28"/>
        <v>519</v>
      </c>
      <c r="B529" s="458" t="s">
        <v>1832</v>
      </c>
      <c r="C529" s="491">
        <v>919.101</v>
      </c>
      <c r="D529" s="491">
        <v>0</v>
      </c>
      <c r="E529" s="491">
        <v>0</v>
      </c>
      <c r="F529" s="491">
        <v>919.101</v>
      </c>
      <c r="G529" s="491">
        <v>919.101</v>
      </c>
      <c r="H529" s="491">
        <v>0</v>
      </c>
      <c r="I529" s="491">
        <v>0</v>
      </c>
      <c r="J529" s="491">
        <v>919.101</v>
      </c>
      <c r="K529" s="581">
        <f t="shared" si="26"/>
        <v>1</v>
      </c>
      <c r="L529" s="581"/>
      <c r="M529" s="581"/>
      <c r="N529" s="581">
        <f t="shared" si="27"/>
        <v>1</v>
      </c>
    </row>
    <row r="530" spans="1:14" ht="28">
      <c r="A530" s="564">
        <f t="shared" si="28"/>
        <v>520</v>
      </c>
      <c r="B530" s="458" t="s">
        <v>1832</v>
      </c>
      <c r="C530" s="491">
        <v>2000</v>
      </c>
      <c r="D530" s="491">
        <v>0</v>
      </c>
      <c r="E530" s="491">
        <v>0</v>
      </c>
      <c r="F530" s="491">
        <v>2000</v>
      </c>
      <c r="G530" s="491">
        <v>2000</v>
      </c>
      <c r="H530" s="491">
        <v>0</v>
      </c>
      <c r="I530" s="491">
        <v>0</v>
      </c>
      <c r="J530" s="491">
        <v>2000</v>
      </c>
      <c r="K530" s="581">
        <f t="shared" si="26"/>
        <v>1</v>
      </c>
      <c r="L530" s="581"/>
      <c r="M530" s="581"/>
      <c r="N530" s="581">
        <f t="shared" si="27"/>
        <v>1</v>
      </c>
    </row>
    <row r="531" spans="1:14" ht="28">
      <c r="A531" s="564">
        <f t="shared" si="28"/>
        <v>521</v>
      </c>
      <c r="B531" s="458" t="s">
        <v>1833</v>
      </c>
      <c r="C531" s="491">
        <v>5300</v>
      </c>
      <c r="D531" s="491">
        <v>0</v>
      </c>
      <c r="E531" s="491">
        <v>0</v>
      </c>
      <c r="F531" s="491">
        <v>5300</v>
      </c>
      <c r="G531" s="491">
        <v>4707.6170000000002</v>
      </c>
      <c r="H531" s="491">
        <v>0</v>
      </c>
      <c r="I531" s="491">
        <v>0</v>
      </c>
      <c r="J531" s="491">
        <v>4707.6170000000002</v>
      </c>
      <c r="K531" s="581">
        <f t="shared" si="26"/>
        <v>0.88822962264150951</v>
      </c>
      <c r="L531" s="581"/>
      <c r="M531" s="581"/>
      <c r="N531" s="581">
        <f t="shared" si="27"/>
        <v>0.88822962264150951</v>
      </c>
    </row>
    <row r="532" spans="1:14" ht="28">
      <c r="A532" s="564">
        <f t="shared" si="28"/>
        <v>522</v>
      </c>
      <c r="B532" s="458" t="s">
        <v>1834</v>
      </c>
      <c r="C532" s="491">
        <v>6443.4</v>
      </c>
      <c r="D532" s="491">
        <v>0</v>
      </c>
      <c r="E532" s="491">
        <v>0</v>
      </c>
      <c r="F532" s="491">
        <v>6443.4</v>
      </c>
      <c r="G532" s="491">
        <v>6443.4</v>
      </c>
      <c r="H532" s="491">
        <v>0</v>
      </c>
      <c r="I532" s="491">
        <v>0</v>
      </c>
      <c r="J532" s="491">
        <v>6443.4</v>
      </c>
      <c r="K532" s="581">
        <f t="shared" si="26"/>
        <v>1</v>
      </c>
      <c r="L532" s="581"/>
      <c r="M532" s="581"/>
      <c r="N532" s="581">
        <f t="shared" si="27"/>
        <v>1</v>
      </c>
    </row>
    <row r="533" spans="1:14" ht="28">
      <c r="A533" s="564">
        <f t="shared" si="28"/>
        <v>523</v>
      </c>
      <c r="B533" s="458" t="s">
        <v>1835</v>
      </c>
      <c r="C533" s="491">
        <v>6212.8190000000004</v>
      </c>
      <c r="D533" s="491">
        <v>0</v>
      </c>
      <c r="E533" s="491">
        <v>0</v>
      </c>
      <c r="F533" s="491">
        <v>6212.8190000000004</v>
      </c>
      <c r="G533" s="491">
        <v>6212.8190000000004</v>
      </c>
      <c r="H533" s="491">
        <v>0</v>
      </c>
      <c r="I533" s="491">
        <v>0</v>
      </c>
      <c r="J533" s="491">
        <v>6212.8190000000004</v>
      </c>
      <c r="K533" s="581">
        <f t="shared" si="26"/>
        <v>1</v>
      </c>
      <c r="L533" s="581"/>
      <c r="M533" s="581"/>
      <c r="N533" s="581">
        <f t="shared" si="27"/>
        <v>1</v>
      </c>
    </row>
    <row r="534" spans="1:14">
      <c r="A534" s="564">
        <f t="shared" si="28"/>
        <v>524</v>
      </c>
      <c r="B534" s="458" t="s">
        <v>1836</v>
      </c>
      <c r="C534" s="491">
        <v>1437.9</v>
      </c>
      <c r="D534" s="491">
        <v>0</v>
      </c>
      <c r="E534" s="491">
        <v>0</v>
      </c>
      <c r="F534" s="491">
        <v>1437.9</v>
      </c>
      <c r="G534" s="491">
        <v>1437.9</v>
      </c>
      <c r="H534" s="491">
        <v>0</v>
      </c>
      <c r="I534" s="491">
        <v>0</v>
      </c>
      <c r="J534" s="491">
        <v>1437.9</v>
      </c>
      <c r="K534" s="581">
        <f t="shared" si="26"/>
        <v>1</v>
      </c>
      <c r="L534" s="581"/>
      <c r="M534" s="581"/>
      <c r="N534" s="581">
        <f t="shared" si="27"/>
        <v>1</v>
      </c>
    </row>
    <row r="535" spans="1:14">
      <c r="A535" s="564">
        <f t="shared" si="28"/>
        <v>525</v>
      </c>
      <c r="B535" s="458" t="s">
        <v>1837</v>
      </c>
      <c r="C535" s="491">
        <v>2950</v>
      </c>
      <c r="D535" s="491">
        <v>0</v>
      </c>
      <c r="E535" s="491">
        <v>0</v>
      </c>
      <c r="F535" s="491">
        <v>2950</v>
      </c>
      <c r="G535" s="491">
        <v>2881.3069999999998</v>
      </c>
      <c r="H535" s="491">
        <v>0</v>
      </c>
      <c r="I535" s="491">
        <v>0</v>
      </c>
      <c r="J535" s="491">
        <v>2881.3069999999998</v>
      </c>
      <c r="K535" s="581">
        <f t="shared" si="26"/>
        <v>0.97671423728813556</v>
      </c>
      <c r="L535" s="581"/>
      <c r="M535" s="581"/>
      <c r="N535" s="581">
        <f t="shared" si="27"/>
        <v>0.97671423728813556</v>
      </c>
    </row>
    <row r="536" spans="1:14" ht="28">
      <c r="A536" s="564">
        <f t="shared" si="28"/>
        <v>526</v>
      </c>
      <c r="B536" s="458" t="s">
        <v>1838</v>
      </c>
      <c r="C536" s="491">
        <v>1580.6</v>
      </c>
      <c r="D536" s="491">
        <v>0</v>
      </c>
      <c r="E536" s="491">
        <v>0</v>
      </c>
      <c r="F536" s="491">
        <v>1580.6</v>
      </c>
      <c r="G536" s="491">
        <v>1580.6</v>
      </c>
      <c r="H536" s="491">
        <v>0</v>
      </c>
      <c r="I536" s="491">
        <v>0</v>
      </c>
      <c r="J536" s="491">
        <v>1580.6</v>
      </c>
      <c r="K536" s="581">
        <f t="shared" si="26"/>
        <v>1</v>
      </c>
      <c r="L536" s="581"/>
      <c r="M536" s="581"/>
      <c r="N536" s="581">
        <f t="shared" si="27"/>
        <v>1</v>
      </c>
    </row>
    <row r="537" spans="1:14">
      <c r="A537" s="564">
        <f t="shared" si="28"/>
        <v>527</v>
      </c>
      <c r="B537" s="458" t="s">
        <v>1839</v>
      </c>
      <c r="C537" s="491">
        <v>2444.2049999999999</v>
      </c>
      <c r="D537" s="491">
        <v>0</v>
      </c>
      <c r="E537" s="491">
        <v>0</v>
      </c>
      <c r="F537" s="491">
        <v>2444.2049999999999</v>
      </c>
      <c r="G537" s="491">
        <v>2444.2049999999999</v>
      </c>
      <c r="H537" s="491">
        <v>0</v>
      </c>
      <c r="I537" s="491">
        <v>0</v>
      </c>
      <c r="J537" s="491">
        <v>2444.2049999999999</v>
      </c>
      <c r="K537" s="581">
        <f t="shared" si="26"/>
        <v>1</v>
      </c>
      <c r="L537" s="581"/>
      <c r="M537" s="581"/>
      <c r="N537" s="581">
        <f t="shared" si="27"/>
        <v>1</v>
      </c>
    </row>
    <row r="538" spans="1:14">
      <c r="A538" s="564">
        <f t="shared" si="28"/>
        <v>528</v>
      </c>
      <c r="B538" s="458" t="s">
        <v>1840</v>
      </c>
      <c r="C538" s="491">
        <v>15.7</v>
      </c>
      <c r="D538" s="491">
        <v>0</v>
      </c>
      <c r="E538" s="491">
        <v>0</v>
      </c>
      <c r="F538" s="491">
        <v>15.7</v>
      </c>
      <c r="G538" s="491">
        <v>15.7</v>
      </c>
      <c r="H538" s="491">
        <v>0</v>
      </c>
      <c r="I538" s="491">
        <v>0</v>
      </c>
      <c r="J538" s="491">
        <v>15.7</v>
      </c>
      <c r="K538" s="581">
        <f t="shared" si="26"/>
        <v>1</v>
      </c>
      <c r="L538" s="581"/>
      <c r="M538" s="581"/>
      <c r="N538" s="581">
        <f t="shared" si="27"/>
        <v>1</v>
      </c>
    </row>
    <row r="539" spans="1:14">
      <c r="A539" s="564">
        <f t="shared" si="28"/>
        <v>529</v>
      </c>
      <c r="B539" s="458" t="s">
        <v>1841</v>
      </c>
      <c r="C539" s="491">
        <v>22.027999999999999</v>
      </c>
      <c r="D539" s="491">
        <v>0</v>
      </c>
      <c r="E539" s="491">
        <v>0</v>
      </c>
      <c r="F539" s="491">
        <v>22.027999999999999</v>
      </c>
      <c r="G539" s="491">
        <v>22.027999999999999</v>
      </c>
      <c r="H539" s="491">
        <v>0</v>
      </c>
      <c r="I539" s="491">
        <v>0</v>
      </c>
      <c r="J539" s="491">
        <v>22.027999999999999</v>
      </c>
      <c r="K539" s="581">
        <f t="shared" si="26"/>
        <v>1</v>
      </c>
      <c r="L539" s="581"/>
      <c r="M539" s="581"/>
      <c r="N539" s="581">
        <f t="shared" si="27"/>
        <v>1</v>
      </c>
    </row>
    <row r="540" spans="1:14">
      <c r="A540" s="564">
        <f t="shared" si="28"/>
        <v>530</v>
      </c>
      <c r="B540" s="458" t="s">
        <v>1842</v>
      </c>
      <c r="C540" s="491">
        <v>4500</v>
      </c>
      <c r="D540" s="491">
        <v>0</v>
      </c>
      <c r="E540" s="491">
        <v>0</v>
      </c>
      <c r="F540" s="491">
        <v>4500</v>
      </c>
      <c r="G540" s="491">
        <v>4500</v>
      </c>
      <c r="H540" s="491">
        <v>0</v>
      </c>
      <c r="I540" s="491">
        <v>0</v>
      </c>
      <c r="J540" s="491">
        <v>4500</v>
      </c>
      <c r="K540" s="581">
        <f t="shared" si="26"/>
        <v>1</v>
      </c>
      <c r="L540" s="581"/>
      <c r="M540" s="581"/>
      <c r="N540" s="581">
        <f t="shared" si="27"/>
        <v>1</v>
      </c>
    </row>
    <row r="541" spans="1:14">
      <c r="A541" s="564">
        <f t="shared" si="28"/>
        <v>531</v>
      </c>
      <c r="B541" s="458" t="s">
        <v>1842</v>
      </c>
      <c r="C541" s="491">
        <v>227.48599999999999</v>
      </c>
      <c r="D541" s="491">
        <v>0</v>
      </c>
      <c r="E541" s="491">
        <v>0</v>
      </c>
      <c r="F541" s="491">
        <v>227.48599999999999</v>
      </c>
      <c r="G541" s="491">
        <v>175.28899999999999</v>
      </c>
      <c r="H541" s="491">
        <v>0</v>
      </c>
      <c r="I541" s="491">
        <v>0</v>
      </c>
      <c r="J541" s="491">
        <v>175.28899999999999</v>
      </c>
      <c r="K541" s="581">
        <f t="shared" si="26"/>
        <v>0.77054851727139251</v>
      </c>
      <c r="L541" s="581"/>
      <c r="M541" s="581"/>
      <c r="N541" s="581">
        <f t="shared" si="27"/>
        <v>0.77054851727139251</v>
      </c>
    </row>
    <row r="542" spans="1:14" ht="28">
      <c r="A542" s="564">
        <f t="shared" si="28"/>
        <v>532</v>
      </c>
      <c r="B542" s="458" t="s">
        <v>1843</v>
      </c>
      <c r="C542" s="491">
        <v>4500</v>
      </c>
      <c r="D542" s="491">
        <v>0</v>
      </c>
      <c r="E542" s="491">
        <v>0</v>
      </c>
      <c r="F542" s="491">
        <v>4500</v>
      </c>
      <c r="G542" s="491">
        <v>4500</v>
      </c>
      <c r="H542" s="491">
        <v>0</v>
      </c>
      <c r="I542" s="491">
        <v>0</v>
      </c>
      <c r="J542" s="491">
        <v>4500</v>
      </c>
      <c r="K542" s="581">
        <f t="shared" si="26"/>
        <v>1</v>
      </c>
      <c r="L542" s="581"/>
      <c r="M542" s="581"/>
      <c r="N542" s="581">
        <f t="shared" si="27"/>
        <v>1</v>
      </c>
    </row>
    <row r="543" spans="1:14" ht="28">
      <c r="A543" s="564">
        <f t="shared" si="28"/>
        <v>533</v>
      </c>
      <c r="B543" s="458" t="s">
        <v>1843</v>
      </c>
      <c r="C543" s="491">
        <v>0</v>
      </c>
      <c r="D543" s="491">
        <v>0</v>
      </c>
      <c r="E543" s="491">
        <v>0</v>
      </c>
      <c r="F543" s="491">
        <v>0</v>
      </c>
      <c r="G543" s="491">
        <v>3423.674</v>
      </c>
      <c r="H543" s="491">
        <v>0</v>
      </c>
      <c r="I543" s="491">
        <v>0</v>
      </c>
      <c r="J543" s="491">
        <v>3423.674</v>
      </c>
      <c r="K543" s="581"/>
      <c r="L543" s="581"/>
      <c r="M543" s="581"/>
      <c r="N543" s="581"/>
    </row>
    <row r="544" spans="1:14">
      <c r="A544" s="564">
        <f t="shared" si="28"/>
        <v>534</v>
      </c>
      <c r="B544" s="458" t="s">
        <v>1844</v>
      </c>
      <c r="C544" s="491">
        <v>6000</v>
      </c>
      <c r="D544" s="491">
        <v>0</v>
      </c>
      <c r="E544" s="491">
        <v>0</v>
      </c>
      <c r="F544" s="491">
        <v>6000</v>
      </c>
      <c r="G544" s="491">
        <v>8723.0509999999995</v>
      </c>
      <c r="H544" s="491">
        <v>0</v>
      </c>
      <c r="I544" s="491">
        <v>0</v>
      </c>
      <c r="J544" s="491">
        <v>8723.0509999999995</v>
      </c>
      <c r="K544" s="581">
        <f t="shared" si="26"/>
        <v>1.4538418333333332</v>
      </c>
      <c r="L544" s="581"/>
      <c r="M544" s="581"/>
      <c r="N544" s="581">
        <f t="shared" si="27"/>
        <v>1.4538418333333332</v>
      </c>
    </row>
    <row r="545" spans="1:14" ht="28">
      <c r="A545" s="564">
        <f t="shared" si="28"/>
        <v>535</v>
      </c>
      <c r="B545" s="458" t="s">
        <v>1845</v>
      </c>
      <c r="C545" s="491">
        <v>8750</v>
      </c>
      <c r="D545" s="491">
        <v>0</v>
      </c>
      <c r="E545" s="491">
        <v>0</v>
      </c>
      <c r="F545" s="491">
        <v>8750</v>
      </c>
      <c r="G545" s="491">
        <v>8750</v>
      </c>
      <c r="H545" s="491">
        <v>0</v>
      </c>
      <c r="I545" s="491">
        <v>0</v>
      </c>
      <c r="J545" s="491">
        <v>8750</v>
      </c>
      <c r="K545" s="581">
        <f t="shared" si="26"/>
        <v>1</v>
      </c>
      <c r="L545" s="581"/>
      <c r="M545" s="581"/>
      <c r="N545" s="581">
        <f t="shared" si="27"/>
        <v>1</v>
      </c>
    </row>
    <row r="546" spans="1:14" ht="28">
      <c r="A546" s="564">
        <f t="shared" si="28"/>
        <v>536</v>
      </c>
      <c r="B546" s="458" t="s">
        <v>1846</v>
      </c>
      <c r="C546" s="491">
        <v>2100</v>
      </c>
      <c r="D546" s="491">
        <v>0</v>
      </c>
      <c r="E546" s="491">
        <v>0</v>
      </c>
      <c r="F546" s="491">
        <v>2100</v>
      </c>
      <c r="G546" s="491">
        <v>2185.1779999999999</v>
      </c>
      <c r="H546" s="491">
        <v>0</v>
      </c>
      <c r="I546" s="491">
        <v>0</v>
      </c>
      <c r="J546" s="491">
        <v>2185.1779999999999</v>
      </c>
      <c r="K546" s="581">
        <f t="shared" si="26"/>
        <v>1.0405609523809523</v>
      </c>
      <c r="L546" s="581"/>
      <c r="M546" s="581"/>
      <c r="N546" s="581">
        <f t="shared" si="27"/>
        <v>1.0405609523809523</v>
      </c>
    </row>
    <row r="547" spans="1:14" ht="28">
      <c r="A547" s="564">
        <f t="shared" si="28"/>
        <v>537</v>
      </c>
      <c r="B547" s="458" t="s">
        <v>1846</v>
      </c>
      <c r="C547" s="491">
        <v>0</v>
      </c>
      <c r="D547" s="491">
        <v>0</v>
      </c>
      <c r="E547" s="491">
        <v>0</v>
      </c>
      <c r="F547" s="491">
        <v>0</v>
      </c>
      <c r="G547" s="491">
        <v>2203.415</v>
      </c>
      <c r="H547" s="491">
        <v>0</v>
      </c>
      <c r="I547" s="491">
        <v>0</v>
      </c>
      <c r="J547" s="491">
        <v>2203.415</v>
      </c>
      <c r="K547" s="581"/>
      <c r="L547" s="581"/>
      <c r="M547" s="581"/>
      <c r="N547" s="581"/>
    </row>
    <row r="548" spans="1:14">
      <c r="A548" s="564">
        <f t="shared" si="28"/>
        <v>538</v>
      </c>
      <c r="B548" s="458" t="s">
        <v>1847</v>
      </c>
      <c r="C548" s="491">
        <v>4026.8539999999998</v>
      </c>
      <c r="D548" s="491">
        <v>0</v>
      </c>
      <c r="E548" s="491">
        <v>0</v>
      </c>
      <c r="F548" s="491">
        <v>4026.8539999999998</v>
      </c>
      <c r="G548" s="491">
        <v>4026.8539999999998</v>
      </c>
      <c r="H548" s="491">
        <v>0</v>
      </c>
      <c r="I548" s="491">
        <v>0</v>
      </c>
      <c r="J548" s="491">
        <v>4026.8539999999998</v>
      </c>
      <c r="K548" s="581">
        <f t="shared" si="26"/>
        <v>1</v>
      </c>
      <c r="L548" s="581"/>
      <c r="M548" s="581"/>
      <c r="N548" s="581">
        <f t="shared" si="27"/>
        <v>1</v>
      </c>
    </row>
    <row r="549" spans="1:14">
      <c r="A549" s="564">
        <f t="shared" si="28"/>
        <v>539</v>
      </c>
      <c r="B549" s="458" t="s">
        <v>1847</v>
      </c>
      <c r="C549" s="491">
        <v>514.35500000000002</v>
      </c>
      <c r="D549" s="491">
        <v>0</v>
      </c>
      <c r="E549" s="491">
        <v>0</v>
      </c>
      <c r="F549" s="491">
        <v>514.35500000000002</v>
      </c>
      <c r="G549" s="491">
        <v>514.35500000000002</v>
      </c>
      <c r="H549" s="491">
        <v>0</v>
      </c>
      <c r="I549" s="491">
        <v>0</v>
      </c>
      <c r="J549" s="491">
        <v>514.35500000000002</v>
      </c>
      <c r="K549" s="581">
        <f t="shared" si="26"/>
        <v>1</v>
      </c>
      <c r="L549" s="581"/>
      <c r="M549" s="581"/>
      <c r="N549" s="581">
        <f t="shared" si="27"/>
        <v>1</v>
      </c>
    </row>
    <row r="550" spans="1:14" ht="28">
      <c r="A550" s="564">
        <f t="shared" si="28"/>
        <v>540</v>
      </c>
      <c r="B550" s="458" t="s">
        <v>1848</v>
      </c>
      <c r="C550" s="491">
        <v>1763</v>
      </c>
      <c r="D550" s="491">
        <v>0</v>
      </c>
      <c r="E550" s="491">
        <v>0</v>
      </c>
      <c r="F550" s="491">
        <v>1763</v>
      </c>
      <c r="G550" s="491">
        <v>1763</v>
      </c>
      <c r="H550" s="491">
        <v>0</v>
      </c>
      <c r="I550" s="491">
        <v>0</v>
      </c>
      <c r="J550" s="491">
        <v>1763</v>
      </c>
      <c r="K550" s="581">
        <f t="shared" si="26"/>
        <v>1</v>
      </c>
      <c r="L550" s="581"/>
      <c r="M550" s="581"/>
      <c r="N550" s="581">
        <f t="shared" si="27"/>
        <v>1</v>
      </c>
    </row>
    <row r="551" spans="1:14" ht="28">
      <c r="A551" s="564">
        <f t="shared" si="28"/>
        <v>541</v>
      </c>
      <c r="B551" s="458" t="s">
        <v>1848</v>
      </c>
      <c r="C551" s="491">
        <v>245.881</v>
      </c>
      <c r="D551" s="491">
        <v>0</v>
      </c>
      <c r="E551" s="491">
        <v>0</v>
      </c>
      <c r="F551" s="491">
        <v>245.881</v>
      </c>
      <c r="G551" s="491">
        <v>245.881</v>
      </c>
      <c r="H551" s="491">
        <v>0</v>
      </c>
      <c r="I551" s="491">
        <v>0</v>
      </c>
      <c r="J551" s="491">
        <v>245.881</v>
      </c>
      <c r="K551" s="581">
        <f t="shared" si="26"/>
        <v>1</v>
      </c>
      <c r="L551" s="581"/>
      <c r="M551" s="581"/>
      <c r="N551" s="581">
        <f t="shared" si="27"/>
        <v>1</v>
      </c>
    </row>
    <row r="552" spans="1:14" ht="28">
      <c r="A552" s="564">
        <f t="shared" si="28"/>
        <v>542</v>
      </c>
      <c r="B552" s="458" t="s">
        <v>1848</v>
      </c>
      <c r="C552" s="491">
        <v>0</v>
      </c>
      <c r="D552" s="491">
        <v>0</v>
      </c>
      <c r="E552" s="491">
        <v>0</v>
      </c>
      <c r="F552" s="491">
        <v>0</v>
      </c>
      <c r="G552" s="491">
        <v>0.36</v>
      </c>
      <c r="H552" s="491">
        <v>0</v>
      </c>
      <c r="I552" s="491">
        <v>0</v>
      </c>
      <c r="J552" s="491">
        <v>0.36</v>
      </c>
      <c r="K552" s="581"/>
      <c r="L552" s="581"/>
      <c r="M552" s="581"/>
      <c r="N552" s="581"/>
    </row>
    <row r="553" spans="1:14" ht="28">
      <c r="A553" s="564">
        <f t="shared" si="28"/>
        <v>543</v>
      </c>
      <c r="B553" s="458" t="s">
        <v>1849</v>
      </c>
      <c r="C553" s="491">
        <v>122.20399999999999</v>
      </c>
      <c r="D553" s="491">
        <v>0</v>
      </c>
      <c r="E553" s="491">
        <v>0</v>
      </c>
      <c r="F553" s="491">
        <v>122.20399999999999</v>
      </c>
      <c r="G553" s="491">
        <v>122.20399999999999</v>
      </c>
      <c r="H553" s="491">
        <v>0</v>
      </c>
      <c r="I553" s="491">
        <v>0</v>
      </c>
      <c r="J553" s="491">
        <v>122.20399999999999</v>
      </c>
      <c r="K553" s="581">
        <f t="shared" si="26"/>
        <v>1</v>
      </c>
      <c r="L553" s="581"/>
      <c r="M553" s="581"/>
      <c r="N553" s="581">
        <f t="shared" si="27"/>
        <v>1</v>
      </c>
    </row>
    <row r="554" spans="1:14" ht="28">
      <c r="A554" s="564">
        <f t="shared" si="28"/>
        <v>544</v>
      </c>
      <c r="B554" s="458" t="s">
        <v>1849</v>
      </c>
      <c r="C554" s="491">
        <v>1996</v>
      </c>
      <c r="D554" s="491">
        <v>0</v>
      </c>
      <c r="E554" s="491">
        <v>0</v>
      </c>
      <c r="F554" s="491">
        <v>1996</v>
      </c>
      <c r="G554" s="491">
        <v>1996</v>
      </c>
      <c r="H554" s="491">
        <v>0</v>
      </c>
      <c r="I554" s="491">
        <v>0</v>
      </c>
      <c r="J554" s="491">
        <v>1996</v>
      </c>
      <c r="K554" s="581">
        <f t="shared" si="26"/>
        <v>1</v>
      </c>
      <c r="L554" s="581"/>
      <c r="M554" s="581"/>
      <c r="N554" s="581">
        <f t="shared" si="27"/>
        <v>1</v>
      </c>
    </row>
    <row r="555" spans="1:14" ht="28">
      <c r="A555" s="564">
        <f t="shared" si="28"/>
        <v>545</v>
      </c>
      <c r="B555" s="458" t="s">
        <v>1849</v>
      </c>
      <c r="C555" s="491">
        <v>81.596999999999994</v>
      </c>
      <c r="D555" s="491">
        <v>0</v>
      </c>
      <c r="E555" s="491">
        <v>0</v>
      </c>
      <c r="F555" s="491">
        <v>81.596999999999994</v>
      </c>
      <c r="G555" s="491">
        <v>81.596999999999994</v>
      </c>
      <c r="H555" s="491">
        <v>0</v>
      </c>
      <c r="I555" s="491">
        <v>0</v>
      </c>
      <c r="J555" s="491">
        <v>81.596999999999994</v>
      </c>
      <c r="K555" s="581">
        <f t="shared" si="26"/>
        <v>1</v>
      </c>
      <c r="L555" s="581"/>
      <c r="M555" s="581"/>
      <c r="N555" s="581">
        <f t="shared" si="27"/>
        <v>1</v>
      </c>
    </row>
    <row r="556" spans="1:14" ht="28">
      <c r="A556" s="564">
        <f t="shared" si="28"/>
        <v>546</v>
      </c>
      <c r="B556" s="458" t="s">
        <v>1850</v>
      </c>
      <c r="C556" s="491">
        <v>22.8</v>
      </c>
      <c r="D556" s="491">
        <v>0</v>
      </c>
      <c r="E556" s="491">
        <v>0</v>
      </c>
      <c r="F556" s="491">
        <v>22.8</v>
      </c>
      <c r="G556" s="491">
        <v>22.8</v>
      </c>
      <c r="H556" s="491">
        <v>0</v>
      </c>
      <c r="I556" s="491">
        <v>0</v>
      </c>
      <c r="J556" s="491">
        <v>22.8</v>
      </c>
      <c r="K556" s="581">
        <f t="shared" si="26"/>
        <v>1</v>
      </c>
      <c r="L556" s="581"/>
      <c r="M556" s="581"/>
      <c r="N556" s="581">
        <f t="shared" si="27"/>
        <v>1</v>
      </c>
    </row>
    <row r="557" spans="1:14" ht="28">
      <c r="A557" s="564">
        <f t="shared" si="28"/>
        <v>547</v>
      </c>
      <c r="B557" s="458" t="s">
        <v>1850</v>
      </c>
      <c r="C557" s="491">
        <v>1996</v>
      </c>
      <c r="D557" s="491">
        <v>0</v>
      </c>
      <c r="E557" s="491">
        <v>0</v>
      </c>
      <c r="F557" s="491">
        <v>1996</v>
      </c>
      <c r="G557" s="491">
        <v>1996</v>
      </c>
      <c r="H557" s="491">
        <v>0</v>
      </c>
      <c r="I557" s="491">
        <v>0</v>
      </c>
      <c r="J557" s="491">
        <v>1996</v>
      </c>
      <c r="K557" s="581">
        <f t="shared" si="26"/>
        <v>1</v>
      </c>
      <c r="L557" s="581"/>
      <c r="M557" s="581"/>
      <c r="N557" s="581">
        <f t="shared" si="27"/>
        <v>1</v>
      </c>
    </row>
    <row r="558" spans="1:14" ht="28">
      <c r="A558" s="564">
        <f t="shared" si="28"/>
        <v>548</v>
      </c>
      <c r="B558" s="458" t="s">
        <v>1850</v>
      </c>
      <c r="C558" s="491">
        <v>166.75399999999999</v>
      </c>
      <c r="D558" s="491">
        <v>0</v>
      </c>
      <c r="E558" s="491">
        <v>0</v>
      </c>
      <c r="F558" s="491">
        <v>166.75399999999999</v>
      </c>
      <c r="G558" s="491">
        <v>166.75399999999999</v>
      </c>
      <c r="H558" s="491">
        <v>0</v>
      </c>
      <c r="I558" s="491">
        <v>0</v>
      </c>
      <c r="J558" s="491">
        <v>166.75399999999999</v>
      </c>
      <c r="K558" s="581">
        <f t="shared" si="26"/>
        <v>1</v>
      </c>
      <c r="L558" s="581"/>
      <c r="M558" s="581"/>
      <c r="N558" s="581">
        <f t="shared" si="27"/>
        <v>1</v>
      </c>
    </row>
    <row r="559" spans="1:14" ht="28">
      <c r="A559" s="564">
        <f t="shared" si="28"/>
        <v>549</v>
      </c>
      <c r="B559" s="458" t="s">
        <v>1851</v>
      </c>
      <c r="C559" s="491">
        <v>2091</v>
      </c>
      <c r="D559" s="491">
        <v>0</v>
      </c>
      <c r="E559" s="491">
        <v>0</v>
      </c>
      <c r="F559" s="491">
        <v>2091</v>
      </c>
      <c r="G559" s="491">
        <v>2091</v>
      </c>
      <c r="H559" s="491">
        <v>0</v>
      </c>
      <c r="I559" s="491">
        <v>0</v>
      </c>
      <c r="J559" s="491">
        <v>2091</v>
      </c>
      <c r="K559" s="581">
        <f t="shared" si="26"/>
        <v>1</v>
      </c>
      <c r="L559" s="581"/>
      <c r="M559" s="581"/>
      <c r="N559" s="581">
        <f t="shared" si="27"/>
        <v>1</v>
      </c>
    </row>
    <row r="560" spans="1:14" ht="28">
      <c r="A560" s="564">
        <f t="shared" si="28"/>
        <v>550</v>
      </c>
      <c r="B560" s="458" t="s">
        <v>1851</v>
      </c>
      <c r="C560" s="491">
        <v>118.125</v>
      </c>
      <c r="D560" s="491">
        <v>0</v>
      </c>
      <c r="E560" s="491">
        <v>0</v>
      </c>
      <c r="F560" s="491">
        <v>118.125</v>
      </c>
      <c r="G560" s="491">
        <v>95.381</v>
      </c>
      <c r="H560" s="491">
        <v>0</v>
      </c>
      <c r="I560" s="491">
        <v>0</v>
      </c>
      <c r="J560" s="491">
        <v>95.381</v>
      </c>
      <c r="K560" s="581">
        <f t="shared" si="26"/>
        <v>0.8074582010582011</v>
      </c>
      <c r="L560" s="581"/>
      <c r="M560" s="581"/>
      <c r="N560" s="581">
        <f t="shared" si="27"/>
        <v>0.8074582010582011</v>
      </c>
    </row>
    <row r="561" spans="1:14">
      <c r="A561" s="564">
        <f t="shared" si="28"/>
        <v>551</v>
      </c>
      <c r="B561" s="458" t="s">
        <v>1852</v>
      </c>
      <c r="C561" s="491">
        <v>95</v>
      </c>
      <c r="D561" s="491">
        <v>0</v>
      </c>
      <c r="E561" s="491">
        <v>0</v>
      </c>
      <c r="F561" s="491">
        <v>95</v>
      </c>
      <c r="G561" s="491">
        <v>95</v>
      </c>
      <c r="H561" s="491">
        <v>0</v>
      </c>
      <c r="I561" s="491">
        <v>0</v>
      </c>
      <c r="J561" s="491">
        <v>95</v>
      </c>
      <c r="K561" s="581">
        <f t="shared" si="26"/>
        <v>1</v>
      </c>
      <c r="L561" s="581"/>
      <c r="M561" s="581"/>
      <c r="N561" s="581">
        <f t="shared" si="27"/>
        <v>1</v>
      </c>
    </row>
    <row r="562" spans="1:14">
      <c r="A562" s="564">
        <f t="shared" si="28"/>
        <v>552</v>
      </c>
      <c r="B562" s="458" t="s">
        <v>1852</v>
      </c>
      <c r="C562" s="491">
        <v>2091</v>
      </c>
      <c r="D562" s="491">
        <v>0</v>
      </c>
      <c r="E562" s="491">
        <v>0</v>
      </c>
      <c r="F562" s="491">
        <v>2091</v>
      </c>
      <c r="G562" s="491">
        <v>2091</v>
      </c>
      <c r="H562" s="491">
        <v>0</v>
      </c>
      <c r="I562" s="491">
        <v>0</v>
      </c>
      <c r="J562" s="491">
        <v>2091</v>
      </c>
      <c r="K562" s="581">
        <f t="shared" si="26"/>
        <v>1</v>
      </c>
      <c r="L562" s="581"/>
      <c r="M562" s="581"/>
      <c r="N562" s="581">
        <f t="shared" si="27"/>
        <v>1</v>
      </c>
    </row>
    <row r="563" spans="1:14">
      <c r="A563" s="564">
        <f t="shared" si="28"/>
        <v>553</v>
      </c>
      <c r="B563" s="458" t="s">
        <v>1853</v>
      </c>
      <c r="C563" s="491">
        <v>15.436</v>
      </c>
      <c r="D563" s="491">
        <v>0</v>
      </c>
      <c r="E563" s="491">
        <v>0</v>
      </c>
      <c r="F563" s="491">
        <v>15.436</v>
      </c>
      <c r="G563" s="491">
        <v>15.436</v>
      </c>
      <c r="H563" s="491">
        <v>0</v>
      </c>
      <c r="I563" s="491">
        <v>0</v>
      </c>
      <c r="J563" s="491">
        <v>15.436</v>
      </c>
      <c r="K563" s="581">
        <f t="shared" si="26"/>
        <v>1</v>
      </c>
      <c r="L563" s="581"/>
      <c r="M563" s="581"/>
      <c r="N563" s="581">
        <f t="shared" si="27"/>
        <v>1</v>
      </c>
    </row>
    <row r="564" spans="1:14">
      <c r="A564" s="564">
        <f t="shared" si="28"/>
        <v>554</v>
      </c>
      <c r="B564" s="458" t="s">
        <v>1853</v>
      </c>
      <c r="C564" s="491">
        <v>1709</v>
      </c>
      <c r="D564" s="491">
        <v>0</v>
      </c>
      <c r="E564" s="491">
        <v>0</v>
      </c>
      <c r="F564" s="491">
        <v>1709</v>
      </c>
      <c r="G564" s="491">
        <v>1709</v>
      </c>
      <c r="H564" s="491">
        <v>0</v>
      </c>
      <c r="I564" s="491">
        <v>0</v>
      </c>
      <c r="J564" s="491">
        <v>1709</v>
      </c>
      <c r="K564" s="581">
        <f t="shared" si="26"/>
        <v>1</v>
      </c>
      <c r="L564" s="581"/>
      <c r="M564" s="581"/>
      <c r="N564" s="581">
        <f t="shared" si="27"/>
        <v>1</v>
      </c>
    </row>
    <row r="565" spans="1:14">
      <c r="A565" s="564">
        <f t="shared" si="28"/>
        <v>555</v>
      </c>
      <c r="B565" s="458" t="s">
        <v>1853</v>
      </c>
      <c r="C565" s="491">
        <v>68.391000000000005</v>
      </c>
      <c r="D565" s="491">
        <v>0</v>
      </c>
      <c r="E565" s="491">
        <v>0</v>
      </c>
      <c r="F565" s="491">
        <v>68.391000000000005</v>
      </c>
      <c r="G565" s="491">
        <v>68.391000000000005</v>
      </c>
      <c r="H565" s="491">
        <v>0</v>
      </c>
      <c r="I565" s="491">
        <v>0</v>
      </c>
      <c r="J565" s="491">
        <v>68.391000000000005</v>
      </c>
      <c r="K565" s="581">
        <f t="shared" si="26"/>
        <v>1</v>
      </c>
      <c r="L565" s="581"/>
      <c r="M565" s="581"/>
      <c r="N565" s="581">
        <f t="shared" si="27"/>
        <v>1</v>
      </c>
    </row>
    <row r="566" spans="1:14" ht="28">
      <c r="A566" s="564">
        <f t="shared" si="28"/>
        <v>556</v>
      </c>
      <c r="B566" s="458" t="s">
        <v>1854</v>
      </c>
      <c r="C566" s="491">
        <v>2.1</v>
      </c>
      <c r="D566" s="491">
        <v>0</v>
      </c>
      <c r="E566" s="491">
        <v>0</v>
      </c>
      <c r="F566" s="491">
        <v>2.1</v>
      </c>
      <c r="G566" s="491">
        <v>2.1</v>
      </c>
      <c r="H566" s="491">
        <v>0</v>
      </c>
      <c r="I566" s="491">
        <v>0</v>
      </c>
      <c r="J566" s="491">
        <v>2.1</v>
      </c>
      <c r="K566" s="581">
        <f t="shared" si="26"/>
        <v>1</v>
      </c>
      <c r="L566" s="581"/>
      <c r="M566" s="581"/>
      <c r="N566" s="581">
        <f t="shared" si="27"/>
        <v>1</v>
      </c>
    </row>
    <row r="567" spans="1:14" ht="28">
      <c r="A567" s="564">
        <f t="shared" si="28"/>
        <v>557</v>
      </c>
      <c r="B567" s="458" t="s">
        <v>1854</v>
      </c>
      <c r="C567" s="491">
        <v>1996</v>
      </c>
      <c r="D567" s="491">
        <v>0</v>
      </c>
      <c r="E567" s="491">
        <v>0</v>
      </c>
      <c r="F567" s="491">
        <v>1996</v>
      </c>
      <c r="G567" s="491">
        <v>1996</v>
      </c>
      <c r="H567" s="491">
        <v>0</v>
      </c>
      <c r="I567" s="491">
        <v>0</v>
      </c>
      <c r="J567" s="491">
        <v>1996</v>
      </c>
      <c r="K567" s="581">
        <f t="shared" si="26"/>
        <v>1</v>
      </c>
      <c r="L567" s="581"/>
      <c r="M567" s="581"/>
      <c r="N567" s="581">
        <f t="shared" si="27"/>
        <v>1</v>
      </c>
    </row>
    <row r="568" spans="1:14">
      <c r="A568" s="564">
        <f t="shared" si="28"/>
        <v>558</v>
      </c>
      <c r="B568" s="458" t="s">
        <v>1855</v>
      </c>
      <c r="C568" s="491">
        <v>19.3</v>
      </c>
      <c r="D568" s="491">
        <v>0</v>
      </c>
      <c r="E568" s="491">
        <v>0</v>
      </c>
      <c r="F568" s="491">
        <v>19.3</v>
      </c>
      <c r="G568" s="491">
        <v>19.3</v>
      </c>
      <c r="H568" s="491">
        <v>0</v>
      </c>
      <c r="I568" s="491">
        <v>0</v>
      </c>
      <c r="J568" s="491">
        <v>19.3</v>
      </c>
      <c r="K568" s="581">
        <f t="shared" si="26"/>
        <v>1</v>
      </c>
      <c r="L568" s="581"/>
      <c r="M568" s="581"/>
      <c r="N568" s="581">
        <f t="shared" si="27"/>
        <v>1</v>
      </c>
    </row>
    <row r="569" spans="1:14">
      <c r="A569" s="564">
        <f t="shared" si="28"/>
        <v>559</v>
      </c>
      <c r="B569" s="458" t="s">
        <v>1855</v>
      </c>
      <c r="C569" s="491">
        <v>1709</v>
      </c>
      <c r="D569" s="491">
        <v>0</v>
      </c>
      <c r="E569" s="491">
        <v>0</v>
      </c>
      <c r="F569" s="491">
        <v>1709</v>
      </c>
      <c r="G569" s="491">
        <v>1728.9259999999999</v>
      </c>
      <c r="H569" s="491">
        <v>0</v>
      </c>
      <c r="I569" s="491">
        <v>0</v>
      </c>
      <c r="J569" s="491">
        <v>1728.9259999999999</v>
      </c>
      <c r="K569" s="581">
        <f t="shared" si="26"/>
        <v>1.011659449970743</v>
      </c>
      <c r="L569" s="581"/>
      <c r="M569" s="581"/>
      <c r="N569" s="581">
        <f t="shared" si="27"/>
        <v>1.011659449970743</v>
      </c>
    </row>
    <row r="570" spans="1:14">
      <c r="A570" s="564">
        <f t="shared" si="28"/>
        <v>560</v>
      </c>
      <c r="B570" s="458" t="s">
        <v>1855</v>
      </c>
      <c r="C570" s="491">
        <v>160.46100000000001</v>
      </c>
      <c r="D570" s="491">
        <v>0</v>
      </c>
      <c r="E570" s="491">
        <v>0</v>
      </c>
      <c r="F570" s="491">
        <v>160.46100000000001</v>
      </c>
      <c r="G570" s="491">
        <v>160.46100000000001</v>
      </c>
      <c r="H570" s="491">
        <v>0</v>
      </c>
      <c r="I570" s="491">
        <v>0</v>
      </c>
      <c r="J570" s="491">
        <v>160.46100000000001</v>
      </c>
      <c r="K570" s="581">
        <f t="shared" si="26"/>
        <v>1</v>
      </c>
      <c r="L570" s="581"/>
      <c r="M570" s="581"/>
      <c r="N570" s="581">
        <f t="shared" si="27"/>
        <v>1</v>
      </c>
    </row>
    <row r="571" spans="1:14" ht="28">
      <c r="A571" s="564">
        <f t="shared" si="28"/>
        <v>561</v>
      </c>
      <c r="B571" s="458" t="s">
        <v>1856</v>
      </c>
      <c r="C571" s="491">
        <v>10.659000000000001</v>
      </c>
      <c r="D571" s="491">
        <v>0</v>
      </c>
      <c r="E571" s="491">
        <v>0</v>
      </c>
      <c r="F571" s="491">
        <v>10.659000000000001</v>
      </c>
      <c r="G571" s="491">
        <v>10.659000000000001</v>
      </c>
      <c r="H571" s="491">
        <v>0</v>
      </c>
      <c r="I571" s="491">
        <v>0</v>
      </c>
      <c r="J571" s="491">
        <v>10.659000000000001</v>
      </c>
      <c r="K571" s="581">
        <f t="shared" si="26"/>
        <v>1</v>
      </c>
      <c r="L571" s="581"/>
      <c r="M571" s="581"/>
      <c r="N571" s="581">
        <f t="shared" si="27"/>
        <v>1</v>
      </c>
    </row>
    <row r="572" spans="1:14" ht="28">
      <c r="A572" s="564">
        <f t="shared" si="28"/>
        <v>562</v>
      </c>
      <c r="B572" s="458" t="s">
        <v>1856</v>
      </c>
      <c r="C572" s="491">
        <v>2091</v>
      </c>
      <c r="D572" s="491">
        <v>0</v>
      </c>
      <c r="E572" s="491">
        <v>0</v>
      </c>
      <c r="F572" s="491">
        <v>2091</v>
      </c>
      <c r="G572" s="491">
        <v>2091</v>
      </c>
      <c r="H572" s="491">
        <v>0</v>
      </c>
      <c r="I572" s="491">
        <v>0</v>
      </c>
      <c r="J572" s="491">
        <v>2091</v>
      </c>
      <c r="K572" s="581">
        <f t="shared" si="26"/>
        <v>1</v>
      </c>
      <c r="L572" s="581"/>
      <c r="M572" s="581"/>
      <c r="N572" s="581">
        <f t="shared" si="27"/>
        <v>1</v>
      </c>
    </row>
    <row r="573" spans="1:14" ht="28">
      <c r="A573" s="564">
        <f t="shared" si="28"/>
        <v>563</v>
      </c>
      <c r="B573" s="458" t="s">
        <v>1857</v>
      </c>
      <c r="C573" s="491">
        <v>52.587000000000003</v>
      </c>
      <c r="D573" s="491">
        <v>0</v>
      </c>
      <c r="E573" s="491">
        <v>0</v>
      </c>
      <c r="F573" s="491">
        <v>52.587000000000003</v>
      </c>
      <c r="G573" s="491">
        <v>52.587000000000003</v>
      </c>
      <c r="H573" s="491">
        <v>0</v>
      </c>
      <c r="I573" s="491">
        <v>0</v>
      </c>
      <c r="J573" s="491">
        <v>52.587000000000003</v>
      </c>
      <c r="K573" s="581">
        <f t="shared" si="26"/>
        <v>1</v>
      </c>
      <c r="L573" s="581"/>
      <c r="M573" s="581"/>
      <c r="N573" s="581">
        <f t="shared" si="27"/>
        <v>1</v>
      </c>
    </row>
    <row r="574" spans="1:14" ht="28">
      <c r="A574" s="564">
        <f t="shared" si="28"/>
        <v>564</v>
      </c>
      <c r="B574" s="458" t="s">
        <v>1857</v>
      </c>
      <c r="C574" s="491">
        <v>1996</v>
      </c>
      <c r="D574" s="491">
        <v>0</v>
      </c>
      <c r="E574" s="491">
        <v>0</v>
      </c>
      <c r="F574" s="491">
        <v>1996</v>
      </c>
      <c r="G574" s="491">
        <v>2001.105</v>
      </c>
      <c r="H574" s="491">
        <v>0</v>
      </c>
      <c r="I574" s="491">
        <v>0</v>
      </c>
      <c r="J574" s="491">
        <v>2001.105</v>
      </c>
      <c r="K574" s="581">
        <f t="shared" si="26"/>
        <v>1.0025576152304609</v>
      </c>
      <c r="L574" s="581"/>
      <c r="M574" s="581"/>
      <c r="N574" s="581">
        <f t="shared" si="27"/>
        <v>1.0025576152304609</v>
      </c>
    </row>
    <row r="575" spans="1:14" ht="42">
      <c r="A575" s="564">
        <f t="shared" si="28"/>
        <v>565</v>
      </c>
      <c r="B575" s="565" t="s">
        <v>1858</v>
      </c>
      <c r="C575" s="491">
        <v>31</v>
      </c>
      <c r="D575" s="491">
        <v>0</v>
      </c>
      <c r="E575" s="491">
        <v>0</v>
      </c>
      <c r="F575" s="491">
        <v>31</v>
      </c>
      <c r="G575" s="491">
        <v>31</v>
      </c>
      <c r="H575" s="491">
        <v>0</v>
      </c>
      <c r="I575" s="491">
        <v>0</v>
      </c>
      <c r="J575" s="491">
        <v>31</v>
      </c>
      <c r="K575" s="581">
        <f t="shared" si="26"/>
        <v>1</v>
      </c>
      <c r="L575" s="581"/>
      <c r="M575" s="581"/>
      <c r="N575" s="581">
        <f t="shared" si="27"/>
        <v>1</v>
      </c>
    </row>
    <row r="576" spans="1:14" ht="42">
      <c r="A576" s="564">
        <f t="shared" si="28"/>
        <v>566</v>
      </c>
      <c r="B576" s="565" t="s">
        <v>1858</v>
      </c>
      <c r="C576" s="491">
        <v>0</v>
      </c>
      <c r="D576" s="491">
        <v>0</v>
      </c>
      <c r="E576" s="491">
        <v>0</v>
      </c>
      <c r="F576" s="491">
        <v>0</v>
      </c>
      <c r="G576" s="491">
        <v>100</v>
      </c>
      <c r="H576" s="491">
        <v>0</v>
      </c>
      <c r="I576" s="491">
        <v>0</v>
      </c>
      <c r="J576" s="491">
        <v>100</v>
      </c>
      <c r="K576" s="581"/>
      <c r="L576" s="581"/>
      <c r="M576" s="581"/>
      <c r="N576" s="581"/>
    </row>
    <row r="577" spans="1:14" ht="28">
      <c r="A577" s="564">
        <f t="shared" si="28"/>
        <v>567</v>
      </c>
      <c r="B577" s="458" t="s">
        <v>1859</v>
      </c>
      <c r="C577" s="491">
        <v>513.25</v>
      </c>
      <c r="D577" s="491">
        <v>0</v>
      </c>
      <c r="E577" s="491">
        <v>0</v>
      </c>
      <c r="F577" s="491">
        <v>513.25</v>
      </c>
      <c r="G577" s="491">
        <v>513.25</v>
      </c>
      <c r="H577" s="491">
        <v>0</v>
      </c>
      <c r="I577" s="491">
        <v>0</v>
      </c>
      <c r="J577" s="491">
        <v>513.25</v>
      </c>
      <c r="K577" s="581">
        <f t="shared" si="26"/>
        <v>1</v>
      </c>
      <c r="L577" s="581"/>
      <c r="M577" s="581"/>
      <c r="N577" s="581">
        <f t="shared" si="27"/>
        <v>1</v>
      </c>
    </row>
    <row r="578" spans="1:14" ht="28">
      <c r="A578" s="564">
        <f t="shared" si="28"/>
        <v>568</v>
      </c>
      <c r="B578" s="458" t="s">
        <v>1860</v>
      </c>
      <c r="C578" s="491">
        <v>8.5</v>
      </c>
      <c r="D578" s="491">
        <v>0</v>
      </c>
      <c r="E578" s="491">
        <v>0</v>
      </c>
      <c r="F578" s="491">
        <v>8.5</v>
      </c>
      <c r="G578" s="491">
        <v>8.5</v>
      </c>
      <c r="H578" s="491">
        <v>0</v>
      </c>
      <c r="I578" s="491">
        <v>0</v>
      </c>
      <c r="J578" s="491">
        <v>8.5</v>
      </c>
      <c r="K578" s="581">
        <f t="shared" si="26"/>
        <v>1</v>
      </c>
      <c r="L578" s="581"/>
      <c r="M578" s="581"/>
      <c r="N578" s="581">
        <f t="shared" si="27"/>
        <v>1</v>
      </c>
    </row>
    <row r="579" spans="1:14" ht="28">
      <c r="A579" s="564">
        <f t="shared" si="28"/>
        <v>569</v>
      </c>
      <c r="B579" s="458" t="s">
        <v>1861</v>
      </c>
      <c r="C579" s="491">
        <v>1022.8</v>
      </c>
      <c r="D579" s="491">
        <v>0</v>
      </c>
      <c r="E579" s="491">
        <v>0</v>
      </c>
      <c r="F579" s="491">
        <v>1022.8</v>
      </c>
      <c r="G579" s="491">
        <v>1022.8</v>
      </c>
      <c r="H579" s="491">
        <v>0</v>
      </c>
      <c r="I579" s="491">
        <v>0</v>
      </c>
      <c r="J579" s="491">
        <v>1022.8</v>
      </c>
      <c r="K579" s="581">
        <f t="shared" si="26"/>
        <v>1</v>
      </c>
      <c r="L579" s="581"/>
      <c r="M579" s="581"/>
      <c r="N579" s="581">
        <f t="shared" si="27"/>
        <v>1</v>
      </c>
    </row>
    <row r="580" spans="1:14" ht="28">
      <c r="A580" s="564">
        <f t="shared" si="28"/>
        <v>570</v>
      </c>
      <c r="B580" s="458" t="s">
        <v>1861</v>
      </c>
      <c r="C580" s="491">
        <v>341.37099999999998</v>
      </c>
      <c r="D580" s="491">
        <v>0</v>
      </c>
      <c r="E580" s="491">
        <v>0</v>
      </c>
      <c r="F580" s="491">
        <v>341.37099999999998</v>
      </c>
      <c r="G580" s="491">
        <v>341.37099999999998</v>
      </c>
      <c r="H580" s="491">
        <v>0</v>
      </c>
      <c r="I580" s="491">
        <v>0</v>
      </c>
      <c r="J580" s="491">
        <v>341.37099999999998</v>
      </c>
      <c r="K580" s="581">
        <f t="shared" si="26"/>
        <v>1</v>
      </c>
      <c r="L580" s="581"/>
      <c r="M580" s="581"/>
      <c r="N580" s="581">
        <f t="shared" si="27"/>
        <v>1</v>
      </c>
    </row>
    <row r="581" spans="1:14" ht="28">
      <c r="A581" s="564">
        <f t="shared" si="28"/>
        <v>571</v>
      </c>
      <c r="B581" s="458" t="s">
        <v>1862</v>
      </c>
      <c r="C581" s="491">
        <v>819.9</v>
      </c>
      <c r="D581" s="491">
        <v>0</v>
      </c>
      <c r="E581" s="491">
        <v>0</v>
      </c>
      <c r="F581" s="491">
        <v>819.9</v>
      </c>
      <c r="G581" s="491">
        <v>819.9</v>
      </c>
      <c r="H581" s="491">
        <v>0</v>
      </c>
      <c r="I581" s="491">
        <v>0</v>
      </c>
      <c r="J581" s="491">
        <v>819.9</v>
      </c>
      <c r="K581" s="581">
        <f t="shared" si="26"/>
        <v>1</v>
      </c>
      <c r="L581" s="581"/>
      <c r="M581" s="581"/>
      <c r="N581" s="581">
        <f t="shared" si="27"/>
        <v>1</v>
      </c>
    </row>
    <row r="582" spans="1:14" ht="28">
      <c r="A582" s="564">
        <f t="shared" si="28"/>
        <v>572</v>
      </c>
      <c r="B582" s="458" t="s">
        <v>1863</v>
      </c>
      <c r="C582" s="491">
        <v>1200</v>
      </c>
      <c r="D582" s="491">
        <v>0</v>
      </c>
      <c r="E582" s="491">
        <v>0</v>
      </c>
      <c r="F582" s="491">
        <v>1200</v>
      </c>
      <c r="G582" s="491">
        <v>1200</v>
      </c>
      <c r="H582" s="491">
        <v>0</v>
      </c>
      <c r="I582" s="491">
        <v>0</v>
      </c>
      <c r="J582" s="491">
        <v>1200</v>
      </c>
      <c r="K582" s="581">
        <f t="shared" si="26"/>
        <v>1</v>
      </c>
      <c r="L582" s="581"/>
      <c r="M582" s="581"/>
      <c r="N582" s="581">
        <f t="shared" si="27"/>
        <v>1</v>
      </c>
    </row>
    <row r="583" spans="1:14" ht="28">
      <c r="A583" s="564">
        <f t="shared" si="28"/>
        <v>573</v>
      </c>
      <c r="B583" s="458" t="s">
        <v>1863</v>
      </c>
      <c r="C583" s="491">
        <v>252.86</v>
      </c>
      <c r="D583" s="491">
        <v>0</v>
      </c>
      <c r="E583" s="491">
        <v>0</v>
      </c>
      <c r="F583" s="491">
        <v>252.86</v>
      </c>
      <c r="G583" s="491">
        <v>228.96</v>
      </c>
      <c r="H583" s="491">
        <v>0</v>
      </c>
      <c r="I583" s="491">
        <v>0</v>
      </c>
      <c r="J583" s="491">
        <v>228.96</v>
      </c>
      <c r="K583" s="581">
        <f t="shared" si="26"/>
        <v>0.90548129399667798</v>
      </c>
      <c r="L583" s="581"/>
      <c r="M583" s="581"/>
      <c r="N583" s="581">
        <f t="shared" si="27"/>
        <v>0.90548129399667798</v>
      </c>
    </row>
    <row r="584" spans="1:14" ht="28">
      <c r="A584" s="564">
        <f t="shared" si="28"/>
        <v>574</v>
      </c>
      <c r="B584" s="458" t="s">
        <v>1864</v>
      </c>
      <c r="C584" s="491">
        <v>1031.3</v>
      </c>
      <c r="D584" s="491">
        <v>0</v>
      </c>
      <c r="E584" s="491">
        <v>0</v>
      </c>
      <c r="F584" s="491">
        <v>1031.3</v>
      </c>
      <c r="G584" s="491">
        <v>1031.3</v>
      </c>
      <c r="H584" s="491">
        <v>0</v>
      </c>
      <c r="I584" s="491">
        <v>0</v>
      </c>
      <c r="J584" s="491">
        <v>1031.3</v>
      </c>
      <c r="K584" s="581">
        <f t="shared" si="26"/>
        <v>1</v>
      </c>
      <c r="L584" s="581"/>
      <c r="M584" s="581"/>
      <c r="N584" s="581">
        <f t="shared" si="27"/>
        <v>1</v>
      </c>
    </row>
    <row r="585" spans="1:14" ht="28">
      <c r="A585" s="564">
        <f t="shared" si="28"/>
        <v>575</v>
      </c>
      <c r="B585" s="458" t="s">
        <v>1865</v>
      </c>
      <c r="C585" s="491">
        <v>940</v>
      </c>
      <c r="D585" s="491">
        <v>0</v>
      </c>
      <c r="E585" s="491">
        <v>0</v>
      </c>
      <c r="F585" s="491">
        <v>940</v>
      </c>
      <c r="G585" s="491">
        <v>940</v>
      </c>
      <c r="H585" s="491">
        <v>0</v>
      </c>
      <c r="I585" s="491">
        <v>0</v>
      </c>
      <c r="J585" s="491">
        <v>940</v>
      </c>
      <c r="K585" s="581">
        <f t="shared" si="26"/>
        <v>1</v>
      </c>
      <c r="L585" s="581"/>
      <c r="M585" s="581"/>
      <c r="N585" s="581">
        <f t="shared" si="27"/>
        <v>1</v>
      </c>
    </row>
    <row r="586" spans="1:14" ht="28">
      <c r="A586" s="564">
        <f t="shared" si="28"/>
        <v>576</v>
      </c>
      <c r="B586" s="458" t="s">
        <v>1865</v>
      </c>
      <c r="C586" s="491">
        <v>172.84899999999999</v>
      </c>
      <c r="D586" s="491">
        <v>0</v>
      </c>
      <c r="E586" s="491">
        <v>0</v>
      </c>
      <c r="F586" s="491">
        <v>172.84899999999999</v>
      </c>
      <c r="G586" s="491">
        <v>172.84899999999999</v>
      </c>
      <c r="H586" s="491">
        <v>0</v>
      </c>
      <c r="I586" s="491">
        <v>0</v>
      </c>
      <c r="J586" s="491">
        <v>172.84899999999999</v>
      </c>
      <c r="K586" s="581">
        <f t="shared" si="26"/>
        <v>1</v>
      </c>
      <c r="L586" s="581"/>
      <c r="M586" s="581"/>
      <c r="N586" s="581">
        <f t="shared" si="27"/>
        <v>1</v>
      </c>
    </row>
    <row r="587" spans="1:14" ht="28">
      <c r="A587" s="564">
        <f t="shared" si="28"/>
        <v>577</v>
      </c>
      <c r="B587" s="458" t="s">
        <v>1866</v>
      </c>
      <c r="C587" s="491">
        <v>587</v>
      </c>
      <c r="D587" s="491">
        <v>0</v>
      </c>
      <c r="E587" s="491">
        <v>0</v>
      </c>
      <c r="F587" s="491">
        <v>587</v>
      </c>
      <c r="G587" s="491">
        <v>587</v>
      </c>
      <c r="H587" s="491">
        <v>0</v>
      </c>
      <c r="I587" s="491">
        <v>0</v>
      </c>
      <c r="J587" s="491">
        <v>587</v>
      </c>
      <c r="K587" s="581">
        <f t="shared" ref="K587:K650" si="29">G587/C587</f>
        <v>1</v>
      </c>
      <c r="L587" s="581"/>
      <c r="M587" s="581"/>
      <c r="N587" s="581">
        <f t="shared" ref="N587:N650" si="30">J587/F587</f>
        <v>1</v>
      </c>
    </row>
    <row r="588" spans="1:14" ht="28">
      <c r="A588" s="564">
        <f t="shared" si="28"/>
        <v>578</v>
      </c>
      <c r="B588" s="458" t="s">
        <v>1867</v>
      </c>
      <c r="C588" s="491">
        <v>45</v>
      </c>
      <c r="D588" s="491">
        <v>0</v>
      </c>
      <c r="E588" s="491">
        <v>0</v>
      </c>
      <c r="F588" s="491">
        <v>45</v>
      </c>
      <c r="G588" s="491">
        <v>45</v>
      </c>
      <c r="H588" s="491">
        <v>0</v>
      </c>
      <c r="I588" s="491">
        <v>0</v>
      </c>
      <c r="J588" s="491">
        <v>45</v>
      </c>
      <c r="K588" s="581">
        <f t="shared" si="29"/>
        <v>1</v>
      </c>
      <c r="L588" s="581"/>
      <c r="M588" s="581"/>
      <c r="N588" s="581">
        <f t="shared" si="30"/>
        <v>1</v>
      </c>
    </row>
    <row r="589" spans="1:14" ht="28">
      <c r="A589" s="564">
        <f t="shared" ref="A589:A652" si="31">1+A588</f>
        <v>579</v>
      </c>
      <c r="B589" s="458" t="s">
        <v>1867</v>
      </c>
      <c r="C589" s="491">
        <v>0</v>
      </c>
      <c r="D589" s="491">
        <v>0</v>
      </c>
      <c r="E589" s="491">
        <v>0</v>
      </c>
      <c r="F589" s="491">
        <v>0</v>
      </c>
      <c r="G589" s="491">
        <v>324</v>
      </c>
      <c r="H589" s="491">
        <v>0</v>
      </c>
      <c r="I589" s="491">
        <v>0</v>
      </c>
      <c r="J589" s="491">
        <v>324</v>
      </c>
      <c r="K589" s="581"/>
      <c r="L589" s="581"/>
      <c r="M589" s="581"/>
      <c r="N589" s="581"/>
    </row>
    <row r="590" spans="1:14" ht="28">
      <c r="A590" s="564">
        <f t="shared" si="31"/>
        <v>580</v>
      </c>
      <c r="B590" s="458" t="s">
        <v>1868</v>
      </c>
      <c r="C590" s="491">
        <v>0</v>
      </c>
      <c r="D590" s="491">
        <v>0</v>
      </c>
      <c r="E590" s="491">
        <v>0</v>
      </c>
      <c r="F590" s="491">
        <v>0</v>
      </c>
      <c r="G590" s="491">
        <v>282.53199999999998</v>
      </c>
      <c r="H590" s="491">
        <v>0</v>
      </c>
      <c r="I590" s="491">
        <v>0</v>
      </c>
      <c r="J590" s="491">
        <v>282.53199999999998</v>
      </c>
      <c r="K590" s="581"/>
      <c r="L590" s="581"/>
      <c r="M590" s="581"/>
      <c r="N590" s="581"/>
    </row>
    <row r="591" spans="1:14">
      <c r="A591" s="564">
        <f t="shared" si="31"/>
        <v>581</v>
      </c>
      <c r="B591" s="458" t="s">
        <v>1869</v>
      </c>
      <c r="C591" s="491">
        <v>4022.8809999999999</v>
      </c>
      <c r="D591" s="491">
        <v>0</v>
      </c>
      <c r="E591" s="491">
        <v>0</v>
      </c>
      <c r="F591" s="491">
        <v>4022.8809999999999</v>
      </c>
      <c r="G591" s="491">
        <v>4064.6660000000002</v>
      </c>
      <c r="H591" s="491">
        <v>0</v>
      </c>
      <c r="I591" s="491">
        <v>0</v>
      </c>
      <c r="J591" s="491">
        <v>4064.6660000000002</v>
      </c>
      <c r="K591" s="581">
        <f t="shared" si="29"/>
        <v>1.0103868347087572</v>
      </c>
      <c r="L591" s="581"/>
      <c r="M591" s="581"/>
      <c r="N591" s="581">
        <f t="shared" si="30"/>
        <v>1.0103868347087572</v>
      </c>
    </row>
    <row r="592" spans="1:14">
      <c r="A592" s="564">
        <f t="shared" si="31"/>
        <v>582</v>
      </c>
      <c r="B592" s="458" t="s">
        <v>1869</v>
      </c>
      <c r="C592" s="491">
        <v>318.79199999999997</v>
      </c>
      <c r="D592" s="491">
        <v>0</v>
      </c>
      <c r="E592" s="491">
        <v>0</v>
      </c>
      <c r="F592" s="491">
        <v>318.79199999999997</v>
      </c>
      <c r="G592" s="491">
        <v>318.79199999999997</v>
      </c>
      <c r="H592" s="491">
        <v>0</v>
      </c>
      <c r="I592" s="491">
        <v>0</v>
      </c>
      <c r="J592" s="491">
        <v>318.79199999999997</v>
      </c>
      <c r="K592" s="581">
        <f t="shared" si="29"/>
        <v>1</v>
      </c>
      <c r="L592" s="581"/>
      <c r="M592" s="581"/>
      <c r="N592" s="581">
        <f t="shared" si="30"/>
        <v>1</v>
      </c>
    </row>
    <row r="593" spans="1:14">
      <c r="A593" s="564">
        <f t="shared" si="31"/>
        <v>583</v>
      </c>
      <c r="B593" s="458" t="s">
        <v>1870</v>
      </c>
      <c r="C593" s="491">
        <v>1747</v>
      </c>
      <c r="D593" s="491">
        <v>0</v>
      </c>
      <c r="E593" s="491">
        <v>0</v>
      </c>
      <c r="F593" s="491">
        <v>1747</v>
      </c>
      <c r="G593" s="491">
        <v>1747</v>
      </c>
      <c r="H593" s="491">
        <v>0</v>
      </c>
      <c r="I593" s="491">
        <v>0</v>
      </c>
      <c r="J593" s="491">
        <v>1747</v>
      </c>
      <c r="K593" s="581">
        <f t="shared" si="29"/>
        <v>1</v>
      </c>
      <c r="L593" s="581"/>
      <c r="M593" s="581"/>
      <c r="N593" s="581">
        <f t="shared" si="30"/>
        <v>1</v>
      </c>
    </row>
    <row r="594" spans="1:14" ht="42">
      <c r="A594" s="564">
        <f t="shared" si="31"/>
        <v>584</v>
      </c>
      <c r="B594" s="458" t="s">
        <v>1871</v>
      </c>
      <c r="C594" s="491">
        <v>1815</v>
      </c>
      <c r="D594" s="491">
        <v>0</v>
      </c>
      <c r="E594" s="491">
        <v>0</v>
      </c>
      <c r="F594" s="491">
        <v>1815</v>
      </c>
      <c r="G594" s="491">
        <v>1815</v>
      </c>
      <c r="H594" s="491">
        <v>0</v>
      </c>
      <c r="I594" s="491">
        <v>0</v>
      </c>
      <c r="J594" s="491">
        <v>1815</v>
      </c>
      <c r="K594" s="581">
        <f t="shared" si="29"/>
        <v>1</v>
      </c>
      <c r="L594" s="581"/>
      <c r="M594" s="581"/>
      <c r="N594" s="581">
        <f t="shared" si="30"/>
        <v>1</v>
      </c>
    </row>
    <row r="595" spans="1:14" ht="42">
      <c r="A595" s="564">
        <f t="shared" si="31"/>
        <v>585</v>
      </c>
      <c r="B595" s="458" t="s">
        <v>1871</v>
      </c>
      <c r="C595" s="491">
        <v>1000</v>
      </c>
      <c r="D595" s="491">
        <v>0</v>
      </c>
      <c r="E595" s="491">
        <v>0</v>
      </c>
      <c r="F595" s="491">
        <v>1000</v>
      </c>
      <c r="G595" s="491">
        <v>2137.3020000000001</v>
      </c>
      <c r="H595" s="491">
        <v>0</v>
      </c>
      <c r="I595" s="491">
        <v>0</v>
      </c>
      <c r="J595" s="491">
        <v>2137.3020000000001</v>
      </c>
      <c r="K595" s="581">
        <f t="shared" si="29"/>
        <v>2.137302</v>
      </c>
      <c r="L595" s="581"/>
      <c r="M595" s="581"/>
      <c r="N595" s="581">
        <f t="shared" si="30"/>
        <v>2.137302</v>
      </c>
    </row>
    <row r="596" spans="1:14" ht="28">
      <c r="A596" s="564">
        <f t="shared" si="31"/>
        <v>586</v>
      </c>
      <c r="B596" s="458" t="s">
        <v>1872</v>
      </c>
      <c r="C596" s="491">
        <v>900</v>
      </c>
      <c r="D596" s="491">
        <v>0</v>
      </c>
      <c r="E596" s="491">
        <v>0</v>
      </c>
      <c r="F596" s="491">
        <v>900</v>
      </c>
      <c r="G596" s="491">
        <v>900</v>
      </c>
      <c r="H596" s="491">
        <v>0</v>
      </c>
      <c r="I596" s="491">
        <v>0</v>
      </c>
      <c r="J596" s="491">
        <v>900</v>
      </c>
      <c r="K596" s="581">
        <f t="shared" si="29"/>
        <v>1</v>
      </c>
      <c r="L596" s="581"/>
      <c r="M596" s="581"/>
      <c r="N596" s="581">
        <f t="shared" si="30"/>
        <v>1</v>
      </c>
    </row>
    <row r="597" spans="1:14" ht="28">
      <c r="A597" s="564">
        <f t="shared" si="31"/>
        <v>587</v>
      </c>
      <c r="B597" s="458" t="s">
        <v>1873</v>
      </c>
      <c r="C597" s="491">
        <v>3.7</v>
      </c>
      <c r="D597" s="491">
        <v>0</v>
      </c>
      <c r="E597" s="491">
        <v>0</v>
      </c>
      <c r="F597" s="491">
        <v>3.7</v>
      </c>
      <c r="G597" s="491">
        <v>3.7</v>
      </c>
      <c r="H597" s="491">
        <v>0</v>
      </c>
      <c r="I597" s="491">
        <v>0</v>
      </c>
      <c r="J597" s="491">
        <v>3.7</v>
      </c>
      <c r="K597" s="581">
        <f t="shared" si="29"/>
        <v>1</v>
      </c>
      <c r="L597" s="581"/>
      <c r="M597" s="581"/>
      <c r="N597" s="581">
        <f t="shared" si="30"/>
        <v>1</v>
      </c>
    </row>
    <row r="598" spans="1:14">
      <c r="A598" s="564">
        <f t="shared" si="31"/>
        <v>588</v>
      </c>
      <c r="B598" s="458" t="s">
        <v>1874</v>
      </c>
      <c r="C598" s="491">
        <v>110</v>
      </c>
      <c r="D598" s="491">
        <v>0</v>
      </c>
      <c r="E598" s="491">
        <v>0</v>
      </c>
      <c r="F598" s="491">
        <v>110</v>
      </c>
      <c r="G598" s="491">
        <v>107.529</v>
      </c>
      <c r="H598" s="491">
        <v>0</v>
      </c>
      <c r="I598" s="491">
        <v>0</v>
      </c>
      <c r="J598" s="491">
        <v>107.529</v>
      </c>
      <c r="K598" s="581">
        <f t="shared" si="29"/>
        <v>0.97753636363636365</v>
      </c>
      <c r="L598" s="581"/>
      <c r="M598" s="581"/>
      <c r="N598" s="581">
        <f t="shared" si="30"/>
        <v>0.97753636363636365</v>
      </c>
    </row>
    <row r="599" spans="1:14">
      <c r="A599" s="564">
        <f t="shared" si="31"/>
        <v>589</v>
      </c>
      <c r="B599" s="458" t="s">
        <v>1875</v>
      </c>
      <c r="C599" s="491">
        <v>81</v>
      </c>
      <c r="D599" s="491">
        <v>0</v>
      </c>
      <c r="E599" s="491">
        <v>0</v>
      </c>
      <c r="F599" s="491">
        <v>81</v>
      </c>
      <c r="G599" s="491">
        <v>47.771999999999998</v>
      </c>
      <c r="H599" s="491">
        <v>0</v>
      </c>
      <c r="I599" s="491">
        <v>0</v>
      </c>
      <c r="J599" s="491">
        <v>47.771999999999998</v>
      </c>
      <c r="K599" s="581">
        <f t="shared" si="29"/>
        <v>0.58977777777777773</v>
      </c>
      <c r="L599" s="581"/>
      <c r="M599" s="581"/>
      <c r="N599" s="581">
        <f t="shared" si="30"/>
        <v>0.58977777777777773</v>
      </c>
    </row>
    <row r="600" spans="1:14">
      <c r="A600" s="564">
        <f t="shared" si="31"/>
        <v>590</v>
      </c>
      <c r="B600" s="458" t="s">
        <v>1876</v>
      </c>
      <c r="C600" s="491">
        <v>7900</v>
      </c>
      <c r="D600" s="491">
        <v>0</v>
      </c>
      <c r="E600" s="491">
        <v>0</v>
      </c>
      <c r="F600" s="491">
        <v>7900</v>
      </c>
      <c r="G600" s="491">
        <v>12500</v>
      </c>
      <c r="H600" s="491">
        <v>0</v>
      </c>
      <c r="I600" s="491">
        <v>0</v>
      </c>
      <c r="J600" s="491">
        <v>12500</v>
      </c>
      <c r="K600" s="581">
        <f t="shared" si="29"/>
        <v>1.5822784810126582</v>
      </c>
      <c r="L600" s="581"/>
      <c r="M600" s="581"/>
      <c r="N600" s="581">
        <f t="shared" si="30"/>
        <v>1.5822784810126582</v>
      </c>
    </row>
    <row r="601" spans="1:14" ht="42">
      <c r="A601" s="564">
        <f t="shared" si="31"/>
        <v>591</v>
      </c>
      <c r="B601" s="458" t="s">
        <v>1877</v>
      </c>
      <c r="C601" s="491">
        <v>107.6</v>
      </c>
      <c r="D601" s="491">
        <v>0</v>
      </c>
      <c r="E601" s="491">
        <v>0</v>
      </c>
      <c r="F601" s="491">
        <v>107.6</v>
      </c>
      <c r="G601" s="491">
        <v>93.852999999999994</v>
      </c>
      <c r="H601" s="491">
        <v>0</v>
      </c>
      <c r="I601" s="491">
        <v>0</v>
      </c>
      <c r="J601" s="491">
        <v>93.852999999999994</v>
      </c>
      <c r="K601" s="581">
        <f t="shared" si="29"/>
        <v>0.87223977695167287</v>
      </c>
      <c r="L601" s="581"/>
      <c r="M601" s="581"/>
      <c r="N601" s="581">
        <f t="shared" si="30"/>
        <v>0.87223977695167287</v>
      </c>
    </row>
    <row r="602" spans="1:14" ht="42">
      <c r="A602" s="564">
        <f t="shared" si="31"/>
        <v>592</v>
      </c>
      <c r="B602" s="565" t="s">
        <v>1878</v>
      </c>
      <c r="C602" s="491">
        <v>69.2</v>
      </c>
      <c r="D602" s="491">
        <v>0</v>
      </c>
      <c r="E602" s="491">
        <v>0</v>
      </c>
      <c r="F602" s="491">
        <v>69.2</v>
      </c>
      <c r="G602" s="491">
        <v>69.2</v>
      </c>
      <c r="H602" s="491">
        <v>0</v>
      </c>
      <c r="I602" s="491">
        <v>0</v>
      </c>
      <c r="J602" s="491">
        <v>69.2</v>
      </c>
      <c r="K602" s="581">
        <f t="shared" si="29"/>
        <v>1</v>
      </c>
      <c r="L602" s="581"/>
      <c r="M602" s="581"/>
      <c r="N602" s="581">
        <f t="shared" si="30"/>
        <v>1</v>
      </c>
    </row>
    <row r="603" spans="1:14" ht="42">
      <c r="A603" s="564">
        <f t="shared" si="31"/>
        <v>593</v>
      </c>
      <c r="B603" s="565" t="s">
        <v>1878</v>
      </c>
      <c r="C603" s="491">
        <v>500</v>
      </c>
      <c r="D603" s="491">
        <v>0</v>
      </c>
      <c r="E603" s="491">
        <v>0</v>
      </c>
      <c r="F603" s="491">
        <v>500</v>
      </c>
      <c r="G603" s="491">
        <v>500</v>
      </c>
      <c r="H603" s="491">
        <v>0</v>
      </c>
      <c r="I603" s="491">
        <v>0</v>
      </c>
      <c r="J603" s="491">
        <v>500</v>
      </c>
      <c r="K603" s="581">
        <f t="shared" si="29"/>
        <v>1</v>
      </c>
      <c r="L603" s="581"/>
      <c r="M603" s="581"/>
      <c r="N603" s="581">
        <f t="shared" si="30"/>
        <v>1</v>
      </c>
    </row>
    <row r="604" spans="1:14">
      <c r="A604" s="564">
        <f t="shared" si="31"/>
        <v>594</v>
      </c>
      <c r="B604" s="458" t="s">
        <v>1879</v>
      </c>
      <c r="C604" s="491">
        <v>200</v>
      </c>
      <c r="D604" s="491">
        <v>0</v>
      </c>
      <c r="E604" s="491">
        <v>0</v>
      </c>
      <c r="F604" s="491">
        <v>200</v>
      </c>
      <c r="G604" s="491">
        <v>200</v>
      </c>
      <c r="H604" s="491">
        <v>0</v>
      </c>
      <c r="I604" s="491">
        <v>0</v>
      </c>
      <c r="J604" s="491">
        <v>200</v>
      </c>
      <c r="K604" s="581">
        <f t="shared" si="29"/>
        <v>1</v>
      </c>
      <c r="L604" s="581"/>
      <c r="M604" s="581"/>
      <c r="N604" s="581">
        <f t="shared" si="30"/>
        <v>1</v>
      </c>
    </row>
    <row r="605" spans="1:14">
      <c r="A605" s="564">
        <f t="shared" si="31"/>
        <v>595</v>
      </c>
      <c r="B605" s="458" t="s">
        <v>1879</v>
      </c>
      <c r="C605" s="491">
        <v>2000</v>
      </c>
      <c r="D605" s="491">
        <v>0</v>
      </c>
      <c r="E605" s="491">
        <v>0</v>
      </c>
      <c r="F605" s="491">
        <v>2000</v>
      </c>
      <c r="G605" s="491">
        <v>7250.3630000000003</v>
      </c>
      <c r="H605" s="491">
        <v>0</v>
      </c>
      <c r="I605" s="491">
        <v>0</v>
      </c>
      <c r="J605" s="491">
        <v>7250.3630000000003</v>
      </c>
      <c r="K605" s="581">
        <f t="shared" si="29"/>
        <v>3.6251815000000001</v>
      </c>
      <c r="L605" s="581"/>
      <c r="M605" s="581"/>
      <c r="N605" s="581">
        <f t="shared" si="30"/>
        <v>3.6251815000000001</v>
      </c>
    </row>
    <row r="606" spans="1:14" ht="28">
      <c r="A606" s="564">
        <f t="shared" si="31"/>
        <v>596</v>
      </c>
      <c r="B606" s="458" t="s">
        <v>1880</v>
      </c>
      <c r="C606" s="491">
        <v>6000</v>
      </c>
      <c r="D606" s="491">
        <v>0</v>
      </c>
      <c r="E606" s="491">
        <v>0</v>
      </c>
      <c r="F606" s="491">
        <v>6000</v>
      </c>
      <c r="G606" s="491">
        <v>10619.653</v>
      </c>
      <c r="H606" s="491">
        <v>0</v>
      </c>
      <c r="I606" s="491">
        <v>0</v>
      </c>
      <c r="J606" s="491">
        <v>10619.653</v>
      </c>
      <c r="K606" s="581">
        <f t="shared" si="29"/>
        <v>1.7699421666666668</v>
      </c>
      <c r="L606" s="581"/>
      <c r="M606" s="581"/>
      <c r="N606" s="581">
        <f t="shared" si="30"/>
        <v>1.7699421666666668</v>
      </c>
    </row>
    <row r="607" spans="1:14">
      <c r="A607" s="564">
        <f t="shared" si="31"/>
        <v>597</v>
      </c>
      <c r="B607" s="458" t="s">
        <v>1881</v>
      </c>
      <c r="C607" s="491">
        <v>3100</v>
      </c>
      <c r="D607" s="491">
        <v>0</v>
      </c>
      <c r="E607" s="491">
        <v>0</v>
      </c>
      <c r="F607" s="491">
        <v>3100</v>
      </c>
      <c r="G607" s="491">
        <v>8660.1380000000008</v>
      </c>
      <c r="H607" s="491">
        <v>0</v>
      </c>
      <c r="I607" s="491">
        <v>0</v>
      </c>
      <c r="J607" s="491">
        <v>8660.1380000000008</v>
      </c>
      <c r="K607" s="581">
        <f t="shared" si="29"/>
        <v>2.7935929032258069</v>
      </c>
      <c r="L607" s="581"/>
      <c r="M607" s="581"/>
      <c r="N607" s="581">
        <f t="shared" si="30"/>
        <v>2.7935929032258069</v>
      </c>
    </row>
    <row r="608" spans="1:14">
      <c r="A608" s="564">
        <f t="shared" si="31"/>
        <v>598</v>
      </c>
      <c r="B608" s="458" t="s">
        <v>1882</v>
      </c>
      <c r="C608" s="491">
        <v>5840</v>
      </c>
      <c r="D608" s="491">
        <v>0</v>
      </c>
      <c r="E608" s="491">
        <v>0</v>
      </c>
      <c r="F608" s="491">
        <v>5840</v>
      </c>
      <c r="G608" s="491">
        <v>5777.9719999999998</v>
      </c>
      <c r="H608" s="491">
        <v>0</v>
      </c>
      <c r="I608" s="491">
        <v>0</v>
      </c>
      <c r="J608" s="491">
        <v>5777.9719999999998</v>
      </c>
      <c r="K608" s="581">
        <f t="shared" si="29"/>
        <v>0.98937876712328765</v>
      </c>
      <c r="L608" s="581"/>
      <c r="M608" s="581"/>
      <c r="N608" s="581">
        <f t="shared" si="30"/>
        <v>0.98937876712328765</v>
      </c>
    </row>
    <row r="609" spans="1:14">
      <c r="A609" s="564">
        <f t="shared" si="31"/>
        <v>599</v>
      </c>
      <c r="B609" s="458" t="s">
        <v>1882</v>
      </c>
      <c r="C609" s="491">
        <v>0</v>
      </c>
      <c r="D609" s="491">
        <v>0</v>
      </c>
      <c r="E609" s="491">
        <v>0</v>
      </c>
      <c r="F609" s="491">
        <v>0</v>
      </c>
      <c r="G609" s="491">
        <v>746.94799999999998</v>
      </c>
      <c r="H609" s="491">
        <v>0</v>
      </c>
      <c r="I609" s="491">
        <v>0</v>
      </c>
      <c r="J609" s="491">
        <v>746.94799999999998</v>
      </c>
      <c r="K609" s="581"/>
      <c r="L609" s="581"/>
      <c r="M609" s="581"/>
      <c r="N609" s="581"/>
    </row>
    <row r="610" spans="1:14">
      <c r="A610" s="564">
        <f t="shared" si="31"/>
        <v>600</v>
      </c>
      <c r="B610" s="458" t="s">
        <v>1883</v>
      </c>
      <c r="C610" s="491">
        <v>3000</v>
      </c>
      <c r="D610" s="491">
        <v>0</v>
      </c>
      <c r="E610" s="491">
        <v>0</v>
      </c>
      <c r="F610" s="491">
        <v>3000</v>
      </c>
      <c r="G610" s="491">
        <v>3000</v>
      </c>
      <c r="H610" s="491">
        <v>0</v>
      </c>
      <c r="I610" s="491">
        <v>0</v>
      </c>
      <c r="J610" s="491">
        <v>3000</v>
      </c>
      <c r="K610" s="581">
        <f t="shared" si="29"/>
        <v>1</v>
      </c>
      <c r="L610" s="581"/>
      <c r="M610" s="581"/>
      <c r="N610" s="581">
        <f t="shared" si="30"/>
        <v>1</v>
      </c>
    </row>
    <row r="611" spans="1:14">
      <c r="A611" s="564">
        <f t="shared" si="31"/>
        <v>601</v>
      </c>
      <c r="B611" s="458" t="s">
        <v>1883</v>
      </c>
      <c r="C611" s="491">
        <v>0</v>
      </c>
      <c r="D611" s="491">
        <v>0</v>
      </c>
      <c r="E611" s="491">
        <v>0</v>
      </c>
      <c r="F611" s="491">
        <v>0</v>
      </c>
      <c r="G611" s="491">
        <v>1647.8579999999999</v>
      </c>
      <c r="H611" s="491">
        <v>0</v>
      </c>
      <c r="I611" s="491">
        <v>0</v>
      </c>
      <c r="J611" s="491">
        <v>1647.8579999999999</v>
      </c>
      <c r="K611" s="581"/>
      <c r="L611" s="581"/>
      <c r="M611" s="581"/>
      <c r="N611" s="581"/>
    </row>
    <row r="612" spans="1:14">
      <c r="A612" s="564">
        <f t="shared" si="31"/>
        <v>602</v>
      </c>
      <c r="B612" s="458" t="s">
        <v>1883</v>
      </c>
      <c r="C612" s="491">
        <v>797.46199999999999</v>
      </c>
      <c r="D612" s="491">
        <v>0</v>
      </c>
      <c r="E612" s="491">
        <v>0</v>
      </c>
      <c r="F612" s="491">
        <v>797.46199999999999</v>
      </c>
      <c r="G612" s="491">
        <v>748.75699999999995</v>
      </c>
      <c r="H612" s="491">
        <v>0</v>
      </c>
      <c r="I612" s="491">
        <v>0</v>
      </c>
      <c r="J612" s="491">
        <v>748.75699999999995</v>
      </c>
      <c r="K612" s="581">
        <f t="shared" si="29"/>
        <v>0.93892498952928161</v>
      </c>
      <c r="L612" s="581"/>
      <c r="M612" s="581"/>
      <c r="N612" s="581">
        <f t="shared" si="30"/>
        <v>0.93892498952928161</v>
      </c>
    </row>
    <row r="613" spans="1:14">
      <c r="A613" s="564">
        <f t="shared" si="31"/>
        <v>603</v>
      </c>
      <c r="B613" s="458" t="s">
        <v>1884</v>
      </c>
      <c r="C613" s="491">
        <v>454</v>
      </c>
      <c r="D613" s="491">
        <v>0</v>
      </c>
      <c r="E613" s="491">
        <v>0</v>
      </c>
      <c r="F613" s="491">
        <v>454</v>
      </c>
      <c r="G613" s="491">
        <v>398.46800000000002</v>
      </c>
      <c r="H613" s="491">
        <v>0</v>
      </c>
      <c r="I613" s="491">
        <v>0</v>
      </c>
      <c r="J613" s="491">
        <v>398.46800000000002</v>
      </c>
      <c r="K613" s="581">
        <f t="shared" si="29"/>
        <v>0.87768281938325998</v>
      </c>
      <c r="L613" s="581"/>
      <c r="M613" s="581"/>
      <c r="N613" s="581">
        <f t="shared" si="30"/>
        <v>0.87768281938325998</v>
      </c>
    </row>
    <row r="614" spans="1:14">
      <c r="A614" s="564">
        <f t="shared" si="31"/>
        <v>604</v>
      </c>
      <c r="B614" s="458" t="s">
        <v>1885</v>
      </c>
      <c r="C614" s="491">
        <v>500</v>
      </c>
      <c r="D614" s="491">
        <v>0</v>
      </c>
      <c r="E614" s="491">
        <v>0</v>
      </c>
      <c r="F614" s="491">
        <v>500</v>
      </c>
      <c r="G614" s="491">
        <v>2843.1</v>
      </c>
      <c r="H614" s="491">
        <v>0</v>
      </c>
      <c r="I614" s="491">
        <v>0</v>
      </c>
      <c r="J614" s="491">
        <v>2843.1</v>
      </c>
      <c r="K614" s="581">
        <f t="shared" si="29"/>
        <v>5.6861999999999995</v>
      </c>
      <c r="L614" s="581"/>
      <c r="M614" s="581"/>
      <c r="N614" s="581">
        <f t="shared" si="30"/>
        <v>5.6861999999999995</v>
      </c>
    </row>
    <row r="615" spans="1:14" ht="28">
      <c r="A615" s="564">
        <f t="shared" si="31"/>
        <v>605</v>
      </c>
      <c r="B615" s="458" t="s">
        <v>1886</v>
      </c>
      <c r="C615" s="491">
        <v>4570</v>
      </c>
      <c r="D615" s="491">
        <v>0</v>
      </c>
      <c r="E615" s="491">
        <v>0</v>
      </c>
      <c r="F615" s="491">
        <v>4570</v>
      </c>
      <c r="G615" s="491">
        <v>6127.6580000000004</v>
      </c>
      <c r="H615" s="491">
        <v>0</v>
      </c>
      <c r="I615" s="491">
        <v>0</v>
      </c>
      <c r="J615" s="491">
        <v>6127.6580000000004</v>
      </c>
      <c r="K615" s="581">
        <f t="shared" si="29"/>
        <v>1.3408442013129103</v>
      </c>
      <c r="L615" s="581"/>
      <c r="M615" s="581"/>
      <c r="N615" s="581">
        <f t="shared" si="30"/>
        <v>1.3408442013129103</v>
      </c>
    </row>
    <row r="616" spans="1:14" ht="28">
      <c r="A616" s="564">
        <f t="shared" si="31"/>
        <v>606</v>
      </c>
      <c r="B616" s="458" t="s">
        <v>1887</v>
      </c>
      <c r="C616" s="491">
        <v>2000</v>
      </c>
      <c r="D616" s="491">
        <v>0</v>
      </c>
      <c r="E616" s="491">
        <v>0</v>
      </c>
      <c r="F616" s="491">
        <v>2000</v>
      </c>
      <c r="G616" s="491">
        <v>2818.9639999999999</v>
      </c>
      <c r="H616" s="491">
        <v>0</v>
      </c>
      <c r="I616" s="491">
        <v>0</v>
      </c>
      <c r="J616" s="491">
        <v>2818.9639999999999</v>
      </c>
      <c r="K616" s="581">
        <f t="shared" si="29"/>
        <v>1.4094819999999999</v>
      </c>
      <c r="L616" s="581"/>
      <c r="M616" s="581"/>
      <c r="N616" s="581">
        <f t="shared" si="30"/>
        <v>1.4094819999999999</v>
      </c>
    </row>
    <row r="617" spans="1:14" ht="28">
      <c r="A617" s="564">
        <f t="shared" si="31"/>
        <v>607</v>
      </c>
      <c r="B617" s="458" t="s">
        <v>1888</v>
      </c>
      <c r="C617" s="491">
        <v>1900</v>
      </c>
      <c r="D617" s="491">
        <v>0</v>
      </c>
      <c r="E617" s="491">
        <v>0</v>
      </c>
      <c r="F617" s="491">
        <v>1900</v>
      </c>
      <c r="G617" s="491">
        <v>5455.2430000000004</v>
      </c>
      <c r="H617" s="491">
        <v>0</v>
      </c>
      <c r="I617" s="491">
        <v>0</v>
      </c>
      <c r="J617" s="491">
        <v>5455.2430000000004</v>
      </c>
      <c r="K617" s="581">
        <f t="shared" si="29"/>
        <v>2.8711805263157895</v>
      </c>
      <c r="L617" s="581"/>
      <c r="M617" s="581"/>
      <c r="N617" s="581">
        <f t="shared" si="30"/>
        <v>2.8711805263157895</v>
      </c>
    </row>
    <row r="618" spans="1:14">
      <c r="A618" s="564">
        <f t="shared" si="31"/>
        <v>608</v>
      </c>
      <c r="B618" s="458" t="s">
        <v>1889</v>
      </c>
      <c r="C618" s="491">
        <v>3600</v>
      </c>
      <c r="D618" s="491">
        <v>0</v>
      </c>
      <c r="E618" s="491">
        <v>0</v>
      </c>
      <c r="F618" s="491">
        <v>3600</v>
      </c>
      <c r="G618" s="491">
        <v>5048.5969999999998</v>
      </c>
      <c r="H618" s="491">
        <v>0</v>
      </c>
      <c r="I618" s="491">
        <v>0</v>
      </c>
      <c r="J618" s="491">
        <v>5048.5969999999998</v>
      </c>
      <c r="K618" s="581">
        <f t="shared" si="29"/>
        <v>1.4023880555555555</v>
      </c>
      <c r="L618" s="581"/>
      <c r="M618" s="581"/>
      <c r="N618" s="581">
        <f t="shared" si="30"/>
        <v>1.4023880555555555</v>
      </c>
    </row>
    <row r="619" spans="1:14" ht="28">
      <c r="A619" s="564">
        <f t="shared" si="31"/>
        <v>609</v>
      </c>
      <c r="B619" s="458" t="s">
        <v>1890</v>
      </c>
      <c r="C619" s="491">
        <v>3187.7020000000002</v>
      </c>
      <c r="D619" s="491">
        <v>0</v>
      </c>
      <c r="E619" s="491">
        <v>0</v>
      </c>
      <c r="F619" s="491">
        <v>3187.7020000000002</v>
      </c>
      <c r="G619" s="491">
        <v>4632.7020000000002</v>
      </c>
      <c r="H619" s="491">
        <v>0</v>
      </c>
      <c r="I619" s="491">
        <v>0</v>
      </c>
      <c r="J619" s="491">
        <v>4632.7020000000002</v>
      </c>
      <c r="K619" s="581">
        <f t="shared" si="29"/>
        <v>1.4533046062649519</v>
      </c>
      <c r="L619" s="581"/>
      <c r="M619" s="581"/>
      <c r="N619" s="581">
        <f t="shared" si="30"/>
        <v>1.4533046062649519</v>
      </c>
    </row>
    <row r="620" spans="1:14" ht="28">
      <c r="A620" s="564">
        <f t="shared" si="31"/>
        <v>610</v>
      </c>
      <c r="B620" s="458" t="s">
        <v>1891</v>
      </c>
      <c r="C620" s="491">
        <v>250</v>
      </c>
      <c r="D620" s="491">
        <v>0</v>
      </c>
      <c r="E620" s="491">
        <v>0</v>
      </c>
      <c r="F620" s="491">
        <v>250</v>
      </c>
      <c r="G620" s="491">
        <v>1532.9829999999999</v>
      </c>
      <c r="H620" s="491">
        <v>0</v>
      </c>
      <c r="I620" s="491">
        <v>0</v>
      </c>
      <c r="J620" s="491">
        <v>1532.9829999999999</v>
      </c>
      <c r="K620" s="581">
        <f t="shared" si="29"/>
        <v>6.1319319999999999</v>
      </c>
      <c r="L620" s="581"/>
      <c r="M620" s="581"/>
      <c r="N620" s="581">
        <f t="shared" si="30"/>
        <v>6.1319319999999999</v>
      </c>
    </row>
    <row r="621" spans="1:14" ht="28">
      <c r="A621" s="564">
        <f t="shared" si="31"/>
        <v>611</v>
      </c>
      <c r="B621" s="458" t="s">
        <v>1892</v>
      </c>
      <c r="C621" s="491">
        <v>390</v>
      </c>
      <c r="D621" s="491">
        <v>0</v>
      </c>
      <c r="E621" s="491">
        <v>0</v>
      </c>
      <c r="F621" s="491">
        <v>390</v>
      </c>
      <c r="G621" s="491">
        <v>390</v>
      </c>
      <c r="H621" s="491">
        <v>0</v>
      </c>
      <c r="I621" s="491">
        <v>0</v>
      </c>
      <c r="J621" s="491">
        <v>390</v>
      </c>
      <c r="K621" s="581">
        <f t="shared" si="29"/>
        <v>1</v>
      </c>
      <c r="L621" s="581"/>
      <c r="M621" s="581"/>
      <c r="N621" s="581">
        <f t="shared" si="30"/>
        <v>1</v>
      </c>
    </row>
    <row r="622" spans="1:14" ht="28">
      <c r="A622" s="564">
        <f t="shared" si="31"/>
        <v>612</v>
      </c>
      <c r="B622" s="458" t="s">
        <v>1893</v>
      </c>
      <c r="C622" s="491">
        <v>11.768000000000001</v>
      </c>
      <c r="D622" s="491">
        <v>0</v>
      </c>
      <c r="E622" s="491">
        <v>0</v>
      </c>
      <c r="F622" s="491">
        <v>11.768000000000001</v>
      </c>
      <c r="G622" s="491">
        <v>0</v>
      </c>
      <c r="H622" s="491">
        <v>0</v>
      </c>
      <c r="I622" s="491">
        <v>0</v>
      </c>
      <c r="J622" s="491">
        <v>0</v>
      </c>
      <c r="K622" s="581">
        <f t="shared" si="29"/>
        <v>0</v>
      </c>
      <c r="L622" s="581"/>
      <c r="M622" s="581"/>
      <c r="N622" s="581">
        <f t="shared" si="30"/>
        <v>0</v>
      </c>
    </row>
    <row r="623" spans="1:14">
      <c r="A623" s="564">
        <f t="shared" si="31"/>
        <v>613</v>
      </c>
      <c r="B623" s="458" t="s">
        <v>1894</v>
      </c>
      <c r="C623" s="491">
        <v>300</v>
      </c>
      <c r="D623" s="491">
        <v>0</v>
      </c>
      <c r="E623" s="491">
        <v>0</v>
      </c>
      <c r="F623" s="491">
        <v>300</v>
      </c>
      <c r="G623" s="491">
        <v>300</v>
      </c>
      <c r="H623" s="491">
        <v>0</v>
      </c>
      <c r="I623" s="491">
        <v>0</v>
      </c>
      <c r="J623" s="491">
        <v>300</v>
      </c>
      <c r="K623" s="581">
        <f t="shared" si="29"/>
        <v>1</v>
      </c>
      <c r="L623" s="581"/>
      <c r="M623" s="581"/>
      <c r="N623" s="581">
        <f t="shared" si="30"/>
        <v>1</v>
      </c>
    </row>
    <row r="624" spans="1:14" ht="28">
      <c r="A624" s="564">
        <f t="shared" si="31"/>
        <v>614</v>
      </c>
      <c r="B624" s="458" t="s">
        <v>1895</v>
      </c>
      <c r="C624" s="491">
        <v>29.6</v>
      </c>
      <c r="D624" s="491">
        <v>0</v>
      </c>
      <c r="E624" s="491">
        <v>0</v>
      </c>
      <c r="F624" s="491">
        <v>29.6</v>
      </c>
      <c r="G624" s="491">
        <v>0</v>
      </c>
      <c r="H624" s="491">
        <v>0</v>
      </c>
      <c r="I624" s="491">
        <v>0</v>
      </c>
      <c r="J624" s="491">
        <v>0</v>
      </c>
      <c r="K624" s="581">
        <f t="shared" si="29"/>
        <v>0</v>
      </c>
      <c r="L624" s="581"/>
      <c r="M624" s="581"/>
      <c r="N624" s="581">
        <f t="shared" si="30"/>
        <v>0</v>
      </c>
    </row>
    <row r="625" spans="1:14" ht="42">
      <c r="A625" s="564">
        <f t="shared" si="31"/>
        <v>615</v>
      </c>
      <c r="B625" s="567" t="s">
        <v>1896</v>
      </c>
      <c r="C625" s="491">
        <v>26</v>
      </c>
      <c r="D625" s="491">
        <v>0</v>
      </c>
      <c r="E625" s="491">
        <v>0</v>
      </c>
      <c r="F625" s="491">
        <v>26</v>
      </c>
      <c r="G625" s="491">
        <v>25.773032000000001</v>
      </c>
      <c r="H625" s="491">
        <v>0</v>
      </c>
      <c r="I625" s="491">
        <v>0</v>
      </c>
      <c r="J625" s="491">
        <v>25.773032000000001</v>
      </c>
      <c r="K625" s="581">
        <f t="shared" si="29"/>
        <v>0.99127046153846154</v>
      </c>
      <c r="L625" s="581"/>
      <c r="M625" s="581"/>
      <c r="N625" s="581">
        <f t="shared" si="30"/>
        <v>0.99127046153846154</v>
      </c>
    </row>
    <row r="626" spans="1:14" ht="42">
      <c r="A626" s="564">
        <f t="shared" si="31"/>
        <v>616</v>
      </c>
      <c r="B626" s="458" t="s">
        <v>1897</v>
      </c>
      <c r="C626" s="491">
        <v>8698</v>
      </c>
      <c r="D626" s="491">
        <v>0</v>
      </c>
      <c r="E626" s="491">
        <v>0</v>
      </c>
      <c r="F626" s="491">
        <v>8698</v>
      </c>
      <c r="G626" s="491">
        <v>7724.4804780000004</v>
      </c>
      <c r="H626" s="491">
        <v>0</v>
      </c>
      <c r="I626" s="491">
        <v>0</v>
      </c>
      <c r="J626" s="491">
        <v>7724.4804780000004</v>
      </c>
      <c r="K626" s="581">
        <f t="shared" si="29"/>
        <v>0.8880754745918602</v>
      </c>
      <c r="L626" s="581"/>
      <c r="M626" s="581"/>
      <c r="N626" s="581">
        <f t="shared" si="30"/>
        <v>0.8880754745918602</v>
      </c>
    </row>
    <row r="627" spans="1:14" ht="42">
      <c r="A627" s="564">
        <f t="shared" si="31"/>
        <v>617</v>
      </c>
      <c r="B627" s="458" t="s">
        <v>1897</v>
      </c>
      <c r="C627" s="491">
        <v>20000</v>
      </c>
      <c r="D627" s="491">
        <v>0</v>
      </c>
      <c r="E627" s="491">
        <v>0</v>
      </c>
      <c r="F627" s="491">
        <v>20000</v>
      </c>
      <c r="G627" s="491">
        <v>8803.0658490000005</v>
      </c>
      <c r="H627" s="491">
        <v>0</v>
      </c>
      <c r="I627" s="491">
        <v>0</v>
      </c>
      <c r="J627" s="491">
        <v>8803.0658490000005</v>
      </c>
      <c r="K627" s="581">
        <f t="shared" si="29"/>
        <v>0.44015329245000001</v>
      </c>
      <c r="L627" s="581"/>
      <c r="M627" s="581"/>
      <c r="N627" s="581">
        <f t="shared" si="30"/>
        <v>0.44015329245000001</v>
      </c>
    </row>
    <row r="628" spans="1:14" ht="28">
      <c r="A628" s="564">
        <f t="shared" si="31"/>
        <v>618</v>
      </c>
      <c r="B628" s="566" t="s">
        <v>1898</v>
      </c>
      <c r="C628" s="491">
        <v>7000</v>
      </c>
      <c r="D628" s="491">
        <v>0</v>
      </c>
      <c r="E628" s="491">
        <v>0</v>
      </c>
      <c r="F628" s="491">
        <v>7000</v>
      </c>
      <c r="G628" s="491">
        <v>12293.683411</v>
      </c>
      <c r="H628" s="491">
        <v>0</v>
      </c>
      <c r="I628" s="491">
        <v>0</v>
      </c>
      <c r="J628" s="491">
        <v>12293.683411</v>
      </c>
      <c r="K628" s="581">
        <f t="shared" si="29"/>
        <v>1.7562404872857142</v>
      </c>
      <c r="L628" s="581"/>
      <c r="M628" s="581"/>
      <c r="N628" s="581">
        <f t="shared" si="30"/>
        <v>1.7562404872857142</v>
      </c>
    </row>
    <row r="629" spans="1:14" ht="28">
      <c r="A629" s="564">
        <f t="shared" si="31"/>
        <v>619</v>
      </c>
      <c r="B629" s="565" t="s">
        <v>1899</v>
      </c>
      <c r="C629" s="491">
        <v>0</v>
      </c>
      <c r="D629" s="491">
        <v>0</v>
      </c>
      <c r="E629" s="491">
        <v>0</v>
      </c>
      <c r="F629" s="491">
        <v>0</v>
      </c>
      <c r="G629" s="491">
        <v>185.833</v>
      </c>
      <c r="H629" s="491">
        <v>0</v>
      </c>
      <c r="I629" s="491">
        <v>0</v>
      </c>
      <c r="J629" s="491">
        <v>185.833</v>
      </c>
      <c r="K629" s="581"/>
      <c r="L629" s="581"/>
      <c r="M629" s="581"/>
      <c r="N629" s="581"/>
    </row>
    <row r="630" spans="1:14" ht="28">
      <c r="A630" s="564">
        <f t="shared" si="31"/>
        <v>620</v>
      </c>
      <c r="B630" s="565" t="s">
        <v>1900</v>
      </c>
      <c r="C630" s="491">
        <v>10000</v>
      </c>
      <c r="D630" s="491">
        <v>0</v>
      </c>
      <c r="E630" s="491">
        <v>0</v>
      </c>
      <c r="F630" s="491">
        <v>10000</v>
      </c>
      <c r="G630" s="491">
        <v>6496.0055590000002</v>
      </c>
      <c r="H630" s="491">
        <v>0</v>
      </c>
      <c r="I630" s="491">
        <v>0</v>
      </c>
      <c r="J630" s="491">
        <v>6496.0055590000002</v>
      </c>
      <c r="K630" s="581">
        <f t="shared" si="29"/>
        <v>0.64960055589999999</v>
      </c>
      <c r="L630" s="581"/>
      <c r="M630" s="581"/>
      <c r="N630" s="581">
        <f t="shared" si="30"/>
        <v>0.64960055589999999</v>
      </c>
    </row>
    <row r="631" spans="1:14" ht="70">
      <c r="A631" s="564">
        <f t="shared" si="31"/>
        <v>621</v>
      </c>
      <c r="B631" s="565" t="s">
        <v>1901</v>
      </c>
      <c r="C631" s="491">
        <v>54633</v>
      </c>
      <c r="D631" s="491">
        <v>0</v>
      </c>
      <c r="E631" s="491">
        <v>0</v>
      </c>
      <c r="F631" s="491">
        <v>54633</v>
      </c>
      <c r="G631" s="491">
        <v>17226.909173</v>
      </c>
      <c r="H631" s="491">
        <v>0</v>
      </c>
      <c r="I631" s="491">
        <v>0</v>
      </c>
      <c r="J631" s="491">
        <v>17226.909173</v>
      </c>
      <c r="K631" s="581">
        <f t="shared" si="29"/>
        <v>0.31532057864294472</v>
      </c>
      <c r="L631" s="581"/>
      <c r="M631" s="581"/>
      <c r="N631" s="581">
        <f t="shared" si="30"/>
        <v>0.31532057864294472</v>
      </c>
    </row>
    <row r="632" spans="1:14" ht="70">
      <c r="A632" s="564">
        <f t="shared" si="31"/>
        <v>622</v>
      </c>
      <c r="B632" s="565" t="s">
        <v>1901</v>
      </c>
      <c r="C632" s="491">
        <v>10098.656000000001</v>
      </c>
      <c r="D632" s="491">
        <v>0</v>
      </c>
      <c r="E632" s="491">
        <v>0</v>
      </c>
      <c r="F632" s="491">
        <v>10098.656000000001</v>
      </c>
      <c r="G632" s="491">
        <v>413.10219899999998</v>
      </c>
      <c r="H632" s="491">
        <v>0</v>
      </c>
      <c r="I632" s="491">
        <v>0</v>
      </c>
      <c r="J632" s="491">
        <v>413.10219899999998</v>
      </c>
      <c r="K632" s="581">
        <f t="shared" si="29"/>
        <v>4.0906651241511736E-2</v>
      </c>
      <c r="L632" s="581"/>
      <c r="M632" s="581"/>
      <c r="N632" s="581">
        <f t="shared" si="30"/>
        <v>4.0906651241511736E-2</v>
      </c>
    </row>
    <row r="633" spans="1:14" ht="28">
      <c r="A633" s="564">
        <f t="shared" si="31"/>
        <v>623</v>
      </c>
      <c r="B633" s="565" t="s">
        <v>1902</v>
      </c>
      <c r="C633" s="491">
        <v>0</v>
      </c>
      <c r="D633" s="491">
        <v>0</v>
      </c>
      <c r="E633" s="491">
        <v>0</v>
      </c>
      <c r="F633" s="491">
        <v>0</v>
      </c>
      <c r="G633" s="491">
        <v>150</v>
      </c>
      <c r="H633" s="491">
        <v>0</v>
      </c>
      <c r="I633" s="491">
        <v>0</v>
      </c>
      <c r="J633" s="491">
        <v>150</v>
      </c>
      <c r="K633" s="581"/>
      <c r="L633" s="581"/>
      <c r="M633" s="581"/>
      <c r="N633" s="581"/>
    </row>
    <row r="634" spans="1:14">
      <c r="A634" s="564">
        <f t="shared" si="31"/>
        <v>624</v>
      </c>
      <c r="B634" s="565" t="s">
        <v>1903</v>
      </c>
      <c r="C634" s="491">
        <v>8000</v>
      </c>
      <c r="D634" s="491">
        <v>0</v>
      </c>
      <c r="E634" s="491">
        <v>0</v>
      </c>
      <c r="F634" s="491">
        <v>8000</v>
      </c>
      <c r="G634" s="491">
        <v>0</v>
      </c>
      <c r="H634" s="491">
        <v>0</v>
      </c>
      <c r="I634" s="491">
        <v>0</v>
      </c>
      <c r="J634" s="491">
        <v>0</v>
      </c>
      <c r="K634" s="581">
        <f t="shared" si="29"/>
        <v>0</v>
      </c>
      <c r="L634" s="581"/>
      <c r="M634" s="581"/>
      <c r="N634" s="581">
        <f t="shared" si="30"/>
        <v>0</v>
      </c>
    </row>
    <row r="635" spans="1:14" ht="42">
      <c r="A635" s="564">
        <f t="shared" si="31"/>
        <v>625</v>
      </c>
      <c r="B635" s="565" t="s">
        <v>1904</v>
      </c>
      <c r="C635" s="491">
        <v>246</v>
      </c>
      <c r="D635" s="491">
        <v>0</v>
      </c>
      <c r="E635" s="491">
        <v>0</v>
      </c>
      <c r="F635" s="491">
        <v>246</v>
      </c>
      <c r="G635" s="491">
        <v>146.40199999999999</v>
      </c>
      <c r="H635" s="491">
        <v>0</v>
      </c>
      <c r="I635" s="491">
        <v>0</v>
      </c>
      <c r="J635" s="491">
        <v>146.40199999999999</v>
      </c>
      <c r="K635" s="581">
        <f t="shared" si="29"/>
        <v>0.59513008130081291</v>
      </c>
      <c r="L635" s="581"/>
      <c r="M635" s="581"/>
      <c r="N635" s="581">
        <f t="shared" si="30"/>
        <v>0.59513008130081291</v>
      </c>
    </row>
    <row r="636" spans="1:14" ht="42">
      <c r="A636" s="564">
        <f t="shared" si="31"/>
        <v>626</v>
      </c>
      <c r="B636" s="565" t="s">
        <v>1904</v>
      </c>
      <c r="C636" s="491">
        <v>1000</v>
      </c>
      <c r="D636" s="491">
        <v>0</v>
      </c>
      <c r="E636" s="491">
        <v>0</v>
      </c>
      <c r="F636" s="491">
        <v>1000</v>
      </c>
      <c r="G636" s="491">
        <v>1000</v>
      </c>
      <c r="H636" s="491">
        <v>0</v>
      </c>
      <c r="I636" s="491">
        <v>0</v>
      </c>
      <c r="J636" s="491">
        <v>1000</v>
      </c>
      <c r="K636" s="581">
        <f t="shared" si="29"/>
        <v>1</v>
      </c>
      <c r="L636" s="581"/>
      <c r="M636" s="581"/>
      <c r="N636" s="581">
        <f t="shared" si="30"/>
        <v>1</v>
      </c>
    </row>
    <row r="637" spans="1:14" ht="42">
      <c r="A637" s="564">
        <f t="shared" si="31"/>
        <v>627</v>
      </c>
      <c r="B637" s="565" t="s">
        <v>1905</v>
      </c>
      <c r="C637" s="491">
        <v>129</v>
      </c>
      <c r="D637" s="491">
        <v>0</v>
      </c>
      <c r="E637" s="491">
        <v>0</v>
      </c>
      <c r="F637" s="491">
        <v>129</v>
      </c>
      <c r="G637" s="491">
        <v>129</v>
      </c>
      <c r="H637" s="491">
        <v>0</v>
      </c>
      <c r="I637" s="491">
        <v>0</v>
      </c>
      <c r="J637" s="491">
        <v>129</v>
      </c>
      <c r="K637" s="581">
        <f t="shared" si="29"/>
        <v>1</v>
      </c>
      <c r="L637" s="581"/>
      <c r="M637" s="581"/>
      <c r="N637" s="581">
        <f t="shared" si="30"/>
        <v>1</v>
      </c>
    </row>
    <row r="638" spans="1:14" ht="28">
      <c r="A638" s="564">
        <f t="shared" si="31"/>
        <v>628</v>
      </c>
      <c r="B638" s="458" t="s">
        <v>1906</v>
      </c>
      <c r="C638" s="491">
        <v>77</v>
      </c>
      <c r="D638" s="491">
        <v>0</v>
      </c>
      <c r="E638" s="491">
        <v>0</v>
      </c>
      <c r="F638" s="491">
        <v>77</v>
      </c>
      <c r="G638" s="491">
        <v>77</v>
      </c>
      <c r="H638" s="491">
        <v>0</v>
      </c>
      <c r="I638" s="491">
        <v>0</v>
      </c>
      <c r="J638" s="491">
        <v>77</v>
      </c>
      <c r="K638" s="581">
        <f t="shared" si="29"/>
        <v>1</v>
      </c>
      <c r="L638" s="581"/>
      <c r="M638" s="581"/>
      <c r="N638" s="581">
        <f t="shared" si="30"/>
        <v>1</v>
      </c>
    </row>
    <row r="639" spans="1:14" ht="28">
      <c r="A639" s="564">
        <f t="shared" si="31"/>
        <v>629</v>
      </c>
      <c r="B639" s="458" t="s">
        <v>1907</v>
      </c>
      <c r="C639" s="491">
        <v>0</v>
      </c>
      <c r="D639" s="491">
        <v>0</v>
      </c>
      <c r="E639" s="491">
        <v>0</v>
      </c>
      <c r="F639" s="491">
        <v>0</v>
      </c>
      <c r="G639" s="491">
        <v>27.55</v>
      </c>
      <c r="H639" s="491">
        <v>0</v>
      </c>
      <c r="I639" s="491">
        <v>0</v>
      </c>
      <c r="J639" s="491">
        <v>27.55</v>
      </c>
      <c r="K639" s="581"/>
      <c r="L639" s="581"/>
      <c r="M639" s="581"/>
      <c r="N639" s="581"/>
    </row>
    <row r="640" spans="1:14" ht="28">
      <c r="A640" s="564">
        <f t="shared" si="31"/>
        <v>630</v>
      </c>
      <c r="B640" s="565" t="s">
        <v>1908</v>
      </c>
      <c r="C640" s="491">
        <v>0</v>
      </c>
      <c r="D640" s="491">
        <v>0</v>
      </c>
      <c r="E640" s="491">
        <v>0</v>
      </c>
      <c r="F640" s="491">
        <v>0</v>
      </c>
      <c r="G640" s="491">
        <v>756.68213200000002</v>
      </c>
      <c r="H640" s="491">
        <v>0</v>
      </c>
      <c r="I640" s="491">
        <v>0</v>
      </c>
      <c r="J640" s="491">
        <v>756.68213200000002</v>
      </c>
      <c r="K640" s="581"/>
      <c r="L640" s="581"/>
      <c r="M640" s="581"/>
      <c r="N640" s="581"/>
    </row>
    <row r="641" spans="1:14" ht="28">
      <c r="A641" s="564">
        <f t="shared" si="31"/>
        <v>631</v>
      </c>
      <c r="B641" s="565" t="s">
        <v>1908</v>
      </c>
      <c r="C641" s="491">
        <v>30000</v>
      </c>
      <c r="D641" s="491">
        <v>0</v>
      </c>
      <c r="E641" s="491">
        <v>0</v>
      </c>
      <c r="F641" s="491">
        <v>30000</v>
      </c>
      <c r="G641" s="491">
        <v>5014.0954510000001</v>
      </c>
      <c r="H641" s="491">
        <v>0</v>
      </c>
      <c r="I641" s="491">
        <v>0</v>
      </c>
      <c r="J641" s="491">
        <v>5014.0954510000001</v>
      </c>
      <c r="K641" s="581">
        <f t="shared" si="29"/>
        <v>0.16713651503333335</v>
      </c>
      <c r="L641" s="581"/>
      <c r="M641" s="581"/>
      <c r="N641" s="581">
        <f t="shared" si="30"/>
        <v>0.16713651503333335</v>
      </c>
    </row>
    <row r="642" spans="1:14">
      <c r="A642" s="564">
        <f t="shared" si="31"/>
        <v>632</v>
      </c>
      <c r="B642" s="458" t="s">
        <v>1909</v>
      </c>
      <c r="C642" s="491">
        <v>2609.2510000000002</v>
      </c>
      <c r="D642" s="491">
        <v>0</v>
      </c>
      <c r="E642" s="491">
        <v>0</v>
      </c>
      <c r="F642" s="491">
        <v>2609.2510000000002</v>
      </c>
      <c r="G642" s="491">
        <v>2609.2510000000002</v>
      </c>
      <c r="H642" s="491">
        <v>0</v>
      </c>
      <c r="I642" s="491">
        <v>0</v>
      </c>
      <c r="J642" s="491">
        <v>2609.2510000000002</v>
      </c>
      <c r="K642" s="581">
        <f t="shared" si="29"/>
        <v>1</v>
      </c>
      <c r="L642" s="581"/>
      <c r="M642" s="581"/>
      <c r="N642" s="581">
        <f t="shared" si="30"/>
        <v>1</v>
      </c>
    </row>
    <row r="643" spans="1:14" ht="28">
      <c r="A643" s="564">
        <f t="shared" si="31"/>
        <v>633</v>
      </c>
      <c r="B643" s="458" t="s">
        <v>1910</v>
      </c>
      <c r="C643" s="491">
        <v>681</v>
      </c>
      <c r="D643" s="491">
        <v>0</v>
      </c>
      <c r="E643" s="491">
        <v>0</v>
      </c>
      <c r="F643" s="491">
        <v>681</v>
      </c>
      <c r="G643" s="491">
        <v>643.06100000000004</v>
      </c>
      <c r="H643" s="491">
        <v>0</v>
      </c>
      <c r="I643" s="491">
        <v>0</v>
      </c>
      <c r="J643" s="491">
        <v>643.06100000000004</v>
      </c>
      <c r="K643" s="581">
        <f t="shared" si="29"/>
        <v>0.94428928046989724</v>
      </c>
      <c r="L643" s="581"/>
      <c r="M643" s="581"/>
      <c r="N643" s="581">
        <f t="shared" si="30"/>
        <v>0.94428928046989724</v>
      </c>
    </row>
    <row r="644" spans="1:14" ht="28">
      <c r="A644" s="564">
        <f t="shared" si="31"/>
        <v>634</v>
      </c>
      <c r="B644" s="458" t="s">
        <v>1911</v>
      </c>
      <c r="C644" s="491">
        <v>1000</v>
      </c>
      <c r="D644" s="491">
        <v>0</v>
      </c>
      <c r="E644" s="491">
        <v>0</v>
      </c>
      <c r="F644" s="491">
        <v>1000</v>
      </c>
      <c r="G644" s="491">
        <v>1000</v>
      </c>
      <c r="H644" s="491">
        <v>0</v>
      </c>
      <c r="I644" s="491">
        <v>0</v>
      </c>
      <c r="J644" s="491">
        <v>1000</v>
      </c>
      <c r="K644" s="581">
        <f t="shared" si="29"/>
        <v>1</v>
      </c>
      <c r="L644" s="581"/>
      <c r="M644" s="581"/>
      <c r="N644" s="581">
        <f t="shared" si="30"/>
        <v>1</v>
      </c>
    </row>
    <row r="645" spans="1:14">
      <c r="A645" s="564">
        <f t="shared" si="31"/>
        <v>635</v>
      </c>
      <c r="B645" s="458" t="s">
        <v>1912</v>
      </c>
      <c r="C645" s="491">
        <v>10000</v>
      </c>
      <c r="D645" s="491">
        <v>0</v>
      </c>
      <c r="E645" s="491">
        <v>0</v>
      </c>
      <c r="F645" s="491">
        <v>10000</v>
      </c>
      <c r="G645" s="491">
        <v>10017.869000000001</v>
      </c>
      <c r="H645" s="491">
        <v>0</v>
      </c>
      <c r="I645" s="491">
        <v>0</v>
      </c>
      <c r="J645" s="491">
        <v>10017.869000000001</v>
      </c>
      <c r="K645" s="581">
        <f t="shared" si="29"/>
        <v>1.0017869000000001</v>
      </c>
      <c r="L645" s="581"/>
      <c r="M645" s="581"/>
      <c r="N645" s="581">
        <f t="shared" si="30"/>
        <v>1.0017869000000001</v>
      </c>
    </row>
    <row r="646" spans="1:14">
      <c r="A646" s="564">
        <f t="shared" si="31"/>
        <v>636</v>
      </c>
      <c r="B646" s="565" t="s">
        <v>1912</v>
      </c>
      <c r="C646" s="491">
        <v>0</v>
      </c>
      <c r="D646" s="491">
        <v>0</v>
      </c>
      <c r="E646" s="491">
        <v>0</v>
      </c>
      <c r="F646" s="491">
        <v>0</v>
      </c>
      <c r="G646" s="491">
        <v>1478.3879999999999</v>
      </c>
      <c r="H646" s="491">
        <v>0</v>
      </c>
      <c r="I646" s="491">
        <v>0</v>
      </c>
      <c r="J646" s="491">
        <v>1478.3879999999999</v>
      </c>
      <c r="K646" s="581"/>
      <c r="L646" s="581"/>
      <c r="M646" s="581"/>
      <c r="N646" s="581"/>
    </row>
    <row r="647" spans="1:14" ht="56">
      <c r="A647" s="564">
        <f t="shared" si="31"/>
        <v>637</v>
      </c>
      <c r="B647" s="458" t="s">
        <v>1913</v>
      </c>
      <c r="C647" s="491">
        <v>9000</v>
      </c>
      <c r="D647" s="491">
        <v>0</v>
      </c>
      <c r="E647" s="491">
        <v>0</v>
      </c>
      <c r="F647" s="491">
        <v>9000</v>
      </c>
      <c r="G647" s="491">
        <v>10078.581</v>
      </c>
      <c r="H647" s="491">
        <v>0</v>
      </c>
      <c r="I647" s="491">
        <v>0</v>
      </c>
      <c r="J647" s="491">
        <v>10078.581</v>
      </c>
      <c r="K647" s="581">
        <f t="shared" si="29"/>
        <v>1.1198423333333334</v>
      </c>
      <c r="L647" s="581"/>
      <c r="M647" s="581"/>
      <c r="N647" s="581">
        <f t="shared" si="30"/>
        <v>1.1198423333333334</v>
      </c>
    </row>
    <row r="648" spans="1:14" ht="28">
      <c r="A648" s="564">
        <f t="shared" si="31"/>
        <v>638</v>
      </c>
      <c r="B648" s="458" t="s">
        <v>1914</v>
      </c>
      <c r="C648" s="491">
        <v>8602</v>
      </c>
      <c r="D648" s="491">
        <v>0</v>
      </c>
      <c r="E648" s="491">
        <v>0</v>
      </c>
      <c r="F648" s="491">
        <v>8602</v>
      </c>
      <c r="G648" s="491">
        <v>7583.4671319999998</v>
      </c>
      <c r="H648" s="491">
        <v>0</v>
      </c>
      <c r="I648" s="491">
        <v>0</v>
      </c>
      <c r="J648" s="491">
        <v>7583.4671319999998</v>
      </c>
      <c r="K648" s="581">
        <f t="shared" si="29"/>
        <v>0.88159348198093468</v>
      </c>
      <c r="L648" s="581"/>
      <c r="M648" s="581"/>
      <c r="N648" s="581">
        <f t="shared" si="30"/>
        <v>0.88159348198093468</v>
      </c>
    </row>
    <row r="649" spans="1:14" ht="28">
      <c r="A649" s="564">
        <f t="shared" si="31"/>
        <v>639</v>
      </c>
      <c r="B649" s="458" t="s">
        <v>1914</v>
      </c>
      <c r="C649" s="491">
        <v>0</v>
      </c>
      <c r="D649" s="491">
        <v>0</v>
      </c>
      <c r="E649" s="491">
        <v>0</v>
      </c>
      <c r="F649" s="491">
        <v>0</v>
      </c>
      <c r="G649" s="491">
        <v>2711.6615040000001</v>
      </c>
      <c r="H649" s="491">
        <v>0</v>
      </c>
      <c r="I649" s="491">
        <v>0</v>
      </c>
      <c r="J649" s="491">
        <v>2711.6615040000001</v>
      </c>
      <c r="K649" s="581"/>
      <c r="L649" s="581"/>
      <c r="M649" s="581"/>
      <c r="N649" s="581"/>
    </row>
    <row r="650" spans="1:14">
      <c r="A650" s="564">
        <f t="shared" si="31"/>
        <v>640</v>
      </c>
      <c r="B650" s="458" t="s">
        <v>1915</v>
      </c>
      <c r="C650" s="491">
        <v>10000</v>
      </c>
      <c r="D650" s="491">
        <v>0</v>
      </c>
      <c r="E650" s="491">
        <v>0</v>
      </c>
      <c r="F650" s="491">
        <v>10000</v>
      </c>
      <c r="G650" s="491">
        <v>6373.7062349999997</v>
      </c>
      <c r="H650" s="491">
        <v>0</v>
      </c>
      <c r="I650" s="491">
        <v>0</v>
      </c>
      <c r="J650" s="491">
        <v>6373.7062349999997</v>
      </c>
      <c r="K650" s="581">
        <f t="shared" si="29"/>
        <v>0.63737062349999996</v>
      </c>
      <c r="L650" s="581"/>
      <c r="M650" s="581"/>
      <c r="N650" s="581">
        <f t="shared" si="30"/>
        <v>0.63737062349999996</v>
      </c>
    </row>
    <row r="651" spans="1:14">
      <c r="A651" s="564">
        <f t="shared" si="31"/>
        <v>641</v>
      </c>
      <c r="B651" s="458" t="s">
        <v>1916</v>
      </c>
      <c r="C651" s="491">
        <v>899</v>
      </c>
      <c r="D651" s="491">
        <v>0</v>
      </c>
      <c r="E651" s="491">
        <v>0</v>
      </c>
      <c r="F651" s="491">
        <v>899</v>
      </c>
      <c r="G651" s="491">
        <v>899</v>
      </c>
      <c r="H651" s="491">
        <v>0</v>
      </c>
      <c r="I651" s="491">
        <v>0</v>
      </c>
      <c r="J651" s="491">
        <v>899</v>
      </c>
      <c r="K651" s="581">
        <f t="shared" ref="K651:K714" si="32">G651/C651</f>
        <v>1</v>
      </c>
      <c r="L651" s="581"/>
      <c r="M651" s="581"/>
      <c r="N651" s="581">
        <f t="shared" ref="N651:N714" si="33">J651/F651</f>
        <v>1</v>
      </c>
    </row>
    <row r="652" spans="1:14">
      <c r="A652" s="564">
        <f t="shared" si="31"/>
        <v>642</v>
      </c>
      <c r="B652" s="458" t="s">
        <v>1917</v>
      </c>
      <c r="C652" s="491">
        <v>539</v>
      </c>
      <c r="D652" s="491">
        <v>0</v>
      </c>
      <c r="E652" s="491">
        <v>0</v>
      </c>
      <c r="F652" s="491">
        <v>539</v>
      </c>
      <c r="G652" s="491">
        <v>539</v>
      </c>
      <c r="H652" s="491">
        <v>0</v>
      </c>
      <c r="I652" s="491">
        <v>0</v>
      </c>
      <c r="J652" s="491">
        <v>539</v>
      </c>
      <c r="K652" s="581">
        <f t="shared" si="32"/>
        <v>1</v>
      </c>
      <c r="L652" s="581"/>
      <c r="M652" s="581"/>
      <c r="N652" s="581">
        <f t="shared" si="33"/>
        <v>1</v>
      </c>
    </row>
    <row r="653" spans="1:14" ht="28">
      <c r="A653" s="564">
        <f t="shared" ref="A653:A716" si="34">1+A652</f>
        <v>643</v>
      </c>
      <c r="B653" s="565" t="s">
        <v>1918</v>
      </c>
      <c r="C653" s="491">
        <v>119</v>
      </c>
      <c r="D653" s="491">
        <v>0</v>
      </c>
      <c r="E653" s="491">
        <v>0</v>
      </c>
      <c r="F653" s="491">
        <v>119</v>
      </c>
      <c r="G653" s="491">
        <v>117.78700000000001</v>
      </c>
      <c r="H653" s="491">
        <v>0</v>
      </c>
      <c r="I653" s="491">
        <v>0</v>
      </c>
      <c r="J653" s="491">
        <v>117.78700000000001</v>
      </c>
      <c r="K653" s="581">
        <f t="shared" si="32"/>
        <v>0.98980672268907566</v>
      </c>
      <c r="L653" s="581"/>
      <c r="M653" s="581"/>
      <c r="N653" s="581">
        <f t="shared" si="33"/>
        <v>0.98980672268907566</v>
      </c>
    </row>
    <row r="654" spans="1:14" ht="28">
      <c r="A654" s="564">
        <f t="shared" si="34"/>
        <v>644</v>
      </c>
      <c r="B654" s="565" t="s">
        <v>1919</v>
      </c>
      <c r="C654" s="491">
        <v>36</v>
      </c>
      <c r="D654" s="491">
        <v>0</v>
      </c>
      <c r="E654" s="491">
        <v>0</v>
      </c>
      <c r="F654" s="491">
        <v>36</v>
      </c>
      <c r="G654" s="491">
        <v>1082.9400069999999</v>
      </c>
      <c r="H654" s="491">
        <v>0</v>
      </c>
      <c r="I654" s="491">
        <v>0</v>
      </c>
      <c r="J654" s="491">
        <v>1082.9400069999999</v>
      </c>
      <c r="K654" s="581">
        <f t="shared" si="32"/>
        <v>30.08166686111111</v>
      </c>
      <c r="L654" s="581"/>
      <c r="M654" s="581"/>
      <c r="N654" s="581">
        <f t="shared" si="33"/>
        <v>30.08166686111111</v>
      </c>
    </row>
    <row r="655" spans="1:14" ht="28">
      <c r="A655" s="564">
        <f t="shared" si="34"/>
        <v>645</v>
      </c>
      <c r="B655" s="565" t="s">
        <v>1920</v>
      </c>
      <c r="C655" s="491">
        <v>28000</v>
      </c>
      <c r="D655" s="491">
        <v>0</v>
      </c>
      <c r="E655" s="491">
        <v>0</v>
      </c>
      <c r="F655" s="491">
        <v>28000</v>
      </c>
      <c r="G655" s="491">
        <v>38210.508500000004</v>
      </c>
      <c r="H655" s="491">
        <v>0</v>
      </c>
      <c r="I655" s="491">
        <v>0</v>
      </c>
      <c r="J655" s="491">
        <v>38210.508500000004</v>
      </c>
      <c r="K655" s="581">
        <f t="shared" si="32"/>
        <v>1.364661017857143</v>
      </c>
      <c r="L655" s="581"/>
      <c r="M655" s="581"/>
      <c r="N655" s="581">
        <f t="shared" si="33"/>
        <v>1.364661017857143</v>
      </c>
    </row>
    <row r="656" spans="1:14" ht="28">
      <c r="A656" s="564">
        <f t="shared" si="34"/>
        <v>646</v>
      </c>
      <c r="B656" s="565" t="s">
        <v>1920</v>
      </c>
      <c r="C656" s="491">
        <v>0</v>
      </c>
      <c r="D656" s="491">
        <v>0</v>
      </c>
      <c r="E656" s="491">
        <v>0</v>
      </c>
      <c r="F656" s="491">
        <v>0</v>
      </c>
      <c r="G656" s="491">
        <v>5380.2855390000004</v>
      </c>
      <c r="H656" s="491">
        <v>0</v>
      </c>
      <c r="I656" s="491">
        <v>0</v>
      </c>
      <c r="J656" s="491">
        <v>5380.2855390000004</v>
      </c>
      <c r="K656" s="581"/>
      <c r="L656" s="581"/>
      <c r="M656" s="581"/>
      <c r="N656" s="581"/>
    </row>
    <row r="657" spans="1:14">
      <c r="A657" s="564">
        <f t="shared" si="34"/>
        <v>647</v>
      </c>
      <c r="B657" s="458" t="s">
        <v>1921</v>
      </c>
      <c r="C657" s="491">
        <v>495</v>
      </c>
      <c r="D657" s="491">
        <v>0</v>
      </c>
      <c r="E657" s="491">
        <v>0</v>
      </c>
      <c r="F657" s="491">
        <v>495</v>
      </c>
      <c r="G657" s="491">
        <v>495</v>
      </c>
      <c r="H657" s="491">
        <v>0</v>
      </c>
      <c r="I657" s="491">
        <v>0</v>
      </c>
      <c r="J657" s="491">
        <v>495</v>
      </c>
      <c r="K657" s="581">
        <f t="shared" si="32"/>
        <v>1</v>
      </c>
      <c r="L657" s="581"/>
      <c r="M657" s="581"/>
      <c r="N657" s="581">
        <f t="shared" si="33"/>
        <v>1</v>
      </c>
    </row>
    <row r="658" spans="1:14" ht="28">
      <c r="A658" s="564">
        <f t="shared" si="34"/>
        <v>648</v>
      </c>
      <c r="B658" s="458" t="s">
        <v>1922</v>
      </c>
      <c r="C658" s="491">
        <v>589.45399999999995</v>
      </c>
      <c r="D658" s="491">
        <v>0</v>
      </c>
      <c r="E658" s="491">
        <v>0</v>
      </c>
      <c r="F658" s="491">
        <v>589.45399999999995</v>
      </c>
      <c r="G658" s="491">
        <v>1060.075</v>
      </c>
      <c r="H658" s="491">
        <v>0</v>
      </c>
      <c r="I658" s="491">
        <v>0</v>
      </c>
      <c r="J658" s="491">
        <v>1060.075</v>
      </c>
      <c r="K658" s="581">
        <f t="shared" si="32"/>
        <v>1.7984015716239099</v>
      </c>
      <c r="L658" s="581"/>
      <c r="M658" s="581"/>
      <c r="N658" s="581">
        <f t="shared" si="33"/>
        <v>1.7984015716239099</v>
      </c>
    </row>
    <row r="659" spans="1:14">
      <c r="A659" s="564">
        <f t="shared" si="34"/>
        <v>649</v>
      </c>
      <c r="B659" s="458" t="s">
        <v>1923</v>
      </c>
      <c r="C659" s="491">
        <v>1143</v>
      </c>
      <c r="D659" s="491">
        <v>0</v>
      </c>
      <c r="E659" s="491">
        <v>0</v>
      </c>
      <c r="F659" s="491">
        <v>1143</v>
      </c>
      <c r="G659" s="491">
        <v>1142.288</v>
      </c>
      <c r="H659" s="491">
        <v>0</v>
      </c>
      <c r="I659" s="491">
        <v>0</v>
      </c>
      <c r="J659" s="491">
        <v>1142.288</v>
      </c>
      <c r="K659" s="581">
        <f t="shared" si="32"/>
        <v>0.99937707786526686</v>
      </c>
      <c r="L659" s="581"/>
      <c r="M659" s="581"/>
      <c r="N659" s="581">
        <f t="shared" si="33"/>
        <v>0.99937707786526686</v>
      </c>
    </row>
    <row r="660" spans="1:14" ht="28">
      <c r="A660" s="564">
        <f t="shared" si="34"/>
        <v>650</v>
      </c>
      <c r="B660" s="458" t="s">
        <v>1924</v>
      </c>
      <c r="C660" s="491">
        <v>634</v>
      </c>
      <c r="D660" s="491">
        <v>0</v>
      </c>
      <c r="E660" s="491">
        <v>0</v>
      </c>
      <c r="F660" s="491">
        <v>634</v>
      </c>
      <c r="G660" s="491">
        <v>634</v>
      </c>
      <c r="H660" s="491">
        <v>0</v>
      </c>
      <c r="I660" s="491">
        <v>0</v>
      </c>
      <c r="J660" s="491">
        <v>634</v>
      </c>
      <c r="K660" s="581">
        <f t="shared" si="32"/>
        <v>1</v>
      </c>
      <c r="L660" s="581"/>
      <c r="M660" s="581"/>
      <c r="N660" s="581">
        <f t="shared" si="33"/>
        <v>1</v>
      </c>
    </row>
    <row r="661" spans="1:14" ht="28">
      <c r="A661" s="564">
        <f t="shared" si="34"/>
        <v>651</v>
      </c>
      <c r="B661" s="458" t="s">
        <v>1925</v>
      </c>
      <c r="C661" s="491">
        <v>922.101</v>
      </c>
      <c r="D661" s="491">
        <v>0</v>
      </c>
      <c r="E661" s="491">
        <v>0</v>
      </c>
      <c r="F661" s="491">
        <v>922.101</v>
      </c>
      <c r="G661" s="491">
        <v>1129.0070000000001</v>
      </c>
      <c r="H661" s="491">
        <v>0</v>
      </c>
      <c r="I661" s="491">
        <v>0</v>
      </c>
      <c r="J661" s="491">
        <v>1129.0070000000001</v>
      </c>
      <c r="K661" s="581">
        <f t="shared" si="32"/>
        <v>1.2243853981288384</v>
      </c>
      <c r="L661" s="581"/>
      <c r="M661" s="581"/>
      <c r="N661" s="581">
        <f t="shared" si="33"/>
        <v>1.2243853981288384</v>
      </c>
    </row>
    <row r="662" spans="1:14" ht="28">
      <c r="A662" s="564">
        <f t="shared" si="34"/>
        <v>652</v>
      </c>
      <c r="B662" s="458" t="s">
        <v>1926</v>
      </c>
      <c r="C662" s="491">
        <v>977</v>
      </c>
      <c r="D662" s="491">
        <v>0</v>
      </c>
      <c r="E662" s="491">
        <v>0</v>
      </c>
      <c r="F662" s="491">
        <v>977</v>
      </c>
      <c r="G662" s="491">
        <v>577</v>
      </c>
      <c r="H662" s="491">
        <v>0</v>
      </c>
      <c r="I662" s="491">
        <v>0</v>
      </c>
      <c r="J662" s="491">
        <v>577</v>
      </c>
      <c r="K662" s="581">
        <f t="shared" si="32"/>
        <v>0.59058341862845443</v>
      </c>
      <c r="L662" s="581"/>
      <c r="M662" s="581"/>
      <c r="N662" s="581">
        <f t="shared" si="33"/>
        <v>0.59058341862845443</v>
      </c>
    </row>
    <row r="663" spans="1:14" ht="28">
      <c r="A663" s="564">
        <f t="shared" si="34"/>
        <v>653</v>
      </c>
      <c r="B663" s="458" t="s">
        <v>1926</v>
      </c>
      <c r="C663" s="491">
        <v>368.702</v>
      </c>
      <c r="D663" s="491">
        <v>0</v>
      </c>
      <c r="E663" s="491">
        <v>0</v>
      </c>
      <c r="F663" s="491">
        <v>368.702</v>
      </c>
      <c r="G663" s="491">
        <v>368.702</v>
      </c>
      <c r="H663" s="491">
        <v>0</v>
      </c>
      <c r="I663" s="491">
        <v>0</v>
      </c>
      <c r="J663" s="491">
        <v>368.702</v>
      </c>
      <c r="K663" s="581">
        <f t="shared" si="32"/>
        <v>1</v>
      </c>
      <c r="L663" s="581"/>
      <c r="M663" s="581"/>
      <c r="N663" s="581">
        <f t="shared" si="33"/>
        <v>1</v>
      </c>
    </row>
    <row r="664" spans="1:14">
      <c r="A664" s="564">
        <f t="shared" si="34"/>
        <v>654</v>
      </c>
      <c r="B664" s="458" t="s">
        <v>1927</v>
      </c>
      <c r="C664" s="491">
        <v>879.096</v>
      </c>
      <c r="D664" s="491">
        <v>0</v>
      </c>
      <c r="E664" s="491">
        <v>0</v>
      </c>
      <c r="F664" s="491">
        <v>879.096</v>
      </c>
      <c r="G664" s="491">
        <v>879.096</v>
      </c>
      <c r="H664" s="491">
        <v>0</v>
      </c>
      <c r="I664" s="491">
        <v>0</v>
      </c>
      <c r="J664" s="491">
        <v>879.096</v>
      </c>
      <c r="K664" s="581">
        <f t="shared" si="32"/>
        <v>1</v>
      </c>
      <c r="L664" s="581"/>
      <c r="M664" s="581"/>
      <c r="N664" s="581">
        <f t="shared" si="33"/>
        <v>1</v>
      </c>
    </row>
    <row r="665" spans="1:14">
      <c r="A665" s="564">
        <f t="shared" si="34"/>
        <v>655</v>
      </c>
      <c r="B665" s="458" t="s">
        <v>1928</v>
      </c>
      <c r="C665" s="491">
        <v>985</v>
      </c>
      <c r="D665" s="491">
        <v>0</v>
      </c>
      <c r="E665" s="491">
        <v>0</v>
      </c>
      <c r="F665" s="491">
        <v>985</v>
      </c>
      <c r="G665" s="491">
        <v>983.25800000000004</v>
      </c>
      <c r="H665" s="491">
        <v>0</v>
      </c>
      <c r="I665" s="491">
        <v>0</v>
      </c>
      <c r="J665" s="491">
        <v>983.25800000000004</v>
      </c>
      <c r="K665" s="581">
        <f t="shared" si="32"/>
        <v>0.99823147208121832</v>
      </c>
      <c r="L665" s="581"/>
      <c r="M665" s="581"/>
      <c r="N665" s="581">
        <f t="shared" si="33"/>
        <v>0.99823147208121832</v>
      </c>
    </row>
    <row r="666" spans="1:14">
      <c r="A666" s="564">
        <f t="shared" si="34"/>
        <v>656</v>
      </c>
      <c r="B666" s="458" t="s">
        <v>1928</v>
      </c>
      <c r="C666" s="491">
        <v>173.36699999999999</v>
      </c>
      <c r="D666" s="491">
        <v>0</v>
      </c>
      <c r="E666" s="491">
        <v>0</v>
      </c>
      <c r="F666" s="491">
        <v>173.36699999999999</v>
      </c>
      <c r="G666" s="491">
        <v>0</v>
      </c>
      <c r="H666" s="491">
        <v>0</v>
      </c>
      <c r="I666" s="491">
        <v>0</v>
      </c>
      <c r="J666" s="491">
        <v>0</v>
      </c>
      <c r="K666" s="581">
        <f t="shared" si="32"/>
        <v>0</v>
      </c>
      <c r="L666" s="581"/>
      <c r="M666" s="581"/>
      <c r="N666" s="581">
        <f t="shared" si="33"/>
        <v>0</v>
      </c>
    </row>
    <row r="667" spans="1:14">
      <c r="A667" s="564">
        <f t="shared" si="34"/>
        <v>657</v>
      </c>
      <c r="B667" s="458" t="s">
        <v>1929</v>
      </c>
      <c r="C667" s="491">
        <v>359.851</v>
      </c>
      <c r="D667" s="491">
        <v>0</v>
      </c>
      <c r="E667" s="491">
        <v>0</v>
      </c>
      <c r="F667" s="491">
        <v>359.851</v>
      </c>
      <c r="G667" s="491">
        <v>385.88299999999998</v>
      </c>
      <c r="H667" s="491">
        <v>0</v>
      </c>
      <c r="I667" s="491">
        <v>0</v>
      </c>
      <c r="J667" s="491">
        <v>385.88299999999998</v>
      </c>
      <c r="K667" s="581">
        <f t="shared" si="32"/>
        <v>1.0723410522688557</v>
      </c>
      <c r="L667" s="581"/>
      <c r="M667" s="581"/>
      <c r="N667" s="581">
        <f t="shared" si="33"/>
        <v>1.0723410522688557</v>
      </c>
    </row>
    <row r="668" spans="1:14" ht="28">
      <c r="A668" s="564">
        <f t="shared" si="34"/>
        <v>658</v>
      </c>
      <c r="B668" s="458" t="s">
        <v>1930</v>
      </c>
      <c r="C668" s="491">
        <v>67</v>
      </c>
      <c r="D668" s="491">
        <v>0</v>
      </c>
      <c r="E668" s="491">
        <v>0</v>
      </c>
      <c r="F668" s="491">
        <v>67</v>
      </c>
      <c r="G668" s="491">
        <v>67</v>
      </c>
      <c r="H668" s="491">
        <v>0</v>
      </c>
      <c r="I668" s="491">
        <v>0</v>
      </c>
      <c r="J668" s="491">
        <v>67</v>
      </c>
      <c r="K668" s="581">
        <f t="shared" si="32"/>
        <v>1</v>
      </c>
      <c r="L668" s="581"/>
      <c r="M668" s="581"/>
      <c r="N668" s="581">
        <f t="shared" si="33"/>
        <v>1</v>
      </c>
    </row>
    <row r="669" spans="1:14" ht="28">
      <c r="A669" s="564">
        <f t="shared" si="34"/>
        <v>659</v>
      </c>
      <c r="B669" s="458" t="s">
        <v>1931</v>
      </c>
      <c r="C669" s="491">
        <v>164.8</v>
      </c>
      <c r="D669" s="491">
        <v>0</v>
      </c>
      <c r="E669" s="491">
        <v>0</v>
      </c>
      <c r="F669" s="491">
        <v>164.8</v>
      </c>
      <c r="G669" s="491">
        <v>159.74600000000001</v>
      </c>
      <c r="H669" s="491">
        <v>0</v>
      </c>
      <c r="I669" s="491">
        <v>0</v>
      </c>
      <c r="J669" s="491">
        <v>159.74600000000001</v>
      </c>
      <c r="K669" s="581">
        <f t="shared" si="32"/>
        <v>0.96933252427184469</v>
      </c>
      <c r="L669" s="581"/>
      <c r="M669" s="581"/>
      <c r="N669" s="581">
        <f t="shared" si="33"/>
        <v>0.96933252427184469</v>
      </c>
    </row>
    <row r="670" spans="1:14">
      <c r="A670" s="564">
        <f t="shared" si="34"/>
        <v>660</v>
      </c>
      <c r="B670" s="458" t="s">
        <v>1932</v>
      </c>
      <c r="C670" s="491">
        <v>1450</v>
      </c>
      <c r="D670" s="491">
        <v>0</v>
      </c>
      <c r="E670" s="491">
        <v>0</v>
      </c>
      <c r="F670" s="491">
        <v>1450</v>
      </c>
      <c r="G670" s="491">
        <v>3189.2615000000001</v>
      </c>
      <c r="H670" s="491">
        <v>0</v>
      </c>
      <c r="I670" s="491">
        <v>0</v>
      </c>
      <c r="J670" s="491">
        <v>3189.2615000000001</v>
      </c>
      <c r="K670" s="581">
        <f t="shared" si="32"/>
        <v>2.1994906896551725</v>
      </c>
      <c r="L670" s="581"/>
      <c r="M670" s="581"/>
      <c r="N670" s="581">
        <f t="shared" si="33"/>
        <v>2.1994906896551725</v>
      </c>
    </row>
    <row r="671" spans="1:14">
      <c r="A671" s="564">
        <f t="shared" si="34"/>
        <v>661</v>
      </c>
      <c r="B671" s="458" t="s">
        <v>1933</v>
      </c>
      <c r="C671" s="491">
        <v>4349.8590000000004</v>
      </c>
      <c r="D671" s="491">
        <v>0</v>
      </c>
      <c r="E671" s="491">
        <v>0</v>
      </c>
      <c r="F671" s="491">
        <v>4349.8590000000004</v>
      </c>
      <c r="G671" s="491">
        <v>4692.8689999999997</v>
      </c>
      <c r="H671" s="491">
        <v>0</v>
      </c>
      <c r="I671" s="491">
        <v>0</v>
      </c>
      <c r="J671" s="491">
        <v>4692.8689999999997</v>
      </c>
      <c r="K671" s="581">
        <f t="shared" si="32"/>
        <v>1.0788554295667974</v>
      </c>
      <c r="L671" s="581"/>
      <c r="M671" s="581"/>
      <c r="N671" s="581">
        <f t="shared" si="33"/>
        <v>1.0788554295667974</v>
      </c>
    </row>
    <row r="672" spans="1:14" ht="42">
      <c r="A672" s="564">
        <f t="shared" si="34"/>
        <v>662</v>
      </c>
      <c r="B672" s="458" t="s">
        <v>1934</v>
      </c>
      <c r="C672" s="491">
        <v>0</v>
      </c>
      <c r="D672" s="491">
        <v>0</v>
      </c>
      <c r="E672" s="491">
        <v>0</v>
      </c>
      <c r="F672" s="491">
        <v>0</v>
      </c>
      <c r="G672" s="491">
        <v>210.661</v>
      </c>
      <c r="H672" s="491">
        <v>0</v>
      </c>
      <c r="I672" s="491">
        <v>0</v>
      </c>
      <c r="J672" s="491">
        <v>210.661</v>
      </c>
      <c r="K672" s="581"/>
      <c r="L672" s="581"/>
      <c r="M672" s="581"/>
      <c r="N672" s="581"/>
    </row>
    <row r="673" spans="1:14" ht="28">
      <c r="A673" s="564">
        <f t="shared" si="34"/>
        <v>663</v>
      </c>
      <c r="B673" s="458" t="s">
        <v>1935</v>
      </c>
      <c r="C673" s="491">
        <v>0</v>
      </c>
      <c r="D673" s="491">
        <v>0</v>
      </c>
      <c r="E673" s="491">
        <v>0</v>
      </c>
      <c r="F673" s="491">
        <v>0</v>
      </c>
      <c r="G673" s="491">
        <v>203.63900000000001</v>
      </c>
      <c r="H673" s="491">
        <v>0</v>
      </c>
      <c r="I673" s="491">
        <v>0</v>
      </c>
      <c r="J673" s="491">
        <v>203.63900000000001</v>
      </c>
      <c r="K673" s="581"/>
      <c r="L673" s="581"/>
      <c r="M673" s="581"/>
      <c r="N673" s="581"/>
    </row>
    <row r="674" spans="1:14">
      <c r="A674" s="564">
        <f t="shared" si="34"/>
        <v>664</v>
      </c>
      <c r="B674" s="569" t="s">
        <v>1936</v>
      </c>
      <c r="C674" s="491">
        <v>0</v>
      </c>
      <c r="D674" s="491">
        <v>0</v>
      </c>
      <c r="E674" s="491">
        <v>0</v>
      </c>
      <c r="F674" s="491">
        <v>0</v>
      </c>
      <c r="G674" s="491">
        <v>142.40100000000001</v>
      </c>
      <c r="H674" s="491">
        <v>0</v>
      </c>
      <c r="I674" s="491">
        <v>0</v>
      </c>
      <c r="J674" s="491">
        <v>142.40100000000001</v>
      </c>
      <c r="K674" s="581"/>
      <c r="L674" s="581"/>
      <c r="M674" s="581"/>
      <c r="N674" s="581"/>
    </row>
    <row r="675" spans="1:14" ht="28">
      <c r="A675" s="564">
        <f t="shared" si="34"/>
        <v>665</v>
      </c>
      <c r="B675" s="458" t="s">
        <v>1937</v>
      </c>
      <c r="C675" s="491">
        <v>266</v>
      </c>
      <c r="D675" s="491">
        <v>0</v>
      </c>
      <c r="E675" s="491">
        <v>0</v>
      </c>
      <c r="F675" s="491">
        <v>266</v>
      </c>
      <c r="G675" s="491">
        <v>266</v>
      </c>
      <c r="H675" s="491">
        <v>0</v>
      </c>
      <c r="I675" s="491">
        <v>0</v>
      </c>
      <c r="J675" s="491">
        <v>266</v>
      </c>
      <c r="K675" s="581">
        <f t="shared" si="32"/>
        <v>1</v>
      </c>
      <c r="L675" s="581"/>
      <c r="M675" s="581"/>
      <c r="N675" s="581">
        <f t="shared" si="33"/>
        <v>1</v>
      </c>
    </row>
    <row r="676" spans="1:14" ht="28">
      <c r="A676" s="564">
        <f t="shared" si="34"/>
        <v>666</v>
      </c>
      <c r="B676" s="458" t="s">
        <v>1938</v>
      </c>
      <c r="C676" s="491">
        <v>129.92400000000001</v>
      </c>
      <c r="D676" s="491">
        <v>0</v>
      </c>
      <c r="E676" s="491">
        <v>0</v>
      </c>
      <c r="F676" s="491">
        <v>129.92400000000001</v>
      </c>
      <c r="G676" s="491">
        <v>129.92400000000001</v>
      </c>
      <c r="H676" s="491">
        <v>0</v>
      </c>
      <c r="I676" s="491">
        <v>0</v>
      </c>
      <c r="J676" s="491">
        <v>129.92400000000001</v>
      </c>
      <c r="K676" s="581">
        <f t="shared" si="32"/>
        <v>1</v>
      </c>
      <c r="L676" s="581"/>
      <c r="M676" s="581"/>
      <c r="N676" s="581">
        <f t="shared" si="33"/>
        <v>1</v>
      </c>
    </row>
    <row r="677" spans="1:14" ht="28">
      <c r="A677" s="564">
        <f t="shared" si="34"/>
        <v>667</v>
      </c>
      <c r="B677" s="458" t="s">
        <v>1939</v>
      </c>
      <c r="C677" s="491">
        <v>3900</v>
      </c>
      <c r="D677" s="491">
        <v>0</v>
      </c>
      <c r="E677" s="491">
        <v>0</v>
      </c>
      <c r="F677" s="491">
        <v>3900</v>
      </c>
      <c r="G677" s="491">
        <v>6406.5010000000002</v>
      </c>
      <c r="H677" s="491">
        <v>0</v>
      </c>
      <c r="I677" s="491">
        <v>0</v>
      </c>
      <c r="J677" s="491">
        <v>6406.5010000000002</v>
      </c>
      <c r="K677" s="581">
        <f t="shared" si="32"/>
        <v>1.6426925641025643</v>
      </c>
      <c r="L677" s="581"/>
      <c r="M677" s="581"/>
      <c r="N677" s="581">
        <f t="shared" si="33"/>
        <v>1.6426925641025643</v>
      </c>
    </row>
    <row r="678" spans="1:14" ht="28">
      <c r="A678" s="564">
        <f t="shared" si="34"/>
        <v>668</v>
      </c>
      <c r="B678" s="458" t="s">
        <v>1940</v>
      </c>
      <c r="C678" s="491">
        <v>427</v>
      </c>
      <c r="D678" s="491">
        <v>0</v>
      </c>
      <c r="E678" s="491">
        <v>0</v>
      </c>
      <c r="F678" s="491">
        <v>427</v>
      </c>
      <c r="G678" s="491">
        <v>374.31130000000002</v>
      </c>
      <c r="H678" s="491">
        <v>0</v>
      </c>
      <c r="I678" s="491">
        <v>0</v>
      </c>
      <c r="J678" s="491">
        <v>374.31130000000002</v>
      </c>
      <c r="K678" s="581">
        <f t="shared" si="32"/>
        <v>0.87660725995316158</v>
      </c>
      <c r="L678" s="581"/>
      <c r="M678" s="581"/>
      <c r="N678" s="581">
        <f t="shared" si="33"/>
        <v>0.87660725995316158</v>
      </c>
    </row>
    <row r="679" spans="1:14" ht="28">
      <c r="A679" s="564">
        <f t="shared" si="34"/>
        <v>669</v>
      </c>
      <c r="B679" s="458" t="s">
        <v>1940</v>
      </c>
      <c r="C679" s="491">
        <v>0</v>
      </c>
      <c r="D679" s="491">
        <v>0</v>
      </c>
      <c r="E679" s="491">
        <v>0</v>
      </c>
      <c r="F679" s="491">
        <v>0</v>
      </c>
      <c r="G679" s="491">
        <v>202.83854099999999</v>
      </c>
      <c r="H679" s="491">
        <v>0</v>
      </c>
      <c r="I679" s="491">
        <v>0</v>
      </c>
      <c r="J679" s="491">
        <v>202.83854099999999</v>
      </c>
      <c r="K679" s="581"/>
      <c r="L679" s="581"/>
      <c r="M679" s="581"/>
      <c r="N679" s="581"/>
    </row>
    <row r="680" spans="1:14" ht="28">
      <c r="A680" s="564">
        <f t="shared" si="34"/>
        <v>670</v>
      </c>
      <c r="B680" s="458" t="s">
        <v>1941</v>
      </c>
      <c r="C680" s="491">
        <v>1270</v>
      </c>
      <c r="D680" s="491">
        <v>0</v>
      </c>
      <c r="E680" s="491">
        <v>0</v>
      </c>
      <c r="F680" s="491">
        <v>1270</v>
      </c>
      <c r="G680" s="491">
        <v>3170.4450000000002</v>
      </c>
      <c r="H680" s="491">
        <v>0</v>
      </c>
      <c r="I680" s="491">
        <v>0</v>
      </c>
      <c r="J680" s="491">
        <v>3170.4450000000002</v>
      </c>
      <c r="K680" s="581">
        <f t="shared" si="32"/>
        <v>2.4964133858267719</v>
      </c>
      <c r="L680" s="581"/>
      <c r="M680" s="581"/>
      <c r="N680" s="581">
        <f t="shared" si="33"/>
        <v>2.4964133858267719</v>
      </c>
    </row>
    <row r="681" spans="1:14" ht="42">
      <c r="A681" s="564">
        <f t="shared" si="34"/>
        <v>671</v>
      </c>
      <c r="B681" s="458" t="s">
        <v>1942</v>
      </c>
      <c r="C681" s="491">
        <v>1615.617</v>
      </c>
      <c r="D681" s="491">
        <v>0</v>
      </c>
      <c r="E681" s="491">
        <v>0</v>
      </c>
      <c r="F681" s="491">
        <v>1615.617</v>
      </c>
      <c r="G681" s="491">
        <v>1604.9380000000001</v>
      </c>
      <c r="H681" s="491">
        <v>0</v>
      </c>
      <c r="I681" s="491">
        <v>0</v>
      </c>
      <c r="J681" s="491">
        <v>1604.9380000000001</v>
      </c>
      <c r="K681" s="581">
        <f t="shared" si="32"/>
        <v>0.99339014135157044</v>
      </c>
      <c r="L681" s="581"/>
      <c r="M681" s="581"/>
      <c r="N681" s="581">
        <f t="shared" si="33"/>
        <v>0.99339014135157044</v>
      </c>
    </row>
    <row r="682" spans="1:14" ht="28">
      <c r="A682" s="564">
        <f t="shared" si="34"/>
        <v>672</v>
      </c>
      <c r="B682" s="458" t="s">
        <v>1943</v>
      </c>
      <c r="C682" s="491">
        <v>2183.9560000000001</v>
      </c>
      <c r="D682" s="491">
        <v>0</v>
      </c>
      <c r="E682" s="491">
        <v>0</v>
      </c>
      <c r="F682" s="491">
        <v>2183.9560000000001</v>
      </c>
      <c r="G682" s="491">
        <v>2183.9560000000001</v>
      </c>
      <c r="H682" s="491">
        <v>0</v>
      </c>
      <c r="I682" s="491">
        <v>0</v>
      </c>
      <c r="J682" s="491">
        <v>2183.9560000000001</v>
      </c>
      <c r="K682" s="581">
        <f t="shared" si="32"/>
        <v>1</v>
      </c>
      <c r="L682" s="581"/>
      <c r="M682" s="581"/>
      <c r="N682" s="581">
        <f t="shared" si="33"/>
        <v>1</v>
      </c>
    </row>
    <row r="683" spans="1:14" ht="28">
      <c r="A683" s="564">
        <f t="shared" si="34"/>
        <v>673</v>
      </c>
      <c r="B683" s="458" t="s">
        <v>1944</v>
      </c>
      <c r="C683" s="491">
        <v>366</v>
      </c>
      <c r="D683" s="491">
        <v>0</v>
      </c>
      <c r="E683" s="491">
        <v>0</v>
      </c>
      <c r="F683" s="491">
        <v>366</v>
      </c>
      <c r="G683" s="491">
        <v>365.18599999999998</v>
      </c>
      <c r="H683" s="491">
        <v>0</v>
      </c>
      <c r="I683" s="491">
        <v>0</v>
      </c>
      <c r="J683" s="491">
        <v>365.18599999999998</v>
      </c>
      <c r="K683" s="581">
        <f t="shared" si="32"/>
        <v>0.99777595628415294</v>
      </c>
      <c r="L683" s="581"/>
      <c r="M683" s="581"/>
      <c r="N683" s="581">
        <f t="shared" si="33"/>
        <v>0.99777595628415294</v>
      </c>
    </row>
    <row r="684" spans="1:14" ht="28">
      <c r="A684" s="564">
        <f t="shared" si="34"/>
        <v>674</v>
      </c>
      <c r="B684" s="458" t="s">
        <v>1945</v>
      </c>
      <c r="C684" s="491">
        <v>910.15</v>
      </c>
      <c r="D684" s="491">
        <v>0</v>
      </c>
      <c r="E684" s="491">
        <v>0</v>
      </c>
      <c r="F684" s="491">
        <v>910.15</v>
      </c>
      <c r="G684" s="491">
        <v>909.63699999999994</v>
      </c>
      <c r="H684" s="491">
        <v>0</v>
      </c>
      <c r="I684" s="491">
        <v>0</v>
      </c>
      <c r="J684" s="491">
        <v>909.63699999999994</v>
      </c>
      <c r="K684" s="581">
        <f t="shared" si="32"/>
        <v>0.99943635664450914</v>
      </c>
      <c r="L684" s="581"/>
      <c r="M684" s="581"/>
      <c r="N684" s="581">
        <f t="shared" si="33"/>
        <v>0.99943635664450914</v>
      </c>
    </row>
    <row r="685" spans="1:14" ht="28">
      <c r="A685" s="564">
        <f t="shared" si="34"/>
        <v>675</v>
      </c>
      <c r="B685" s="458" t="s">
        <v>1946</v>
      </c>
      <c r="C685" s="491">
        <v>6447.2774680000002</v>
      </c>
      <c r="D685" s="491">
        <v>0</v>
      </c>
      <c r="E685" s="491">
        <v>0</v>
      </c>
      <c r="F685" s="491">
        <v>6447.2774680000002</v>
      </c>
      <c r="G685" s="491">
        <v>5636.3037759999997</v>
      </c>
      <c r="H685" s="491">
        <v>0</v>
      </c>
      <c r="I685" s="491">
        <v>0</v>
      </c>
      <c r="J685" s="491">
        <v>5636.3037759999997</v>
      </c>
      <c r="K685" s="581">
        <f t="shared" si="32"/>
        <v>0.8742145508666046</v>
      </c>
      <c r="L685" s="581"/>
      <c r="M685" s="581"/>
      <c r="N685" s="581">
        <f t="shared" si="33"/>
        <v>0.8742145508666046</v>
      </c>
    </row>
    <row r="686" spans="1:14" ht="28">
      <c r="A686" s="564">
        <f t="shared" si="34"/>
        <v>676</v>
      </c>
      <c r="B686" s="458" t="s">
        <v>1947</v>
      </c>
      <c r="C686" s="491">
        <v>392.78300000000002</v>
      </c>
      <c r="D686" s="491">
        <v>0</v>
      </c>
      <c r="E686" s="491">
        <v>0</v>
      </c>
      <c r="F686" s="491">
        <v>392.78300000000002</v>
      </c>
      <c r="G686" s="491">
        <v>362.11900000000003</v>
      </c>
      <c r="H686" s="491">
        <v>0</v>
      </c>
      <c r="I686" s="491">
        <v>0</v>
      </c>
      <c r="J686" s="491">
        <v>362.11900000000003</v>
      </c>
      <c r="K686" s="581">
        <f t="shared" si="32"/>
        <v>0.92193144815330608</v>
      </c>
      <c r="L686" s="581"/>
      <c r="M686" s="581"/>
      <c r="N686" s="581">
        <f t="shared" si="33"/>
        <v>0.92193144815330608</v>
      </c>
    </row>
    <row r="687" spans="1:14" ht="28">
      <c r="A687" s="564">
        <f t="shared" si="34"/>
        <v>677</v>
      </c>
      <c r="B687" s="458" t="s">
        <v>1948</v>
      </c>
      <c r="C687" s="491">
        <v>383.53500000000003</v>
      </c>
      <c r="D687" s="491">
        <v>0</v>
      </c>
      <c r="E687" s="491">
        <v>0</v>
      </c>
      <c r="F687" s="491">
        <v>383.53500000000003</v>
      </c>
      <c r="G687" s="491">
        <v>446.68299999999999</v>
      </c>
      <c r="H687" s="491">
        <v>0</v>
      </c>
      <c r="I687" s="491">
        <v>0</v>
      </c>
      <c r="J687" s="491">
        <v>446.68299999999999</v>
      </c>
      <c r="K687" s="581">
        <f t="shared" si="32"/>
        <v>1.1646472942495469</v>
      </c>
      <c r="L687" s="581"/>
      <c r="M687" s="581"/>
      <c r="N687" s="581">
        <f t="shared" si="33"/>
        <v>1.1646472942495469</v>
      </c>
    </row>
    <row r="688" spans="1:14" ht="28">
      <c r="A688" s="564">
        <f t="shared" si="34"/>
        <v>678</v>
      </c>
      <c r="B688" s="458" t="s">
        <v>1949</v>
      </c>
      <c r="C688" s="491">
        <v>8000</v>
      </c>
      <c r="D688" s="491">
        <v>0</v>
      </c>
      <c r="E688" s="491">
        <v>0</v>
      </c>
      <c r="F688" s="491">
        <v>8000</v>
      </c>
      <c r="G688" s="491">
        <v>14037.0154</v>
      </c>
      <c r="H688" s="491">
        <v>0</v>
      </c>
      <c r="I688" s="491">
        <v>0</v>
      </c>
      <c r="J688" s="491">
        <v>14037.0154</v>
      </c>
      <c r="K688" s="581">
        <f t="shared" si="32"/>
        <v>1.7546269249999999</v>
      </c>
      <c r="L688" s="581"/>
      <c r="M688" s="581"/>
      <c r="N688" s="581">
        <f t="shared" si="33"/>
        <v>1.7546269249999999</v>
      </c>
    </row>
    <row r="689" spans="1:14" ht="28">
      <c r="A689" s="564">
        <f t="shared" si="34"/>
        <v>679</v>
      </c>
      <c r="B689" s="458" t="s">
        <v>1949</v>
      </c>
      <c r="C689" s="491">
        <v>417.846</v>
      </c>
      <c r="D689" s="491">
        <v>0</v>
      </c>
      <c r="E689" s="491">
        <v>0</v>
      </c>
      <c r="F689" s="491">
        <v>417.846</v>
      </c>
      <c r="G689" s="491">
        <v>318.34859999999998</v>
      </c>
      <c r="H689" s="491">
        <v>0</v>
      </c>
      <c r="I689" s="491">
        <v>0</v>
      </c>
      <c r="J689" s="491">
        <v>318.34859999999998</v>
      </c>
      <c r="K689" s="581">
        <f t="shared" si="32"/>
        <v>0.76188021424161045</v>
      </c>
      <c r="L689" s="581"/>
      <c r="M689" s="581"/>
      <c r="N689" s="581">
        <f t="shared" si="33"/>
        <v>0.76188021424161045</v>
      </c>
    </row>
    <row r="690" spans="1:14" ht="28">
      <c r="A690" s="564">
        <f t="shared" si="34"/>
        <v>680</v>
      </c>
      <c r="B690" s="458" t="s">
        <v>1949</v>
      </c>
      <c r="C690" s="491">
        <v>3381.154</v>
      </c>
      <c r="D690" s="491">
        <v>0</v>
      </c>
      <c r="E690" s="491">
        <v>0</v>
      </c>
      <c r="F690" s="491">
        <v>3381.154</v>
      </c>
      <c r="G690" s="491">
        <v>2664.1640000000002</v>
      </c>
      <c r="H690" s="491">
        <v>0</v>
      </c>
      <c r="I690" s="491">
        <v>0</v>
      </c>
      <c r="J690" s="491">
        <v>2664.1640000000002</v>
      </c>
      <c r="K690" s="581">
        <f t="shared" si="32"/>
        <v>0.78794518084653942</v>
      </c>
      <c r="L690" s="581"/>
      <c r="M690" s="581"/>
      <c r="N690" s="581">
        <f t="shared" si="33"/>
        <v>0.78794518084653942</v>
      </c>
    </row>
    <row r="691" spans="1:14" ht="28">
      <c r="A691" s="564">
        <f t="shared" si="34"/>
        <v>681</v>
      </c>
      <c r="B691" s="458" t="s">
        <v>1950</v>
      </c>
      <c r="C691" s="491">
        <v>545.03800000000001</v>
      </c>
      <c r="D691" s="491">
        <v>0</v>
      </c>
      <c r="E691" s="491">
        <v>0</v>
      </c>
      <c r="F691" s="491">
        <v>545.03800000000001</v>
      </c>
      <c r="G691" s="491">
        <v>545.03800000000001</v>
      </c>
      <c r="H691" s="491">
        <v>0</v>
      </c>
      <c r="I691" s="491">
        <v>0</v>
      </c>
      <c r="J691" s="491">
        <v>545.03800000000001</v>
      </c>
      <c r="K691" s="581">
        <f t="shared" si="32"/>
        <v>1</v>
      </c>
      <c r="L691" s="581"/>
      <c r="M691" s="581"/>
      <c r="N691" s="581">
        <f t="shared" si="33"/>
        <v>1</v>
      </c>
    </row>
    <row r="692" spans="1:14" ht="28">
      <c r="A692" s="564">
        <f t="shared" si="34"/>
        <v>682</v>
      </c>
      <c r="B692" s="458" t="s">
        <v>1951</v>
      </c>
      <c r="C692" s="491">
        <v>2000</v>
      </c>
      <c r="D692" s="491">
        <v>0</v>
      </c>
      <c r="E692" s="491">
        <v>0</v>
      </c>
      <c r="F692" s="491">
        <v>2000</v>
      </c>
      <c r="G692" s="491">
        <v>1326.326</v>
      </c>
      <c r="H692" s="491">
        <v>0</v>
      </c>
      <c r="I692" s="491">
        <v>0</v>
      </c>
      <c r="J692" s="491">
        <v>1326.326</v>
      </c>
      <c r="K692" s="581">
        <f t="shared" si="32"/>
        <v>0.66316300000000006</v>
      </c>
      <c r="L692" s="581"/>
      <c r="M692" s="581"/>
      <c r="N692" s="581">
        <f t="shared" si="33"/>
        <v>0.66316300000000006</v>
      </c>
    </row>
    <row r="693" spans="1:14">
      <c r="A693" s="564">
        <f t="shared" si="34"/>
        <v>683</v>
      </c>
      <c r="B693" s="458" t="s">
        <v>1952</v>
      </c>
      <c r="C693" s="491">
        <v>2600</v>
      </c>
      <c r="D693" s="491">
        <v>0</v>
      </c>
      <c r="E693" s="491">
        <v>0</v>
      </c>
      <c r="F693" s="491">
        <v>2600</v>
      </c>
      <c r="G693" s="491">
        <v>2640</v>
      </c>
      <c r="H693" s="491">
        <v>0</v>
      </c>
      <c r="I693" s="491">
        <v>0</v>
      </c>
      <c r="J693" s="491">
        <v>2640</v>
      </c>
      <c r="K693" s="581">
        <f t="shared" si="32"/>
        <v>1.0153846153846153</v>
      </c>
      <c r="L693" s="581"/>
      <c r="M693" s="581"/>
      <c r="N693" s="581">
        <f t="shared" si="33"/>
        <v>1.0153846153846153</v>
      </c>
    </row>
    <row r="694" spans="1:14" ht="42">
      <c r="A694" s="564">
        <f t="shared" si="34"/>
        <v>684</v>
      </c>
      <c r="B694" s="458" t="s">
        <v>1953</v>
      </c>
      <c r="C694" s="491">
        <v>1400</v>
      </c>
      <c r="D694" s="491">
        <v>0</v>
      </c>
      <c r="E694" s="491">
        <v>0</v>
      </c>
      <c r="F694" s="491">
        <v>1400</v>
      </c>
      <c r="G694" s="491">
        <v>2433.0610000000001</v>
      </c>
      <c r="H694" s="491">
        <v>0</v>
      </c>
      <c r="I694" s="491">
        <v>0</v>
      </c>
      <c r="J694" s="491">
        <v>2433.0610000000001</v>
      </c>
      <c r="K694" s="581">
        <f t="shared" si="32"/>
        <v>1.7379007142857144</v>
      </c>
      <c r="L694" s="581"/>
      <c r="M694" s="581"/>
      <c r="N694" s="581">
        <f t="shared" si="33"/>
        <v>1.7379007142857144</v>
      </c>
    </row>
    <row r="695" spans="1:14" ht="42">
      <c r="A695" s="564">
        <f t="shared" si="34"/>
        <v>685</v>
      </c>
      <c r="B695" s="458" t="s">
        <v>1953</v>
      </c>
      <c r="C695" s="491">
        <v>123</v>
      </c>
      <c r="D695" s="491">
        <v>0</v>
      </c>
      <c r="E695" s="491">
        <v>0</v>
      </c>
      <c r="F695" s="491">
        <v>123</v>
      </c>
      <c r="G695" s="491">
        <v>8.0969999999999995</v>
      </c>
      <c r="H695" s="491">
        <v>0</v>
      </c>
      <c r="I695" s="491">
        <v>0</v>
      </c>
      <c r="J695" s="491">
        <v>8.0969999999999995</v>
      </c>
      <c r="K695" s="581">
        <f t="shared" si="32"/>
        <v>6.582926829268293E-2</v>
      </c>
      <c r="L695" s="581"/>
      <c r="M695" s="581"/>
      <c r="N695" s="581">
        <f t="shared" si="33"/>
        <v>6.582926829268293E-2</v>
      </c>
    </row>
    <row r="696" spans="1:14" ht="28">
      <c r="A696" s="564">
        <f t="shared" si="34"/>
        <v>686</v>
      </c>
      <c r="B696" s="458" t="s">
        <v>1954</v>
      </c>
      <c r="C696" s="491">
        <v>2948</v>
      </c>
      <c r="D696" s="491">
        <v>0</v>
      </c>
      <c r="E696" s="491">
        <v>0</v>
      </c>
      <c r="F696" s="491">
        <v>2948</v>
      </c>
      <c r="G696" s="491">
        <v>6210.2560000000003</v>
      </c>
      <c r="H696" s="491">
        <v>0</v>
      </c>
      <c r="I696" s="491">
        <v>0</v>
      </c>
      <c r="J696" s="491">
        <v>6210.2560000000003</v>
      </c>
      <c r="K696" s="581">
        <f t="shared" si="32"/>
        <v>2.1065997286295794</v>
      </c>
      <c r="L696" s="581"/>
      <c r="M696" s="581"/>
      <c r="N696" s="581">
        <f t="shared" si="33"/>
        <v>2.1065997286295794</v>
      </c>
    </row>
    <row r="697" spans="1:14" ht="28">
      <c r="A697" s="564">
        <f t="shared" si="34"/>
        <v>687</v>
      </c>
      <c r="B697" s="458" t="s">
        <v>1954</v>
      </c>
      <c r="C697" s="491">
        <v>2361</v>
      </c>
      <c r="D697" s="491">
        <v>0</v>
      </c>
      <c r="E697" s="491">
        <v>0</v>
      </c>
      <c r="F697" s="491">
        <v>2361</v>
      </c>
      <c r="G697" s="491">
        <v>2320.0059999999999</v>
      </c>
      <c r="H697" s="491">
        <v>0</v>
      </c>
      <c r="I697" s="491">
        <v>0</v>
      </c>
      <c r="J697" s="491">
        <v>2320.0059999999999</v>
      </c>
      <c r="K697" s="581">
        <f t="shared" si="32"/>
        <v>0.98263701821262173</v>
      </c>
      <c r="L697" s="581"/>
      <c r="M697" s="581"/>
      <c r="N697" s="581">
        <f t="shared" si="33"/>
        <v>0.98263701821262173</v>
      </c>
    </row>
    <row r="698" spans="1:14" ht="28">
      <c r="A698" s="564">
        <f t="shared" si="34"/>
        <v>688</v>
      </c>
      <c r="B698" s="458" t="s">
        <v>1955</v>
      </c>
      <c r="C698" s="491">
        <v>4030.1849999999999</v>
      </c>
      <c r="D698" s="491">
        <v>0</v>
      </c>
      <c r="E698" s="491">
        <v>0</v>
      </c>
      <c r="F698" s="491">
        <v>4030.1849999999999</v>
      </c>
      <c r="G698" s="491">
        <v>5316.52</v>
      </c>
      <c r="H698" s="491">
        <v>0</v>
      </c>
      <c r="I698" s="491">
        <v>0</v>
      </c>
      <c r="J698" s="491">
        <v>5316.52</v>
      </c>
      <c r="K698" s="581">
        <f t="shared" si="32"/>
        <v>1.3191751743406321</v>
      </c>
      <c r="L698" s="581"/>
      <c r="M698" s="581"/>
      <c r="N698" s="581">
        <f t="shared" si="33"/>
        <v>1.3191751743406321</v>
      </c>
    </row>
    <row r="699" spans="1:14">
      <c r="A699" s="564">
        <f t="shared" si="34"/>
        <v>689</v>
      </c>
      <c r="B699" s="458" t="s">
        <v>1956</v>
      </c>
      <c r="C699" s="491">
        <v>1750</v>
      </c>
      <c r="D699" s="491">
        <v>0</v>
      </c>
      <c r="E699" s="491">
        <v>0</v>
      </c>
      <c r="F699" s="491">
        <v>1750</v>
      </c>
      <c r="G699" s="491">
        <v>2449.5010000000002</v>
      </c>
      <c r="H699" s="491">
        <v>0</v>
      </c>
      <c r="I699" s="491">
        <v>0</v>
      </c>
      <c r="J699" s="491">
        <v>2449.5010000000002</v>
      </c>
      <c r="K699" s="581">
        <f t="shared" si="32"/>
        <v>1.3997148571428573</v>
      </c>
      <c r="L699" s="581"/>
      <c r="M699" s="581"/>
      <c r="N699" s="581">
        <f t="shared" si="33"/>
        <v>1.3997148571428573</v>
      </c>
    </row>
    <row r="700" spans="1:14">
      <c r="A700" s="564">
        <f t="shared" si="34"/>
        <v>690</v>
      </c>
      <c r="B700" s="458" t="s">
        <v>1956</v>
      </c>
      <c r="C700" s="491">
        <v>67.081999999999994</v>
      </c>
      <c r="D700" s="491">
        <v>0</v>
      </c>
      <c r="E700" s="491">
        <v>0</v>
      </c>
      <c r="F700" s="491">
        <v>67.081999999999994</v>
      </c>
      <c r="G700" s="491">
        <v>67.081999999999994</v>
      </c>
      <c r="H700" s="491">
        <v>0</v>
      </c>
      <c r="I700" s="491">
        <v>0</v>
      </c>
      <c r="J700" s="491">
        <v>67.081999999999994</v>
      </c>
      <c r="K700" s="581">
        <f t="shared" si="32"/>
        <v>1</v>
      </c>
      <c r="L700" s="581"/>
      <c r="M700" s="581"/>
      <c r="N700" s="581">
        <f t="shared" si="33"/>
        <v>1</v>
      </c>
    </row>
    <row r="701" spans="1:14" ht="28">
      <c r="A701" s="564">
        <f t="shared" si="34"/>
        <v>691</v>
      </c>
      <c r="B701" s="458" t="s">
        <v>1957</v>
      </c>
      <c r="C701" s="491">
        <v>3404.3719999999998</v>
      </c>
      <c r="D701" s="491">
        <v>0</v>
      </c>
      <c r="E701" s="491">
        <v>0</v>
      </c>
      <c r="F701" s="491">
        <v>3404.3719999999998</v>
      </c>
      <c r="G701" s="491">
        <v>3792.23</v>
      </c>
      <c r="H701" s="491">
        <v>0</v>
      </c>
      <c r="I701" s="491">
        <v>0</v>
      </c>
      <c r="J701" s="491">
        <v>3792.23</v>
      </c>
      <c r="K701" s="581">
        <f t="shared" si="32"/>
        <v>1.1139293825704124</v>
      </c>
      <c r="L701" s="581"/>
      <c r="M701" s="581"/>
      <c r="N701" s="581">
        <f t="shared" si="33"/>
        <v>1.1139293825704124</v>
      </c>
    </row>
    <row r="702" spans="1:14" ht="28">
      <c r="A702" s="564">
        <f t="shared" si="34"/>
        <v>692</v>
      </c>
      <c r="B702" s="458" t="s">
        <v>1958</v>
      </c>
      <c r="C702" s="491">
        <v>857</v>
      </c>
      <c r="D702" s="491">
        <v>0</v>
      </c>
      <c r="E702" s="491">
        <v>0</v>
      </c>
      <c r="F702" s="491">
        <v>857</v>
      </c>
      <c r="G702" s="491">
        <v>783.97500000000002</v>
      </c>
      <c r="H702" s="491">
        <v>0</v>
      </c>
      <c r="I702" s="491">
        <v>0</v>
      </c>
      <c r="J702" s="491">
        <v>783.97500000000002</v>
      </c>
      <c r="K702" s="581">
        <f t="shared" si="32"/>
        <v>0.91478996499416576</v>
      </c>
      <c r="L702" s="581"/>
      <c r="M702" s="581"/>
      <c r="N702" s="581">
        <f t="shared" si="33"/>
        <v>0.91478996499416576</v>
      </c>
    </row>
    <row r="703" spans="1:14" ht="28">
      <c r="A703" s="564">
        <f t="shared" si="34"/>
        <v>693</v>
      </c>
      <c r="B703" s="458" t="s">
        <v>1958</v>
      </c>
      <c r="C703" s="491">
        <v>0</v>
      </c>
      <c r="D703" s="491">
        <v>0</v>
      </c>
      <c r="E703" s="491">
        <v>0</v>
      </c>
      <c r="F703" s="491">
        <v>0</v>
      </c>
      <c r="G703" s="491">
        <v>4552.6509999999998</v>
      </c>
      <c r="H703" s="491">
        <v>0</v>
      </c>
      <c r="I703" s="491">
        <v>0</v>
      </c>
      <c r="J703" s="491">
        <v>4552.6509999999998</v>
      </c>
      <c r="K703" s="581"/>
      <c r="L703" s="581"/>
      <c r="M703" s="581"/>
      <c r="N703" s="581"/>
    </row>
    <row r="704" spans="1:14">
      <c r="A704" s="564">
        <f t="shared" si="34"/>
        <v>694</v>
      </c>
      <c r="B704" s="458" t="s">
        <v>1959</v>
      </c>
      <c r="C704" s="491">
        <v>2000</v>
      </c>
      <c r="D704" s="491">
        <v>0</v>
      </c>
      <c r="E704" s="491">
        <v>0</v>
      </c>
      <c r="F704" s="491">
        <v>2000</v>
      </c>
      <c r="G704" s="491">
        <v>2000</v>
      </c>
      <c r="H704" s="491">
        <v>0</v>
      </c>
      <c r="I704" s="491">
        <v>0</v>
      </c>
      <c r="J704" s="491">
        <v>2000</v>
      </c>
      <c r="K704" s="581">
        <f t="shared" si="32"/>
        <v>1</v>
      </c>
      <c r="L704" s="581"/>
      <c r="M704" s="581"/>
      <c r="N704" s="581">
        <f t="shared" si="33"/>
        <v>1</v>
      </c>
    </row>
    <row r="705" spans="1:14" ht="28">
      <c r="A705" s="564">
        <f t="shared" si="34"/>
        <v>695</v>
      </c>
      <c r="B705" s="458" t="s">
        <v>1960</v>
      </c>
      <c r="C705" s="491">
        <v>6637</v>
      </c>
      <c r="D705" s="491">
        <v>0</v>
      </c>
      <c r="E705" s="491">
        <v>0</v>
      </c>
      <c r="F705" s="491">
        <v>6637</v>
      </c>
      <c r="G705" s="491">
        <v>10683.055</v>
      </c>
      <c r="H705" s="491">
        <v>0</v>
      </c>
      <c r="I705" s="491">
        <v>0</v>
      </c>
      <c r="J705" s="491">
        <v>10683.055</v>
      </c>
      <c r="K705" s="581">
        <f t="shared" si="32"/>
        <v>1.6096210637336146</v>
      </c>
      <c r="L705" s="581"/>
      <c r="M705" s="581"/>
      <c r="N705" s="581">
        <f t="shared" si="33"/>
        <v>1.6096210637336146</v>
      </c>
    </row>
    <row r="706" spans="1:14" ht="28">
      <c r="A706" s="564">
        <f t="shared" si="34"/>
        <v>696</v>
      </c>
      <c r="B706" s="458" t="s">
        <v>1960</v>
      </c>
      <c r="C706" s="491">
        <v>63</v>
      </c>
      <c r="D706" s="491">
        <v>0</v>
      </c>
      <c r="E706" s="491">
        <v>0</v>
      </c>
      <c r="F706" s="491">
        <v>63</v>
      </c>
      <c r="G706" s="491">
        <v>2431.3812870000002</v>
      </c>
      <c r="H706" s="491">
        <v>0</v>
      </c>
      <c r="I706" s="491">
        <v>0</v>
      </c>
      <c r="J706" s="491">
        <v>2431.3812870000002</v>
      </c>
      <c r="K706" s="581">
        <f t="shared" si="32"/>
        <v>38.593353761904766</v>
      </c>
      <c r="L706" s="581"/>
      <c r="M706" s="581"/>
      <c r="N706" s="581">
        <f t="shared" si="33"/>
        <v>38.593353761904766</v>
      </c>
    </row>
    <row r="707" spans="1:14" ht="28">
      <c r="A707" s="564">
        <f t="shared" si="34"/>
        <v>697</v>
      </c>
      <c r="B707" s="458" t="s">
        <v>1961</v>
      </c>
      <c r="C707" s="491">
        <v>3264.59566</v>
      </c>
      <c r="D707" s="491">
        <v>0</v>
      </c>
      <c r="E707" s="491">
        <v>0</v>
      </c>
      <c r="F707" s="491">
        <v>3264.59566</v>
      </c>
      <c r="G707" s="491">
        <v>3112.1506599999998</v>
      </c>
      <c r="H707" s="491">
        <v>0</v>
      </c>
      <c r="I707" s="491">
        <v>0</v>
      </c>
      <c r="J707" s="491">
        <v>3112.1506599999998</v>
      </c>
      <c r="K707" s="581">
        <f t="shared" si="32"/>
        <v>0.95330355857913496</v>
      </c>
      <c r="L707" s="581"/>
      <c r="M707" s="581"/>
      <c r="N707" s="581">
        <f t="shared" si="33"/>
        <v>0.95330355857913496</v>
      </c>
    </row>
    <row r="708" spans="1:14" ht="28">
      <c r="A708" s="564">
        <f t="shared" si="34"/>
        <v>698</v>
      </c>
      <c r="B708" s="458" t="s">
        <v>1961</v>
      </c>
      <c r="C708" s="491">
        <v>2248.4</v>
      </c>
      <c r="D708" s="491">
        <v>0</v>
      </c>
      <c r="E708" s="491">
        <v>0</v>
      </c>
      <c r="F708" s="491">
        <v>2248.4</v>
      </c>
      <c r="G708" s="491">
        <v>4417.5763399999996</v>
      </c>
      <c r="H708" s="491">
        <v>0</v>
      </c>
      <c r="I708" s="491">
        <v>0</v>
      </c>
      <c r="J708" s="491">
        <v>4417.5763399999996</v>
      </c>
      <c r="K708" s="581">
        <f t="shared" si="32"/>
        <v>1.9647644280377154</v>
      </c>
      <c r="L708" s="581"/>
      <c r="M708" s="581"/>
      <c r="N708" s="581">
        <f t="shared" si="33"/>
        <v>1.9647644280377154</v>
      </c>
    </row>
    <row r="709" spans="1:14">
      <c r="A709" s="564">
        <f t="shared" si="34"/>
        <v>699</v>
      </c>
      <c r="B709" s="458" t="s">
        <v>1962</v>
      </c>
      <c r="C709" s="491">
        <v>88.132999999999996</v>
      </c>
      <c r="D709" s="491">
        <v>0</v>
      </c>
      <c r="E709" s="491">
        <v>0</v>
      </c>
      <c r="F709" s="491">
        <v>88.132999999999996</v>
      </c>
      <c r="G709" s="491">
        <v>88.132999999999996</v>
      </c>
      <c r="H709" s="491">
        <v>0</v>
      </c>
      <c r="I709" s="491">
        <v>0</v>
      </c>
      <c r="J709" s="491">
        <v>88.132999999999996</v>
      </c>
      <c r="K709" s="581">
        <f t="shared" si="32"/>
        <v>1</v>
      </c>
      <c r="L709" s="581"/>
      <c r="M709" s="581"/>
      <c r="N709" s="581">
        <f t="shared" si="33"/>
        <v>1</v>
      </c>
    </row>
    <row r="710" spans="1:14">
      <c r="A710" s="564">
        <f t="shared" si="34"/>
        <v>700</v>
      </c>
      <c r="B710" s="458" t="s">
        <v>1962</v>
      </c>
      <c r="C710" s="491">
        <v>411.86700000000002</v>
      </c>
      <c r="D710" s="491">
        <v>0</v>
      </c>
      <c r="E710" s="491">
        <v>0</v>
      </c>
      <c r="F710" s="491">
        <v>411.86700000000002</v>
      </c>
      <c r="G710" s="491">
        <v>0</v>
      </c>
      <c r="H710" s="491">
        <v>0</v>
      </c>
      <c r="I710" s="491">
        <v>0</v>
      </c>
      <c r="J710" s="491">
        <v>0</v>
      </c>
      <c r="K710" s="581">
        <f t="shared" si="32"/>
        <v>0</v>
      </c>
      <c r="L710" s="581"/>
      <c r="M710" s="581"/>
      <c r="N710" s="581">
        <f t="shared" si="33"/>
        <v>0</v>
      </c>
    </row>
    <row r="711" spans="1:14" ht="28">
      <c r="A711" s="564">
        <f t="shared" si="34"/>
        <v>701</v>
      </c>
      <c r="B711" s="458" t="s">
        <v>1963</v>
      </c>
      <c r="C711" s="491">
        <v>5500</v>
      </c>
      <c r="D711" s="491">
        <v>0</v>
      </c>
      <c r="E711" s="491">
        <v>0</v>
      </c>
      <c r="F711" s="491">
        <v>5500</v>
      </c>
      <c r="G711" s="491">
        <v>5095.5902349999997</v>
      </c>
      <c r="H711" s="491">
        <v>0</v>
      </c>
      <c r="I711" s="491">
        <v>0</v>
      </c>
      <c r="J711" s="491">
        <v>5095.5902349999997</v>
      </c>
      <c r="K711" s="581">
        <f t="shared" si="32"/>
        <v>0.92647095181818173</v>
      </c>
      <c r="L711" s="581"/>
      <c r="M711" s="581"/>
      <c r="N711" s="581">
        <f t="shared" si="33"/>
        <v>0.92647095181818173</v>
      </c>
    </row>
    <row r="712" spans="1:14" ht="28">
      <c r="A712" s="564">
        <f t="shared" si="34"/>
        <v>702</v>
      </c>
      <c r="B712" s="458" t="s">
        <v>1963</v>
      </c>
      <c r="C712" s="491">
        <v>0</v>
      </c>
      <c r="D712" s="491">
        <v>0</v>
      </c>
      <c r="E712" s="491">
        <v>0</v>
      </c>
      <c r="F712" s="491">
        <v>0</v>
      </c>
      <c r="G712" s="491">
        <v>3156.549</v>
      </c>
      <c r="H712" s="491">
        <v>0</v>
      </c>
      <c r="I712" s="491">
        <v>0</v>
      </c>
      <c r="J712" s="491">
        <v>3156.549</v>
      </c>
      <c r="K712" s="581"/>
      <c r="L712" s="581"/>
      <c r="M712" s="581"/>
      <c r="N712" s="581"/>
    </row>
    <row r="713" spans="1:14" ht="42">
      <c r="A713" s="564">
        <f t="shared" si="34"/>
        <v>703</v>
      </c>
      <c r="B713" s="458" t="s">
        <v>1964</v>
      </c>
      <c r="C713" s="491">
        <v>973.08199999999999</v>
      </c>
      <c r="D713" s="491">
        <v>0</v>
      </c>
      <c r="E713" s="491">
        <v>0</v>
      </c>
      <c r="F713" s="491">
        <v>973.08199999999999</v>
      </c>
      <c r="G713" s="491">
        <v>967.38199999999995</v>
      </c>
      <c r="H713" s="491">
        <v>0</v>
      </c>
      <c r="I713" s="491">
        <v>0</v>
      </c>
      <c r="J713" s="491">
        <v>967.38199999999995</v>
      </c>
      <c r="K713" s="581">
        <f t="shared" si="32"/>
        <v>0.9941423230519113</v>
      </c>
      <c r="L713" s="581"/>
      <c r="M713" s="581"/>
      <c r="N713" s="581">
        <f t="shared" si="33"/>
        <v>0.9941423230519113</v>
      </c>
    </row>
    <row r="714" spans="1:14" ht="42">
      <c r="A714" s="564">
        <f t="shared" si="34"/>
        <v>704</v>
      </c>
      <c r="B714" s="458" t="s">
        <v>1965</v>
      </c>
      <c r="C714" s="491">
        <v>214.59299999999999</v>
      </c>
      <c r="D714" s="491">
        <v>0</v>
      </c>
      <c r="E714" s="491">
        <v>0</v>
      </c>
      <c r="F714" s="491">
        <v>214.59299999999999</v>
      </c>
      <c r="G714" s="491">
        <v>214.59299999999999</v>
      </c>
      <c r="H714" s="491">
        <v>0</v>
      </c>
      <c r="I714" s="491">
        <v>0</v>
      </c>
      <c r="J714" s="491">
        <v>214.59299999999999</v>
      </c>
      <c r="K714" s="581">
        <f t="shared" si="32"/>
        <v>1</v>
      </c>
      <c r="L714" s="581"/>
      <c r="M714" s="581"/>
      <c r="N714" s="581">
        <f t="shared" si="33"/>
        <v>1</v>
      </c>
    </row>
    <row r="715" spans="1:14" ht="42">
      <c r="A715" s="564">
        <f t="shared" si="34"/>
        <v>705</v>
      </c>
      <c r="B715" s="458" t="s">
        <v>1965</v>
      </c>
      <c r="C715" s="491">
        <v>1785.4069999999999</v>
      </c>
      <c r="D715" s="491">
        <v>0</v>
      </c>
      <c r="E715" s="491">
        <v>0</v>
      </c>
      <c r="F715" s="491">
        <v>1785.4069999999999</v>
      </c>
      <c r="G715" s="491">
        <v>0</v>
      </c>
      <c r="H715" s="491">
        <v>0</v>
      </c>
      <c r="I715" s="491">
        <v>0</v>
      </c>
      <c r="J715" s="491">
        <v>0</v>
      </c>
      <c r="K715" s="581">
        <f t="shared" ref="K715:K777" si="35">G715/C715</f>
        <v>0</v>
      </c>
      <c r="L715" s="581"/>
      <c r="M715" s="581"/>
      <c r="N715" s="581">
        <f t="shared" ref="N715:N759" si="36">J715/F715</f>
        <v>0</v>
      </c>
    </row>
    <row r="716" spans="1:14" ht="28">
      <c r="A716" s="564">
        <f t="shared" si="34"/>
        <v>706</v>
      </c>
      <c r="B716" s="458" t="s">
        <v>1966</v>
      </c>
      <c r="C716" s="491">
        <v>7000</v>
      </c>
      <c r="D716" s="491">
        <v>0</v>
      </c>
      <c r="E716" s="491">
        <v>0</v>
      </c>
      <c r="F716" s="491">
        <v>7000</v>
      </c>
      <c r="G716" s="491">
        <v>6687.1639999999998</v>
      </c>
      <c r="H716" s="491">
        <v>0</v>
      </c>
      <c r="I716" s="491">
        <v>0</v>
      </c>
      <c r="J716" s="491">
        <v>6687.1639999999998</v>
      </c>
      <c r="K716" s="581">
        <f t="shared" si="35"/>
        <v>0.95530914285714286</v>
      </c>
      <c r="L716" s="581"/>
      <c r="M716" s="581"/>
      <c r="N716" s="581">
        <f t="shared" si="36"/>
        <v>0.95530914285714286</v>
      </c>
    </row>
    <row r="717" spans="1:14" ht="28">
      <c r="A717" s="564">
        <f t="shared" ref="A717:A780" si="37">1+A716</f>
        <v>707</v>
      </c>
      <c r="B717" s="458" t="s">
        <v>1967</v>
      </c>
      <c r="C717" s="491">
        <v>146.95699999999999</v>
      </c>
      <c r="D717" s="491">
        <v>0</v>
      </c>
      <c r="E717" s="491">
        <v>0</v>
      </c>
      <c r="F717" s="491">
        <v>146.95699999999999</v>
      </c>
      <c r="G717" s="491">
        <v>146.95699999999999</v>
      </c>
      <c r="H717" s="491">
        <v>0</v>
      </c>
      <c r="I717" s="491">
        <v>0</v>
      </c>
      <c r="J717" s="491">
        <v>146.95699999999999</v>
      </c>
      <c r="K717" s="581">
        <f t="shared" si="35"/>
        <v>1</v>
      </c>
      <c r="L717" s="581"/>
      <c r="M717" s="581"/>
      <c r="N717" s="581">
        <f t="shared" si="36"/>
        <v>1</v>
      </c>
    </row>
    <row r="718" spans="1:14" ht="28">
      <c r="A718" s="564">
        <f t="shared" si="37"/>
        <v>708</v>
      </c>
      <c r="B718" s="458" t="s">
        <v>1967</v>
      </c>
      <c r="C718" s="491">
        <v>353.04300000000001</v>
      </c>
      <c r="D718" s="491">
        <v>0</v>
      </c>
      <c r="E718" s="491">
        <v>0</v>
      </c>
      <c r="F718" s="491">
        <v>353.04300000000001</v>
      </c>
      <c r="G718" s="491">
        <v>0</v>
      </c>
      <c r="H718" s="491">
        <v>0</v>
      </c>
      <c r="I718" s="491">
        <v>0</v>
      </c>
      <c r="J718" s="491">
        <v>0</v>
      </c>
      <c r="K718" s="581">
        <f t="shared" si="35"/>
        <v>0</v>
      </c>
      <c r="L718" s="581"/>
      <c r="M718" s="581"/>
      <c r="N718" s="581">
        <f t="shared" si="36"/>
        <v>0</v>
      </c>
    </row>
    <row r="719" spans="1:14" ht="28">
      <c r="A719" s="564">
        <f t="shared" si="37"/>
        <v>709</v>
      </c>
      <c r="B719" s="458" t="s">
        <v>1968</v>
      </c>
      <c r="C719" s="491">
        <v>202</v>
      </c>
      <c r="D719" s="491">
        <v>0</v>
      </c>
      <c r="E719" s="491">
        <v>0</v>
      </c>
      <c r="F719" s="491">
        <v>202</v>
      </c>
      <c r="G719" s="491">
        <v>201.184</v>
      </c>
      <c r="H719" s="491">
        <v>0</v>
      </c>
      <c r="I719" s="491">
        <v>0</v>
      </c>
      <c r="J719" s="491">
        <v>201.184</v>
      </c>
      <c r="K719" s="581">
        <f t="shared" si="35"/>
        <v>0.99596039603960396</v>
      </c>
      <c r="L719" s="581"/>
      <c r="M719" s="581"/>
      <c r="N719" s="581">
        <f t="shared" si="36"/>
        <v>0.99596039603960396</v>
      </c>
    </row>
    <row r="720" spans="1:14" ht="28">
      <c r="A720" s="564">
        <f t="shared" si="37"/>
        <v>710</v>
      </c>
      <c r="B720" s="458" t="s">
        <v>1968</v>
      </c>
      <c r="C720" s="491">
        <v>1298</v>
      </c>
      <c r="D720" s="491">
        <v>0</v>
      </c>
      <c r="E720" s="491">
        <v>0</v>
      </c>
      <c r="F720" s="491">
        <v>1298</v>
      </c>
      <c r="G720" s="491">
        <v>0</v>
      </c>
      <c r="H720" s="491">
        <v>0</v>
      </c>
      <c r="I720" s="491">
        <v>0</v>
      </c>
      <c r="J720" s="491">
        <v>0</v>
      </c>
      <c r="K720" s="581">
        <f t="shared" si="35"/>
        <v>0</v>
      </c>
      <c r="L720" s="581"/>
      <c r="M720" s="581"/>
      <c r="N720" s="581">
        <f t="shared" si="36"/>
        <v>0</v>
      </c>
    </row>
    <row r="721" spans="1:14" ht="28">
      <c r="A721" s="564">
        <f t="shared" si="37"/>
        <v>711</v>
      </c>
      <c r="B721" s="458" t="s">
        <v>1968</v>
      </c>
      <c r="C721" s="491">
        <v>4400</v>
      </c>
      <c r="D721" s="491">
        <v>0</v>
      </c>
      <c r="E721" s="491">
        <v>0</v>
      </c>
      <c r="F721" s="491">
        <v>4400</v>
      </c>
      <c r="G721" s="491">
        <v>0</v>
      </c>
      <c r="H721" s="491">
        <v>0</v>
      </c>
      <c r="I721" s="491">
        <v>0</v>
      </c>
      <c r="J721" s="491">
        <v>0</v>
      </c>
      <c r="K721" s="581">
        <f t="shared" si="35"/>
        <v>0</v>
      </c>
      <c r="L721" s="581"/>
      <c r="M721" s="581"/>
      <c r="N721" s="581">
        <f t="shared" si="36"/>
        <v>0</v>
      </c>
    </row>
    <row r="722" spans="1:14" ht="28">
      <c r="A722" s="564">
        <f t="shared" si="37"/>
        <v>712</v>
      </c>
      <c r="B722" s="458" t="s">
        <v>1969</v>
      </c>
      <c r="C722" s="491">
        <v>344.86799999999999</v>
      </c>
      <c r="D722" s="491">
        <v>0</v>
      </c>
      <c r="E722" s="491">
        <v>0</v>
      </c>
      <c r="F722" s="491">
        <v>344.86799999999999</v>
      </c>
      <c r="G722" s="491">
        <v>344.86799999999999</v>
      </c>
      <c r="H722" s="491">
        <v>0</v>
      </c>
      <c r="I722" s="491">
        <v>0</v>
      </c>
      <c r="J722" s="491">
        <v>344.86799999999999</v>
      </c>
      <c r="K722" s="581">
        <f t="shared" si="35"/>
        <v>1</v>
      </c>
      <c r="L722" s="581"/>
      <c r="M722" s="581"/>
      <c r="N722" s="581">
        <f t="shared" si="36"/>
        <v>1</v>
      </c>
    </row>
    <row r="723" spans="1:14" ht="28">
      <c r="A723" s="564">
        <f t="shared" si="37"/>
        <v>713</v>
      </c>
      <c r="B723" s="512" t="s">
        <v>1970</v>
      </c>
      <c r="C723" s="491">
        <v>0</v>
      </c>
      <c r="D723" s="491">
        <v>0</v>
      </c>
      <c r="E723" s="491">
        <v>0</v>
      </c>
      <c r="F723" s="491">
        <v>0</v>
      </c>
      <c r="G723" s="491">
        <v>14.577</v>
      </c>
      <c r="H723" s="491">
        <v>0</v>
      </c>
      <c r="I723" s="491">
        <v>0</v>
      </c>
      <c r="J723" s="491">
        <v>14.577</v>
      </c>
      <c r="K723" s="581"/>
      <c r="L723" s="581"/>
      <c r="M723" s="581"/>
      <c r="N723" s="581"/>
    </row>
    <row r="724" spans="1:14" ht="42">
      <c r="A724" s="564">
        <f t="shared" si="37"/>
        <v>714</v>
      </c>
      <c r="B724" s="512" t="s">
        <v>1971</v>
      </c>
      <c r="C724" s="491">
        <v>6000</v>
      </c>
      <c r="D724" s="491">
        <v>0</v>
      </c>
      <c r="E724" s="491">
        <v>0</v>
      </c>
      <c r="F724" s="491">
        <v>6000</v>
      </c>
      <c r="G724" s="491">
        <v>6000</v>
      </c>
      <c r="H724" s="491">
        <v>0</v>
      </c>
      <c r="I724" s="491">
        <v>0</v>
      </c>
      <c r="J724" s="491">
        <v>6000</v>
      </c>
      <c r="K724" s="581">
        <f t="shared" si="35"/>
        <v>1</v>
      </c>
      <c r="L724" s="581"/>
      <c r="M724" s="581"/>
      <c r="N724" s="581">
        <f t="shared" si="36"/>
        <v>1</v>
      </c>
    </row>
    <row r="725" spans="1:14">
      <c r="A725" s="564">
        <f t="shared" si="37"/>
        <v>715</v>
      </c>
      <c r="B725" s="512" t="s">
        <v>1972</v>
      </c>
      <c r="C725" s="491">
        <v>12000</v>
      </c>
      <c r="D725" s="491">
        <v>0</v>
      </c>
      <c r="E725" s="491">
        <v>0</v>
      </c>
      <c r="F725" s="491">
        <v>12000</v>
      </c>
      <c r="G725" s="491">
        <v>12000</v>
      </c>
      <c r="H725" s="491">
        <v>0</v>
      </c>
      <c r="I725" s="491">
        <v>0</v>
      </c>
      <c r="J725" s="491">
        <v>12000</v>
      </c>
      <c r="K725" s="581">
        <f t="shared" si="35"/>
        <v>1</v>
      </c>
      <c r="L725" s="581"/>
      <c r="M725" s="581"/>
      <c r="N725" s="581">
        <f t="shared" si="36"/>
        <v>1</v>
      </c>
    </row>
    <row r="726" spans="1:14" ht="28">
      <c r="A726" s="564">
        <f t="shared" si="37"/>
        <v>716</v>
      </c>
      <c r="B726" s="458" t="s">
        <v>1973</v>
      </c>
      <c r="C726" s="491">
        <v>1310.3420000000001</v>
      </c>
      <c r="D726" s="491">
        <v>0</v>
      </c>
      <c r="E726" s="491">
        <v>0</v>
      </c>
      <c r="F726" s="491">
        <v>1310.3420000000001</v>
      </c>
      <c r="G726" s="491">
        <v>1209.0909999999999</v>
      </c>
      <c r="H726" s="491">
        <v>0</v>
      </c>
      <c r="I726" s="491">
        <v>0</v>
      </c>
      <c r="J726" s="491">
        <v>1209.0909999999999</v>
      </c>
      <c r="K726" s="581">
        <f t="shared" si="35"/>
        <v>0.92272933325803475</v>
      </c>
      <c r="L726" s="581"/>
      <c r="M726" s="581"/>
      <c r="N726" s="581">
        <f t="shared" si="36"/>
        <v>0.92272933325803475</v>
      </c>
    </row>
    <row r="727" spans="1:14" ht="28">
      <c r="A727" s="564">
        <f t="shared" si="37"/>
        <v>717</v>
      </c>
      <c r="B727" s="458" t="s">
        <v>1974</v>
      </c>
      <c r="C727" s="491">
        <v>0</v>
      </c>
      <c r="D727" s="491">
        <v>0</v>
      </c>
      <c r="E727" s="491">
        <v>0</v>
      </c>
      <c r="F727" s="491">
        <v>0</v>
      </c>
      <c r="G727" s="491">
        <v>718.10500000000002</v>
      </c>
      <c r="H727" s="491">
        <v>0</v>
      </c>
      <c r="I727" s="491">
        <v>0</v>
      </c>
      <c r="J727" s="491">
        <v>718.10500000000002</v>
      </c>
      <c r="K727" s="581"/>
      <c r="L727" s="581"/>
      <c r="M727" s="581"/>
      <c r="N727" s="581"/>
    </row>
    <row r="728" spans="1:14" ht="28">
      <c r="A728" s="564">
        <f t="shared" si="37"/>
        <v>718</v>
      </c>
      <c r="B728" s="458" t="s">
        <v>1975</v>
      </c>
      <c r="C728" s="491">
        <v>284.68799999999999</v>
      </c>
      <c r="D728" s="491">
        <v>0</v>
      </c>
      <c r="E728" s="491">
        <v>0</v>
      </c>
      <c r="F728" s="491">
        <v>284.68799999999999</v>
      </c>
      <c r="G728" s="491">
        <v>284.68799999999999</v>
      </c>
      <c r="H728" s="491">
        <v>0</v>
      </c>
      <c r="I728" s="491">
        <v>0</v>
      </c>
      <c r="J728" s="491">
        <v>284.68799999999999</v>
      </c>
      <c r="K728" s="581">
        <f t="shared" si="35"/>
        <v>1</v>
      </c>
      <c r="L728" s="581"/>
      <c r="M728" s="581"/>
      <c r="N728" s="581">
        <f t="shared" si="36"/>
        <v>1</v>
      </c>
    </row>
    <row r="729" spans="1:14" ht="28">
      <c r="A729" s="564">
        <f t="shared" si="37"/>
        <v>719</v>
      </c>
      <c r="B729" s="458" t="s">
        <v>1976</v>
      </c>
      <c r="C729" s="491">
        <v>540.51300000000003</v>
      </c>
      <c r="D729" s="491">
        <v>0</v>
      </c>
      <c r="E729" s="491">
        <v>0</v>
      </c>
      <c r="F729" s="491">
        <v>540.51300000000003</v>
      </c>
      <c r="G729" s="491">
        <v>524.49</v>
      </c>
      <c r="H729" s="491">
        <v>0</v>
      </c>
      <c r="I729" s="491">
        <v>0</v>
      </c>
      <c r="J729" s="491">
        <v>524.49</v>
      </c>
      <c r="K729" s="581">
        <f t="shared" si="35"/>
        <v>0.97035593963512434</v>
      </c>
      <c r="L729" s="581"/>
      <c r="M729" s="581"/>
      <c r="N729" s="581">
        <f t="shared" si="36"/>
        <v>0.97035593963512434</v>
      </c>
    </row>
    <row r="730" spans="1:14" ht="28">
      <c r="A730" s="564">
        <f t="shared" si="37"/>
        <v>720</v>
      </c>
      <c r="B730" s="458" t="s">
        <v>1977</v>
      </c>
      <c r="C730" s="491">
        <v>133.32900000000001</v>
      </c>
      <c r="D730" s="491">
        <v>0</v>
      </c>
      <c r="E730" s="491">
        <v>0</v>
      </c>
      <c r="F730" s="491">
        <v>133.32900000000001</v>
      </c>
      <c r="G730" s="491">
        <v>96.558336999999995</v>
      </c>
      <c r="H730" s="491">
        <v>0</v>
      </c>
      <c r="I730" s="491">
        <v>0</v>
      </c>
      <c r="J730" s="491">
        <v>96.558336999999995</v>
      </c>
      <c r="K730" s="581">
        <f t="shared" si="35"/>
        <v>0.72421106435959159</v>
      </c>
      <c r="L730" s="581"/>
      <c r="M730" s="581"/>
      <c r="N730" s="581">
        <f t="shared" si="36"/>
        <v>0.72421106435959159</v>
      </c>
    </row>
    <row r="731" spans="1:14" ht="28">
      <c r="A731" s="564">
        <f t="shared" si="37"/>
        <v>721</v>
      </c>
      <c r="B731" s="458" t="s">
        <v>1978</v>
      </c>
      <c r="C731" s="491">
        <v>434</v>
      </c>
      <c r="D731" s="491">
        <v>0</v>
      </c>
      <c r="E731" s="491">
        <v>0</v>
      </c>
      <c r="F731" s="491">
        <v>434</v>
      </c>
      <c r="G731" s="491">
        <v>358.58699999999999</v>
      </c>
      <c r="H731" s="491">
        <v>0</v>
      </c>
      <c r="I731" s="491">
        <v>0</v>
      </c>
      <c r="J731" s="491">
        <v>358.58699999999999</v>
      </c>
      <c r="K731" s="581">
        <f t="shared" si="35"/>
        <v>0.82623732718894005</v>
      </c>
      <c r="L731" s="581"/>
      <c r="M731" s="581"/>
      <c r="N731" s="581">
        <f t="shared" si="36"/>
        <v>0.82623732718894005</v>
      </c>
    </row>
    <row r="732" spans="1:14" ht="42">
      <c r="A732" s="564">
        <f t="shared" si="37"/>
        <v>722</v>
      </c>
      <c r="B732" s="458" t="s">
        <v>1979</v>
      </c>
      <c r="C732" s="491">
        <v>290</v>
      </c>
      <c r="D732" s="491">
        <v>0</v>
      </c>
      <c r="E732" s="491">
        <v>0</v>
      </c>
      <c r="F732" s="491">
        <v>290</v>
      </c>
      <c r="G732" s="491">
        <v>202.95</v>
      </c>
      <c r="H732" s="491">
        <v>0</v>
      </c>
      <c r="I732" s="491">
        <v>0</v>
      </c>
      <c r="J732" s="491">
        <v>202.95</v>
      </c>
      <c r="K732" s="581">
        <f t="shared" si="35"/>
        <v>0.69982758620689656</v>
      </c>
      <c r="L732" s="581"/>
      <c r="M732" s="581"/>
      <c r="N732" s="581">
        <f t="shared" si="36"/>
        <v>0.69982758620689656</v>
      </c>
    </row>
    <row r="733" spans="1:14" ht="28">
      <c r="A733" s="564">
        <f t="shared" si="37"/>
        <v>723</v>
      </c>
      <c r="B733" s="458" t="s">
        <v>1980</v>
      </c>
      <c r="C733" s="491">
        <v>618</v>
      </c>
      <c r="D733" s="491">
        <v>0</v>
      </c>
      <c r="E733" s="491">
        <v>0</v>
      </c>
      <c r="F733" s="491">
        <v>618</v>
      </c>
      <c r="G733" s="491">
        <v>0</v>
      </c>
      <c r="H733" s="491">
        <v>0</v>
      </c>
      <c r="I733" s="491">
        <v>0</v>
      </c>
      <c r="J733" s="491">
        <v>0</v>
      </c>
      <c r="K733" s="581">
        <f t="shared" si="35"/>
        <v>0</v>
      </c>
      <c r="L733" s="581"/>
      <c r="M733" s="581"/>
      <c r="N733" s="581">
        <f t="shared" si="36"/>
        <v>0</v>
      </c>
    </row>
    <row r="734" spans="1:14" ht="28">
      <c r="A734" s="564">
        <f t="shared" si="37"/>
        <v>724</v>
      </c>
      <c r="B734" s="458" t="s">
        <v>1981</v>
      </c>
      <c r="C734" s="491">
        <v>38.012186</v>
      </c>
      <c r="D734" s="491">
        <v>0</v>
      </c>
      <c r="E734" s="491">
        <v>0</v>
      </c>
      <c r="F734" s="491">
        <v>38.012186</v>
      </c>
      <c r="G734" s="491">
        <v>0</v>
      </c>
      <c r="H734" s="491">
        <v>0</v>
      </c>
      <c r="I734" s="491">
        <v>0</v>
      </c>
      <c r="J734" s="491">
        <v>0</v>
      </c>
      <c r="K734" s="581">
        <f t="shared" si="35"/>
        <v>0</v>
      </c>
      <c r="L734" s="581"/>
      <c r="M734" s="581"/>
      <c r="N734" s="581">
        <f t="shared" si="36"/>
        <v>0</v>
      </c>
    </row>
    <row r="735" spans="1:14" ht="28">
      <c r="A735" s="564">
        <f t="shared" si="37"/>
        <v>725</v>
      </c>
      <c r="B735" s="458" t="s">
        <v>1982</v>
      </c>
      <c r="C735" s="491">
        <v>50</v>
      </c>
      <c r="D735" s="491">
        <v>0</v>
      </c>
      <c r="E735" s="491">
        <v>0</v>
      </c>
      <c r="F735" s="491">
        <v>50</v>
      </c>
      <c r="G735" s="491">
        <v>50</v>
      </c>
      <c r="H735" s="491">
        <v>0</v>
      </c>
      <c r="I735" s="491">
        <v>0</v>
      </c>
      <c r="J735" s="491">
        <v>50</v>
      </c>
      <c r="K735" s="581">
        <f t="shared" si="35"/>
        <v>1</v>
      </c>
      <c r="L735" s="581"/>
      <c r="M735" s="581"/>
      <c r="N735" s="581">
        <f t="shared" si="36"/>
        <v>1</v>
      </c>
    </row>
    <row r="736" spans="1:14" ht="28">
      <c r="A736" s="564">
        <f t="shared" si="37"/>
        <v>726</v>
      </c>
      <c r="B736" s="458" t="s">
        <v>1983</v>
      </c>
      <c r="C736" s="491">
        <v>61.341999999999999</v>
      </c>
      <c r="D736" s="491">
        <v>0</v>
      </c>
      <c r="E736" s="491">
        <v>0</v>
      </c>
      <c r="F736" s="491">
        <v>61.341999999999999</v>
      </c>
      <c r="G736" s="491">
        <v>61.341999999999999</v>
      </c>
      <c r="H736" s="491">
        <v>0</v>
      </c>
      <c r="I736" s="491">
        <v>0</v>
      </c>
      <c r="J736" s="491">
        <v>61.341999999999999</v>
      </c>
      <c r="K736" s="581">
        <f t="shared" si="35"/>
        <v>1</v>
      </c>
      <c r="L736" s="581"/>
      <c r="M736" s="581"/>
      <c r="N736" s="581">
        <f t="shared" si="36"/>
        <v>1</v>
      </c>
    </row>
    <row r="737" spans="1:14" ht="56">
      <c r="A737" s="564">
        <f t="shared" si="37"/>
        <v>727</v>
      </c>
      <c r="B737" s="458" t="s">
        <v>1773</v>
      </c>
      <c r="C737" s="491">
        <v>51500</v>
      </c>
      <c r="D737" s="491">
        <v>0</v>
      </c>
      <c r="E737" s="491">
        <v>0</v>
      </c>
      <c r="F737" s="491">
        <v>51500</v>
      </c>
      <c r="G737" s="491">
        <v>19355.8</v>
      </c>
      <c r="H737" s="491">
        <v>0</v>
      </c>
      <c r="I737" s="491">
        <v>0</v>
      </c>
      <c r="J737" s="491">
        <v>19355.8</v>
      </c>
      <c r="K737" s="581">
        <f t="shared" si="35"/>
        <v>0.3758407766990291</v>
      </c>
      <c r="L737" s="581"/>
      <c r="M737" s="581"/>
      <c r="N737" s="581">
        <f t="shared" si="36"/>
        <v>0.3758407766990291</v>
      </c>
    </row>
    <row r="738" spans="1:14" ht="42">
      <c r="A738" s="564">
        <f t="shared" si="37"/>
        <v>728</v>
      </c>
      <c r="B738" s="567" t="s">
        <v>1896</v>
      </c>
      <c r="C738" s="491">
        <v>16340</v>
      </c>
      <c r="D738" s="491">
        <v>0</v>
      </c>
      <c r="E738" s="491">
        <v>0</v>
      </c>
      <c r="F738" s="491">
        <v>16340</v>
      </c>
      <c r="G738" s="491">
        <v>16335.878661999999</v>
      </c>
      <c r="H738" s="491">
        <v>0</v>
      </c>
      <c r="I738" s="491">
        <v>0</v>
      </c>
      <c r="J738" s="491">
        <v>16335.878661999999</v>
      </c>
      <c r="K738" s="581">
        <f t="shared" si="35"/>
        <v>0.9997477761321909</v>
      </c>
      <c r="L738" s="581"/>
      <c r="M738" s="581"/>
      <c r="N738" s="581">
        <f t="shared" si="36"/>
        <v>0.9997477761321909</v>
      </c>
    </row>
    <row r="739" spans="1:14" ht="42">
      <c r="A739" s="564">
        <f t="shared" si="37"/>
        <v>729</v>
      </c>
      <c r="B739" s="458" t="s">
        <v>1897</v>
      </c>
      <c r="C739" s="491">
        <v>83970</v>
      </c>
      <c r="D739" s="491">
        <v>0</v>
      </c>
      <c r="E739" s="491">
        <v>0</v>
      </c>
      <c r="F739" s="491">
        <v>83970</v>
      </c>
      <c r="G739" s="491">
        <v>55449.689660999997</v>
      </c>
      <c r="H739" s="491">
        <v>0</v>
      </c>
      <c r="I739" s="491">
        <v>0</v>
      </c>
      <c r="J739" s="491">
        <v>55449.689660999997</v>
      </c>
      <c r="K739" s="581">
        <f t="shared" si="35"/>
        <v>0.66035119281886379</v>
      </c>
      <c r="L739" s="581"/>
      <c r="M739" s="581"/>
      <c r="N739" s="581">
        <f t="shared" si="36"/>
        <v>0.66035119281886379</v>
      </c>
    </row>
    <row r="740" spans="1:14" ht="70">
      <c r="A740" s="564">
        <f t="shared" si="37"/>
        <v>730</v>
      </c>
      <c r="B740" s="565" t="s">
        <v>1901</v>
      </c>
      <c r="C740" s="491">
        <v>49717</v>
      </c>
      <c r="D740" s="491">
        <v>0</v>
      </c>
      <c r="E740" s="491">
        <v>0</v>
      </c>
      <c r="F740" s="491">
        <v>49717</v>
      </c>
      <c r="G740" s="491">
        <v>17096.807239000002</v>
      </c>
      <c r="H740" s="491">
        <v>0</v>
      </c>
      <c r="I740" s="491">
        <v>0</v>
      </c>
      <c r="J740" s="491">
        <v>17096.807239000002</v>
      </c>
      <c r="K740" s="581">
        <f t="shared" si="35"/>
        <v>0.3438825198423075</v>
      </c>
      <c r="L740" s="581"/>
      <c r="M740" s="581"/>
      <c r="N740" s="581">
        <f t="shared" si="36"/>
        <v>0.3438825198423075</v>
      </c>
    </row>
    <row r="741" spans="1:14" ht="28">
      <c r="A741" s="564">
        <f t="shared" si="37"/>
        <v>731</v>
      </c>
      <c r="B741" s="565" t="s">
        <v>1466</v>
      </c>
      <c r="C741" s="491">
        <v>0</v>
      </c>
      <c r="D741" s="491">
        <v>0</v>
      </c>
      <c r="E741" s="491">
        <v>0</v>
      </c>
      <c r="F741" s="491">
        <v>0</v>
      </c>
      <c r="G741" s="491">
        <v>166.02099999999999</v>
      </c>
      <c r="H741" s="491">
        <v>0</v>
      </c>
      <c r="I741" s="491">
        <v>0</v>
      </c>
      <c r="J741" s="491">
        <v>166.02099999999999</v>
      </c>
      <c r="K741" s="581"/>
      <c r="L741" s="581"/>
      <c r="M741" s="581"/>
      <c r="N741" s="581"/>
    </row>
    <row r="742" spans="1:14">
      <c r="A742" s="564">
        <f t="shared" si="37"/>
        <v>732</v>
      </c>
      <c r="B742" s="458" t="s">
        <v>1879</v>
      </c>
      <c r="C742" s="491">
        <v>5000</v>
      </c>
      <c r="D742" s="491">
        <v>0</v>
      </c>
      <c r="E742" s="491">
        <v>0</v>
      </c>
      <c r="F742" s="491">
        <v>5000</v>
      </c>
      <c r="G742" s="491">
        <v>5000</v>
      </c>
      <c r="H742" s="491">
        <v>0</v>
      </c>
      <c r="I742" s="491">
        <v>0</v>
      </c>
      <c r="J742" s="491">
        <v>5000</v>
      </c>
      <c r="K742" s="581">
        <f t="shared" si="35"/>
        <v>1</v>
      </c>
      <c r="L742" s="581"/>
      <c r="M742" s="581"/>
      <c r="N742" s="581">
        <f t="shared" si="36"/>
        <v>1</v>
      </c>
    </row>
    <row r="743" spans="1:14">
      <c r="A743" s="564">
        <f t="shared" si="37"/>
        <v>733</v>
      </c>
      <c r="B743" s="458" t="s">
        <v>1881</v>
      </c>
      <c r="C743" s="491">
        <v>5000</v>
      </c>
      <c r="D743" s="491">
        <v>0</v>
      </c>
      <c r="E743" s="491">
        <v>0</v>
      </c>
      <c r="F743" s="491">
        <v>5000</v>
      </c>
      <c r="G743" s="491">
        <v>5000</v>
      </c>
      <c r="H743" s="491">
        <v>0</v>
      </c>
      <c r="I743" s="491">
        <v>0</v>
      </c>
      <c r="J743" s="491">
        <v>5000</v>
      </c>
      <c r="K743" s="581">
        <f t="shared" si="35"/>
        <v>1</v>
      </c>
      <c r="L743" s="581"/>
      <c r="M743" s="581"/>
      <c r="N743" s="581">
        <f t="shared" si="36"/>
        <v>1</v>
      </c>
    </row>
    <row r="744" spans="1:14" ht="28">
      <c r="A744" s="564">
        <f t="shared" si="37"/>
        <v>734</v>
      </c>
      <c r="B744" s="565" t="s">
        <v>1830</v>
      </c>
      <c r="C744" s="491">
        <v>2000</v>
      </c>
      <c r="D744" s="491">
        <v>0</v>
      </c>
      <c r="E744" s="491">
        <v>0</v>
      </c>
      <c r="F744" s="491">
        <v>2000</v>
      </c>
      <c r="G744" s="491">
        <v>2000</v>
      </c>
      <c r="H744" s="491">
        <v>0</v>
      </c>
      <c r="I744" s="491">
        <v>0</v>
      </c>
      <c r="J744" s="491">
        <v>2000</v>
      </c>
      <c r="K744" s="581">
        <f t="shared" si="35"/>
        <v>1</v>
      </c>
      <c r="L744" s="581"/>
      <c r="M744" s="581"/>
      <c r="N744" s="581">
        <f t="shared" si="36"/>
        <v>1</v>
      </c>
    </row>
    <row r="745" spans="1:14" ht="42">
      <c r="A745" s="564">
        <f t="shared" si="37"/>
        <v>735</v>
      </c>
      <c r="B745" s="458" t="s">
        <v>1816</v>
      </c>
      <c r="C745" s="491">
        <v>3100</v>
      </c>
      <c r="D745" s="491">
        <v>0</v>
      </c>
      <c r="E745" s="491">
        <v>0</v>
      </c>
      <c r="F745" s="491">
        <v>3100</v>
      </c>
      <c r="G745" s="491">
        <v>2666.0720000000001</v>
      </c>
      <c r="H745" s="491">
        <v>0</v>
      </c>
      <c r="I745" s="491">
        <v>0</v>
      </c>
      <c r="J745" s="491">
        <v>2666.0720000000001</v>
      </c>
      <c r="K745" s="581">
        <f t="shared" si="35"/>
        <v>0.86002322580645163</v>
      </c>
      <c r="L745" s="581"/>
      <c r="M745" s="581"/>
      <c r="N745" s="581">
        <f t="shared" si="36"/>
        <v>0.86002322580645163</v>
      </c>
    </row>
    <row r="746" spans="1:14" ht="28">
      <c r="A746" s="564">
        <f t="shared" si="37"/>
        <v>736</v>
      </c>
      <c r="B746" s="458" t="s">
        <v>1833</v>
      </c>
      <c r="C746" s="491">
        <v>2227</v>
      </c>
      <c r="D746" s="491">
        <v>0</v>
      </c>
      <c r="E746" s="491">
        <v>0</v>
      </c>
      <c r="F746" s="491">
        <v>2227</v>
      </c>
      <c r="G746" s="491">
        <v>4747.415</v>
      </c>
      <c r="H746" s="491">
        <v>0</v>
      </c>
      <c r="I746" s="491">
        <v>0</v>
      </c>
      <c r="J746" s="491">
        <v>4747.415</v>
      </c>
      <c r="K746" s="581">
        <f t="shared" si="35"/>
        <v>2.1317534800179612</v>
      </c>
      <c r="L746" s="581"/>
      <c r="M746" s="581"/>
      <c r="N746" s="581">
        <f t="shared" si="36"/>
        <v>2.1317534800179612</v>
      </c>
    </row>
    <row r="747" spans="1:14" ht="28">
      <c r="A747" s="564">
        <f t="shared" si="37"/>
        <v>737</v>
      </c>
      <c r="B747" s="458" t="s">
        <v>1831</v>
      </c>
      <c r="C747" s="491">
        <v>0</v>
      </c>
      <c r="D747" s="491">
        <v>0</v>
      </c>
      <c r="E747" s="491">
        <v>0</v>
      </c>
      <c r="F747" s="491">
        <v>0</v>
      </c>
      <c r="G747" s="491">
        <v>500</v>
      </c>
      <c r="H747" s="491">
        <v>0</v>
      </c>
      <c r="I747" s="491">
        <v>0</v>
      </c>
      <c r="J747" s="491">
        <v>500</v>
      </c>
      <c r="K747" s="581"/>
      <c r="L747" s="581"/>
      <c r="M747" s="581"/>
      <c r="N747" s="581"/>
    </row>
    <row r="748" spans="1:14" ht="28">
      <c r="A748" s="564">
        <f t="shared" si="37"/>
        <v>738</v>
      </c>
      <c r="B748" s="567" t="s">
        <v>1735</v>
      </c>
      <c r="C748" s="491">
        <v>157</v>
      </c>
      <c r="D748" s="491">
        <v>0</v>
      </c>
      <c r="E748" s="491">
        <v>0</v>
      </c>
      <c r="F748" s="491">
        <v>157</v>
      </c>
      <c r="G748" s="491">
        <v>156.834</v>
      </c>
      <c r="H748" s="491">
        <v>0</v>
      </c>
      <c r="I748" s="491">
        <v>0</v>
      </c>
      <c r="J748" s="491">
        <v>156.834</v>
      </c>
      <c r="K748" s="581">
        <f t="shared" si="35"/>
        <v>0.99894267515923574</v>
      </c>
      <c r="L748" s="581"/>
      <c r="M748" s="581"/>
      <c r="N748" s="581">
        <f t="shared" si="36"/>
        <v>0.99894267515923574</v>
      </c>
    </row>
    <row r="749" spans="1:14" ht="28">
      <c r="A749" s="564">
        <f t="shared" si="37"/>
        <v>739</v>
      </c>
      <c r="B749" s="567" t="s">
        <v>1984</v>
      </c>
      <c r="C749" s="491">
        <v>154</v>
      </c>
      <c r="D749" s="491">
        <v>0</v>
      </c>
      <c r="E749" s="491">
        <v>0</v>
      </c>
      <c r="F749" s="491">
        <v>154</v>
      </c>
      <c r="G749" s="491">
        <v>154</v>
      </c>
      <c r="H749" s="491">
        <v>0</v>
      </c>
      <c r="I749" s="491">
        <v>0</v>
      </c>
      <c r="J749" s="491">
        <v>154</v>
      </c>
      <c r="K749" s="581">
        <f t="shared" si="35"/>
        <v>1</v>
      </c>
      <c r="L749" s="581"/>
      <c r="M749" s="581"/>
      <c r="N749" s="581">
        <f t="shared" si="36"/>
        <v>1</v>
      </c>
    </row>
    <row r="750" spans="1:14" ht="28">
      <c r="A750" s="564">
        <f t="shared" si="37"/>
        <v>740</v>
      </c>
      <c r="B750" s="567" t="s">
        <v>1985</v>
      </c>
      <c r="C750" s="491">
        <v>281</v>
      </c>
      <c r="D750" s="491">
        <v>0</v>
      </c>
      <c r="E750" s="491">
        <v>0</v>
      </c>
      <c r="F750" s="491">
        <v>281</v>
      </c>
      <c r="G750" s="491">
        <v>281</v>
      </c>
      <c r="H750" s="491">
        <v>0</v>
      </c>
      <c r="I750" s="491">
        <v>0</v>
      </c>
      <c r="J750" s="491">
        <v>281</v>
      </c>
      <c r="K750" s="581">
        <f t="shared" si="35"/>
        <v>1</v>
      </c>
      <c r="L750" s="581"/>
      <c r="M750" s="581"/>
      <c r="N750" s="581">
        <f t="shared" si="36"/>
        <v>1</v>
      </c>
    </row>
    <row r="751" spans="1:14" ht="28">
      <c r="A751" s="564">
        <f t="shared" si="37"/>
        <v>741</v>
      </c>
      <c r="B751" s="567" t="s">
        <v>1986</v>
      </c>
      <c r="C751" s="491">
        <v>271</v>
      </c>
      <c r="D751" s="491">
        <v>0</v>
      </c>
      <c r="E751" s="491">
        <v>0</v>
      </c>
      <c r="F751" s="491">
        <v>271</v>
      </c>
      <c r="G751" s="491">
        <v>271</v>
      </c>
      <c r="H751" s="491">
        <v>0</v>
      </c>
      <c r="I751" s="491">
        <v>0</v>
      </c>
      <c r="J751" s="491">
        <v>271</v>
      </c>
      <c r="K751" s="581">
        <f t="shared" si="35"/>
        <v>1</v>
      </c>
      <c r="L751" s="581"/>
      <c r="M751" s="581"/>
      <c r="N751" s="581">
        <f t="shared" si="36"/>
        <v>1</v>
      </c>
    </row>
    <row r="752" spans="1:14" ht="42">
      <c r="A752" s="564">
        <f t="shared" si="37"/>
        <v>742</v>
      </c>
      <c r="B752" s="567" t="s">
        <v>1987</v>
      </c>
      <c r="C752" s="491">
        <v>1874</v>
      </c>
      <c r="D752" s="491">
        <v>0</v>
      </c>
      <c r="E752" s="491">
        <v>0</v>
      </c>
      <c r="F752" s="491">
        <v>1874</v>
      </c>
      <c r="G752" s="491">
        <v>1874</v>
      </c>
      <c r="H752" s="491">
        <v>0</v>
      </c>
      <c r="I752" s="491">
        <v>0</v>
      </c>
      <c r="J752" s="491">
        <v>1874</v>
      </c>
      <c r="K752" s="581">
        <f t="shared" si="35"/>
        <v>1</v>
      </c>
      <c r="L752" s="581"/>
      <c r="M752" s="581"/>
      <c r="N752" s="581">
        <f t="shared" si="36"/>
        <v>1</v>
      </c>
    </row>
    <row r="753" spans="1:14">
      <c r="A753" s="564">
        <f t="shared" si="37"/>
        <v>743</v>
      </c>
      <c r="B753" s="458" t="s">
        <v>1988</v>
      </c>
      <c r="C753" s="491">
        <v>2632</v>
      </c>
      <c r="D753" s="491">
        <v>0</v>
      </c>
      <c r="E753" s="491">
        <v>0</v>
      </c>
      <c r="F753" s="491">
        <v>2632</v>
      </c>
      <c r="G753" s="491">
        <v>2595.5129999999999</v>
      </c>
      <c r="H753" s="491">
        <v>0</v>
      </c>
      <c r="I753" s="491">
        <v>0</v>
      </c>
      <c r="J753" s="491">
        <v>2595.5129999999999</v>
      </c>
      <c r="K753" s="581">
        <f t="shared" si="35"/>
        <v>0.98613715805471125</v>
      </c>
      <c r="L753" s="581"/>
      <c r="M753" s="581"/>
      <c r="N753" s="581">
        <f t="shared" si="36"/>
        <v>0.98613715805471125</v>
      </c>
    </row>
    <row r="754" spans="1:14">
      <c r="A754" s="564">
        <f t="shared" si="37"/>
        <v>744</v>
      </c>
      <c r="B754" s="458" t="s">
        <v>1959</v>
      </c>
      <c r="C754" s="491">
        <v>0</v>
      </c>
      <c r="D754" s="491">
        <v>0</v>
      </c>
      <c r="E754" s="491">
        <v>0</v>
      </c>
      <c r="F754" s="491">
        <v>0</v>
      </c>
      <c r="G754" s="491">
        <v>2207.203</v>
      </c>
      <c r="H754" s="491">
        <v>0</v>
      </c>
      <c r="I754" s="491">
        <v>0</v>
      </c>
      <c r="J754" s="491">
        <v>2207.203</v>
      </c>
      <c r="K754" s="581"/>
      <c r="L754" s="581"/>
      <c r="M754" s="581"/>
      <c r="N754" s="581"/>
    </row>
    <row r="755" spans="1:14">
      <c r="A755" s="564">
        <f t="shared" si="37"/>
        <v>745</v>
      </c>
      <c r="B755" s="458" t="s">
        <v>1822</v>
      </c>
      <c r="C755" s="491">
        <v>0</v>
      </c>
      <c r="D755" s="491">
        <v>0</v>
      </c>
      <c r="E755" s="491">
        <v>0</v>
      </c>
      <c r="F755" s="491">
        <v>0</v>
      </c>
      <c r="G755" s="491">
        <v>190</v>
      </c>
      <c r="H755" s="491">
        <v>0</v>
      </c>
      <c r="I755" s="491">
        <v>0</v>
      </c>
      <c r="J755" s="491">
        <v>190</v>
      </c>
      <c r="K755" s="581"/>
      <c r="L755" s="581"/>
      <c r="M755" s="581"/>
      <c r="N755" s="581"/>
    </row>
    <row r="756" spans="1:14" ht="28">
      <c r="A756" s="564">
        <f t="shared" si="37"/>
        <v>746</v>
      </c>
      <c r="B756" s="565" t="s">
        <v>1832</v>
      </c>
      <c r="C756" s="491">
        <v>2000</v>
      </c>
      <c r="D756" s="491">
        <v>0</v>
      </c>
      <c r="E756" s="491">
        <v>0</v>
      </c>
      <c r="F756" s="491">
        <v>2000</v>
      </c>
      <c r="G756" s="491">
        <v>4564.2439999999997</v>
      </c>
      <c r="H756" s="491">
        <v>0</v>
      </c>
      <c r="I756" s="491">
        <v>0</v>
      </c>
      <c r="J756" s="491">
        <v>4564.2439999999997</v>
      </c>
      <c r="K756" s="581">
        <f t="shared" si="35"/>
        <v>2.2821219999999998</v>
      </c>
      <c r="L756" s="581"/>
      <c r="M756" s="581"/>
      <c r="N756" s="581">
        <f t="shared" si="36"/>
        <v>2.2821219999999998</v>
      </c>
    </row>
    <row r="757" spans="1:14" ht="28">
      <c r="A757" s="564">
        <f t="shared" si="37"/>
        <v>747</v>
      </c>
      <c r="B757" s="458" t="s">
        <v>1834</v>
      </c>
      <c r="C757" s="491">
        <v>0</v>
      </c>
      <c r="D757" s="491">
        <v>0</v>
      </c>
      <c r="E757" s="491">
        <v>0</v>
      </c>
      <c r="F757" s="491">
        <v>0</v>
      </c>
      <c r="G757" s="491">
        <v>430.608</v>
      </c>
      <c r="H757" s="491">
        <v>0</v>
      </c>
      <c r="I757" s="491">
        <v>0</v>
      </c>
      <c r="J757" s="491">
        <v>430.608</v>
      </c>
      <c r="K757" s="581"/>
      <c r="L757" s="581"/>
      <c r="M757" s="581"/>
      <c r="N757" s="581"/>
    </row>
    <row r="758" spans="1:14">
      <c r="A758" s="564">
        <f t="shared" si="37"/>
        <v>748</v>
      </c>
      <c r="B758" s="458" t="s">
        <v>1836</v>
      </c>
      <c r="C758" s="491">
        <v>0</v>
      </c>
      <c r="D758" s="491">
        <v>0</v>
      </c>
      <c r="E758" s="491">
        <v>0</v>
      </c>
      <c r="F758" s="491">
        <v>0</v>
      </c>
      <c r="G758" s="491">
        <v>131.541</v>
      </c>
      <c r="H758" s="491">
        <v>0</v>
      </c>
      <c r="I758" s="491">
        <v>0</v>
      </c>
      <c r="J758" s="491">
        <v>131.541</v>
      </c>
      <c r="K758" s="581"/>
      <c r="L758" s="581"/>
      <c r="M758" s="581"/>
      <c r="N758" s="581"/>
    </row>
    <row r="759" spans="1:14" ht="28">
      <c r="A759" s="564">
        <f t="shared" si="37"/>
        <v>749</v>
      </c>
      <c r="B759" s="512" t="s">
        <v>1864</v>
      </c>
      <c r="C759" s="491">
        <v>173</v>
      </c>
      <c r="D759" s="491">
        <v>0</v>
      </c>
      <c r="E759" s="491">
        <v>0</v>
      </c>
      <c r="F759" s="491">
        <v>173</v>
      </c>
      <c r="G759" s="491">
        <v>173</v>
      </c>
      <c r="H759" s="491">
        <v>0</v>
      </c>
      <c r="I759" s="491">
        <v>0</v>
      </c>
      <c r="J759" s="491">
        <v>173</v>
      </c>
      <c r="K759" s="581">
        <f t="shared" si="35"/>
        <v>1</v>
      </c>
      <c r="L759" s="581"/>
      <c r="M759" s="581"/>
      <c r="N759" s="581">
        <f t="shared" si="36"/>
        <v>1</v>
      </c>
    </row>
    <row r="760" spans="1:14" ht="28">
      <c r="A760" s="564">
        <f t="shared" si="37"/>
        <v>750</v>
      </c>
      <c r="B760" s="565" t="s">
        <v>1989</v>
      </c>
      <c r="C760" s="491">
        <v>19845</v>
      </c>
      <c r="D760" s="491">
        <v>0</v>
      </c>
      <c r="E760" s="491">
        <v>19845</v>
      </c>
      <c r="F760" s="491">
        <v>0</v>
      </c>
      <c r="G760" s="491">
        <v>11331.865</v>
      </c>
      <c r="H760" s="491">
        <v>0</v>
      </c>
      <c r="I760" s="491">
        <v>11331.865</v>
      </c>
      <c r="J760" s="491">
        <v>0</v>
      </c>
      <c r="K760" s="581">
        <f t="shared" si="35"/>
        <v>0.57101864449483497</v>
      </c>
      <c r="L760" s="581"/>
      <c r="M760" s="581">
        <f t="shared" ref="M760:M777" si="38">I760/E760</f>
        <v>0.57101864449483497</v>
      </c>
      <c r="N760" s="581"/>
    </row>
    <row r="761" spans="1:14" ht="28">
      <c r="A761" s="564">
        <f t="shared" si="37"/>
        <v>751</v>
      </c>
      <c r="B761" s="565" t="s">
        <v>1990</v>
      </c>
      <c r="C761" s="491">
        <v>19447</v>
      </c>
      <c r="D761" s="491">
        <v>0</v>
      </c>
      <c r="E761" s="491">
        <v>19447</v>
      </c>
      <c r="F761" s="491">
        <v>0</v>
      </c>
      <c r="G761" s="491">
        <v>779.49699999999996</v>
      </c>
      <c r="H761" s="491">
        <v>0</v>
      </c>
      <c r="I761" s="491">
        <v>779.49699999999996</v>
      </c>
      <c r="J761" s="491">
        <v>0</v>
      </c>
      <c r="K761" s="581">
        <f t="shared" si="35"/>
        <v>4.0083149071836272E-2</v>
      </c>
      <c r="L761" s="581"/>
      <c r="M761" s="581">
        <f t="shared" si="38"/>
        <v>4.0083149071836272E-2</v>
      </c>
      <c r="N761" s="581"/>
    </row>
    <row r="762" spans="1:14" ht="42">
      <c r="A762" s="564">
        <f t="shared" si="37"/>
        <v>752</v>
      </c>
      <c r="B762" s="565" t="s">
        <v>1558</v>
      </c>
      <c r="C762" s="491">
        <v>0</v>
      </c>
      <c r="D762" s="491">
        <v>0</v>
      </c>
      <c r="E762" s="491">
        <v>0</v>
      </c>
      <c r="F762" s="491">
        <v>0</v>
      </c>
      <c r="G762" s="491">
        <v>5560.5</v>
      </c>
      <c r="H762" s="491">
        <v>0</v>
      </c>
      <c r="I762" s="491">
        <v>5560.5</v>
      </c>
      <c r="J762" s="491">
        <v>0</v>
      </c>
      <c r="K762" s="581"/>
      <c r="L762" s="581"/>
      <c r="M762" s="581"/>
      <c r="N762" s="581"/>
    </row>
    <row r="763" spans="1:14">
      <c r="A763" s="564">
        <f t="shared" si="37"/>
        <v>753</v>
      </c>
      <c r="B763" s="565" t="s">
        <v>1610</v>
      </c>
      <c r="C763" s="491">
        <v>0</v>
      </c>
      <c r="D763" s="491">
        <v>0</v>
      </c>
      <c r="E763" s="491">
        <v>0</v>
      </c>
      <c r="F763" s="491">
        <v>0</v>
      </c>
      <c r="G763" s="491">
        <v>396.90899999999999</v>
      </c>
      <c r="H763" s="491">
        <v>0</v>
      </c>
      <c r="I763" s="491">
        <v>396.90899999999999</v>
      </c>
      <c r="J763" s="491">
        <v>0</v>
      </c>
      <c r="K763" s="581"/>
      <c r="L763" s="581"/>
      <c r="M763" s="581"/>
      <c r="N763" s="581"/>
    </row>
    <row r="764" spans="1:14">
      <c r="A764" s="564">
        <f t="shared" si="37"/>
        <v>754</v>
      </c>
      <c r="B764" s="565" t="s">
        <v>1621</v>
      </c>
      <c r="C764" s="491">
        <v>7792</v>
      </c>
      <c r="D764" s="491">
        <v>0</v>
      </c>
      <c r="E764" s="491">
        <v>7792</v>
      </c>
      <c r="F764" s="491">
        <v>0</v>
      </c>
      <c r="G764" s="491">
        <v>9058.075675</v>
      </c>
      <c r="H764" s="491">
        <v>0</v>
      </c>
      <c r="I764" s="491">
        <v>9058.075675</v>
      </c>
      <c r="J764" s="491">
        <v>0</v>
      </c>
      <c r="K764" s="581">
        <f t="shared" si="35"/>
        <v>1.1624840445328541</v>
      </c>
      <c r="L764" s="581"/>
      <c r="M764" s="581">
        <f t="shared" si="38"/>
        <v>1.1624840445328541</v>
      </c>
      <c r="N764" s="581"/>
    </row>
    <row r="765" spans="1:14" ht="28">
      <c r="A765" s="564">
        <f t="shared" si="37"/>
        <v>755</v>
      </c>
      <c r="B765" s="565" t="s">
        <v>1622</v>
      </c>
      <c r="C765" s="491">
        <v>8300</v>
      </c>
      <c r="D765" s="491">
        <v>0</v>
      </c>
      <c r="E765" s="491">
        <v>8300</v>
      </c>
      <c r="F765" s="491">
        <v>0</v>
      </c>
      <c r="G765" s="491">
        <v>13555.55</v>
      </c>
      <c r="H765" s="491">
        <v>0</v>
      </c>
      <c r="I765" s="491">
        <v>13555.55</v>
      </c>
      <c r="J765" s="491">
        <v>0</v>
      </c>
      <c r="K765" s="581">
        <f t="shared" si="35"/>
        <v>1.6331987951807228</v>
      </c>
      <c r="L765" s="581"/>
      <c r="M765" s="581">
        <f t="shared" si="38"/>
        <v>1.6331987951807228</v>
      </c>
      <c r="N765" s="581"/>
    </row>
    <row r="766" spans="1:14" ht="42">
      <c r="A766" s="564">
        <f t="shared" si="37"/>
        <v>756</v>
      </c>
      <c r="B766" s="565" t="s">
        <v>1624</v>
      </c>
      <c r="C766" s="491">
        <v>6509</v>
      </c>
      <c r="D766" s="491">
        <v>0</v>
      </c>
      <c r="E766" s="491">
        <v>6509</v>
      </c>
      <c r="F766" s="491">
        <v>0</v>
      </c>
      <c r="G766" s="491">
        <v>9786.2720000000008</v>
      </c>
      <c r="H766" s="491">
        <v>0</v>
      </c>
      <c r="I766" s="491">
        <v>9786.2720000000008</v>
      </c>
      <c r="J766" s="491">
        <v>0</v>
      </c>
      <c r="K766" s="581">
        <f t="shared" si="35"/>
        <v>1.5034985404824091</v>
      </c>
      <c r="L766" s="581"/>
      <c r="M766" s="581">
        <f t="shared" si="38"/>
        <v>1.5034985404824091</v>
      </c>
      <c r="N766" s="581"/>
    </row>
    <row r="767" spans="1:14" ht="28">
      <c r="A767" s="564">
        <f t="shared" si="37"/>
        <v>757</v>
      </c>
      <c r="B767" s="565" t="s">
        <v>1792</v>
      </c>
      <c r="C767" s="491">
        <v>8233.9580000000005</v>
      </c>
      <c r="D767" s="491">
        <v>0</v>
      </c>
      <c r="E767" s="491">
        <v>8233.9580000000005</v>
      </c>
      <c r="F767" s="491">
        <v>0</v>
      </c>
      <c r="G767" s="491">
        <v>7081.8649999999998</v>
      </c>
      <c r="H767" s="491">
        <v>0</v>
      </c>
      <c r="I767" s="491">
        <v>7081.8649999999998</v>
      </c>
      <c r="J767" s="491">
        <v>0</v>
      </c>
      <c r="K767" s="581">
        <f t="shared" si="35"/>
        <v>0.86008029188392743</v>
      </c>
      <c r="L767" s="581"/>
      <c r="M767" s="581">
        <f t="shared" si="38"/>
        <v>0.86008029188392743</v>
      </c>
      <c r="N767" s="581"/>
    </row>
    <row r="768" spans="1:14" ht="28">
      <c r="A768" s="564">
        <f t="shared" si="37"/>
        <v>758</v>
      </c>
      <c r="B768" s="565" t="s">
        <v>1764</v>
      </c>
      <c r="C768" s="491">
        <v>0</v>
      </c>
      <c r="D768" s="491">
        <v>0</v>
      </c>
      <c r="E768" s="491">
        <v>0</v>
      </c>
      <c r="F768" s="491">
        <v>0</v>
      </c>
      <c r="G768" s="491">
        <v>0.51</v>
      </c>
      <c r="H768" s="491">
        <v>0</v>
      </c>
      <c r="I768" s="491">
        <v>0.51</v>
      </c>
      <c r="J768" s="491">
        <v>0</v>
      </c>
      <c r="K768" s="581"/>
      <c r="L768" s="581"/>
      <c r="M768" s="581"/>
      <c r="N768" s="581"/>
    </row>
    <row r="769" spans="1:14">
      <c r="A769" s="564">
        <f t="shared" si="37"/>
        <v>759</v>
      </c>
      <c r="B769" s="565" t="s">
        <v>1874</v>
      </c>
      <c r="C769" s="491">
        <v>0</v>
      </c>
      <c r="D769" s="491">
        <v>0</v>
      </c>
      <c r="E769" s="491">
        <v>0</v>
      </c>
      <c r="F769" s="491">
        <v>0</v>
      </c>
      <c r="G769" s="491">
        <v>292.49700000000001</v>
      </c>
      <c r="H769" s="491">
        <v>0</v>
      </c>
      <c r="I769" s="491">
        <v>292.49700000000001</v>
      </c>
      <c r="J769" s="491">
        <v>0</v>
      </c>
      <c r="K769" s="581"/>
      <c r="L769" s="581"/>
      <c r="M769" s="581"/>
      <c r="N769" s="581"/>
    </row>
    <row r="770" spans="1:14">
      <c r="A770" s="564">
        <f t="shared" si="37"/>
        <v>760</v>
      </c>
      <c r="B770" s="565" t="s">
        <v>1875</v>
      </c>
      <c r="C770" s="491">
        <v>0</v>
      </c>
      <c r="D770" s="491">
        <v>0</v>
      </c>
      <c r="E770" s="491">
        <v>0</v>
      </c>
      <c r="F770" s="491">
        <v>0</v>
      </c>
      <c r="G770" s="491">
        <v>161.203</v>
      </c>
      <c r="H770" s="491">
        <v>0</v>
      </c>
      <c r="I770" s="491">
        <v>161.203</v>
      </c>
      <c r="J770" s="491">
        <v>0</v>
      </c>
      <c r="K770" s="581"/>
      <c r="L770" s="581"/>
      <c r="M770" s="581"/>
      <c r="N770" s="581"/>
    </row>
    <row r="771" spans="1:14" ht="28">
      <c r="A771" s="564">
        <f t="shared" si="37"/>
        <v>761</v>
      </c>
      <c r="B771" s="565" t="s">
        <v>1991</v>
      </c>
      <c r="C771" s="491">
        <v>0</v>
      </c>
      <c r="D771" s="491">
        <v>0</v>
      </c>
      <c r="E771" s="491">
        <v>0</v>
      </c>
      <c r="F771" s="491">
        <v>0</v>
      </c>
      <c r="G771" s="491">
        <v>3077.1689999999999</v>
      </c>
      <c r="H771" s="491">
        <v>0</v>
      </c>
      <c r="I771" s="491">
        <v>3077.1689999999999</v>
      </c>
      <c r="J771" s="491">
        <v>0</v>
      </c>
      <c r="K771" s="581"/>
      <c r="L771" s="581"/>
      <c r="M771" s="581"/>
      <c r="N771" s="581"/>
    </row>
    <row r="772" spans="1:14" ht="42">
      <c r="A772" s="564">
        <f t="shared" si="37"/>
        <v>762</v>
      </c>
      <c r="B772" s="565" t="s">
        <v>1897</v>
      </c>
      <c r="C772" s="491">
        <v>26041</v>
      </c>
      <c r="D772" s="491">
        <v>0</v>
      </c>
      <c r="E772" s="491">
        <v>26041</v>
      </c>
      <c r="F772" s="491">
        <v>0</v>
      </c>
      <c r="G772" s="491">
        <v>3955.9571980000001</v>
      </c>
      <c r="H772" s="491">
        <v>0</v>
      </c>
      <c r="I772" s="491">
        <v>3955.9571980000001</v>
      </c>
      <c r="J772" s="491">
        <v>0</v>
      </c>
      <c r="K772" s="581">
        <f t="shared" si="35"/>
        <v>0.15191264536692139</v>
      </c>
      <c r="L772" s="581"/>
      <c r="M772" s="581">
        <f t="shared" si="38"/>
        <v>0.15191264536692139</v>
      </c>
      <c r="N772" s="581"/>
    </row>
    <row r="773" spans="1:14" ht="28">
      <c r="A773" s="564">
        <f t="shared" si="37"/>
        <v>763</v>
      </c>
      <c r="B773" s="565" t="s">
        <v>1719</v>
      </c>
      <c r="C773" s="491">
        <v>1500</v>
      </c>
      <c r="D773" s="491">
        <v>0</v>
      </c>
      <c r="E773" s="491">
        <v>1500</v>
      </c>
      <c r="F773" s="491">
        <v>0</v>
      </c>
      <c r="G773" s="491">
        <v>1500</v>
      </c>
      <c r="H773" s="491">
        <v>0</v>
      </c>
      <c r="I773" s="491">
        <v>1500</v>
      </c>
      <c r="J773" s="491">
        <v>0</v>
      </c>
      <c r="K773" s="581">
        <f t="shared" si="35"/>
        <v>1</v>
      </c>
      <c r="L773" s="581"/>
      <c r="M773" s="581">
        <f t="shared" si="38"/>
        <v>1</v>
      </c>
      <c r="N773" s="581"/>
    </row>
    <row r="774" spans="1:14" ht="28">
      <c r="A774" s="564">
        <f t="shared" si="37"/>
        <v>764</v>
      </c>
      <c r="B774" s="565" t="s">
        <v>1720</v>
      </c>
      <c r="C774" s="491">
        <v>7500</v>
      </c>
      <c r="D774" s="491">
        <v>0</v>
      </c>
      <c r="E774" s="491">
        <v>7500</v>
      </c>
      <c r="F774" s="491">
        <v>0</v>
      </c>
      <c r="G774" s="491">
        <v>7500</v>
      </c>
      <c r="H774" s="491">
        <v>0</v>
      </c>
      <c r="I774" s="491">
        <v>7500</v>
      </c>
      <c r="J774" s="491">
        <v>0</v>
      </c>
      <c r="K774" s="581">
        <f t="shared" si="35"/>
        <v>1</v>
      </c>
      <c r="L774" s="581"/>
      <c r="M774" s="581">
        <f t="shared" si="38"/>
        <v>1</v>
      </c>
      <c r="N774" s="581"/>
    </row>
    <row r="775" spans="1:14" ht="28">
      <c r="A775" s="564">
        <f t="shared" si="37"/>
        <v>765</v>
      </c>
      <c r="B775" s="565" t="s">
        <v>1992</v>
      </c>
      <c r="C775" s="491">
        <v>58000</v>
      </c>
      <c r="D775" s="491">
        <v>0</v>
      </c>
      <c r="E775" s="491">
        <v>58000</v>
      </c>
      <c r="F775" s="491">
        <v>0</v>
      </c>
      <c r="G775" s="491">
        <v>1715.0266999999999</v>
      </c>
      <c r="H775" s="491">
        <v>0</v>
      </c>
      <c r="I775" s="491">
        <v>1715.0266999999999</v>
      </c>
      <c r="J775" s="491">
        <v>0</v>
      </c>
      <c r="K775" s="581">
        <f t="shared" si="35"/>
        <v>2.9569425862068965E-2</v>
      </c>
      <c r="L775" s="581"/>
      <c r="M775" s="581">
        <f t="shared" si="38"/>
        <v>2.9569425862068965E-2</v>
      </c>
      <c r="N775" s="581"/>
    </row>
    <row r="776" spans="1:14" ht="28">
      <c r="A776" s="564">
        <f t="shared" si="37"/>
        <v>766</v>
      </c>
      <c r="B776" s="565" t="s">
        <v>1899</v>
      </c>
      <c r="C776" s="491">
        <v>50700</v>
      </c>
      <c r="D776" s="491">
        <v>0</v>
      </c>
      <c r="E776" s="491">
        <v>50700</v>
      </c>
      <c r="F776" s="491">
        <v>0</v>
      </c>
      <c r="G776" s="491">
        <v>28989.946765000001</v>
      </c>
      <c r="H776" s="491">
        <v>0</v>
      </c>
      <c r="I776" s="491">
        <v>28989.946765000001</v>
      </c>
      <c r="J776" s="491">
        <v>0</v>
      </c>
      <c r="K776" s="581">
        <f t="shared" si="35"/>
        <v>0.57179382179487181</v>
      </c>
      <c r="L776" s="581"/>
      <c r="M776" s="581">
        <f t="shared" si="38"/>
        <v>0.57179382179487181</v>
      </c>
      <c r="N776" s="581"/>
    </row>
    <row r="777" spans="1:14" ht="28">
      <c r="A777" s="564">
        <f t="shared" si="37"/>
        <v>767</v>
      </c>
      <c r="B777" s="565" t="s">
        <v>1900</v>
      </c>
      <c r="C777" s="491">
        <v>63172.042000000001</v>
      </c>
      <c r="D777" s="491">
        <v>0</v>
      </c>
      <c r="E777" s="491">
        <v>63172.042000000001</v>
      </c>
      <c r="F777" s="491">
        <v>0</v>
      </c>
      <c r="G777" s="491">
        <v>72194.739440999998</v>
      </c>
      <c r="H777" s="491">
        <v>0</v>
      </c>
      <c r="I777" s="491">
        <v>72194.739440999998</v>
      </c>
      <c r="J777" s="491">
        <v>0</v>
      </c>
      <c r="K777" s="581">
        <f t="shared" si="35"/>
        <v>1.1428273830534084</v>
      </c>
      <c r="L777" s="581"/>
      <c r="M777" s="581">
        <f t="shared" si="38"/>
        <v>1.1428273830534084</v>
      </c>
      <c r="N777" s="581"/>
    </row>
    <row r="778" spans="1:14" ht="28">
      <c r="A778" s="564">
        <f t="shared" si="37"/>
        <v>768</v>
      </c>
      <c r="B778" s="565" t="s">
        <v>1907</v>
      </c>
      <c r="C778" s="491">
        <v>0</v>
      </c>
      <c r="D778" s="491">
        <v>0</v>
      </c>
      <c r="E778" s="491">
        <v>0</v>
      </c>
      <c r="F778" s="491">
        <v>0</v>
      </c>
      <c r="G778" s="491">
        <v>289.62704400000001</v>
      </c>
      <c r="H778" s="491">
        <v>0</v>
      </c>
      <c r="I778" s="491">
        <v>289.62704400000001</v>
      </c>
      <c r="J778" s="491">
        <v>0</v>
      </c>
      <c r="K778" s="581"/>
      <c r="L778" s="581"/>
      <c r="M778" s="581"/>
      <c r="N778" s="581"/>
    </row>
    <row r="779" spans="1:14" ht="28">
      <c r="A779" s="564">
        <f t="shared" si="37"/>
        <v>769</v>
      </c>
      <c r="B779" s="565" t="s">
        <v>1993</v>
      </c>
      <c r="C779" s="491">
        <v>59912</v>
      </c>
      <c r="D779" s="491">
        <v>0</v>
      </c>
      <c r="E779" s="491">
        <v>59912</v>
      </c>
      <c r="F779" s="491">
        <v>0</v>
      </c>
      <c r="G779" s="491">
        <v>1345.145</v>
      </c>
      <c r="H779" s="491">
        <v>0</v>
      </c>
      <c r="I779" s="491">
        <v>1345.145</v>
      </c>
      <c r="J779" s="491">
        <v>0</v>
      </c>
      <c r="K779" s="581">
        <f t="shared" ref="K779:K842" si="39">G779/C779</f>
        <v>2.2452012952330083E-2</v>
      </c>
      <c r="L779" s="581"/>
      <c r="M779" s="581">
        <f t="shared" ref="M779:M796" si="40">I779/E779</f>
        <v>2.2452012952330083E-2</v>
      </c>
      <c r="N779" s="581"/>
    </row>
    <row r="780" spans="1:14" ht="56">
      <c r="A780" s="564">
        <f t="shared" si="37"/>
        <v>770</v>
      </c>
      <c r="B780" s="565" t="s">
        <v>1994</v>
      </c>
      <c r="C780" s="491">
        <v>0</v>
      </c>
      <c r="D780" s="491">
        <v>0</v>
      </c>
      <c r="E780" s="491">
        <v>0</v>
      </c>
      <c r="F780" s="491">
        <v>0</v>
      </c>
      <c r="G780" s="491">
        <v>209.9</v>
      </c>
      <c r="H780" s="491">
        <v>0</v>
      </c>
      <c r="I780" s="491">
        <v>209.9</v>
      </c>
      <c r="J780" s="491">
        <v>0</v>
      </c>
      <c r="K780" s="581"/>
      <c r="L780" s="581"/>
      <c r="M780" s="581"/>
      <c r="N780" s="581"/>
    </row>
    <row r="781" spans="1:14" ht="42">
      <c r="A781" s="564">
        <f t="shared" ref="A781:A844" si="41">1+A780</f>
        <v>771</v>
      </c>
      <c r="B781" s="565" t="s">
        <v>1904</v>
      </c>
      <c r="C781" s="491">
        <v>0</v>
      </c>
      <c r="D781" s="491">
        <v>0</v>
      </c>
      <c r="E781" s="491">
        <v>0</v>
      </c>
      <c r="F781" s="491">
        <v>0</v>
      </c>
      <c r="G781" s="491">
        <v>0</v>
      </c>
      <c r="H781" s="491">
        <v>0</v>
      </c>
      <c r="I781" s="491">
        <v>0</v>
      </c>
      <c r="J781" s="491">
        <v>0</v>
      </c>
      <c r="K781" s="581"/>
      <c r="L781" s="581"/>
      <c r="M781" s="581"/>
      <c r="N781" s="581"/>
    </row>
    <row r="782" spans="1:14" ht="28">
      <c r="A782" s="564">
        <f t="shared" si="41"/>
        <v>772</v>
      </c>
      <c r="B782" s="458" t="s">
        <v>1623</v>
      </c>
      <c r="C782" s="491">
        <v>0</v>
      </c>
      <c r="D782" s="491">
        <v>0</v>
      </c>
      <c r="E782" s="491">
        <v>0</v>
      </c>
      <c r="F782" s="491">
        <v>0</v>
      </c>
      <c r="G782" s="491">
        <v>8432.3035</v>
      </c>
      <c r="H782" s="491">
        <v>0</v>
      </c>
      <c r="I782" s="491">
        <v>8432.3035</v>
      </c>
      <c r="J782" s="491">
        <v>0</v>
      </c>
      <c r="K782" s="581"/>
      <c r="L782" s="581"/>
      <c r="M782" s="581"/>
      <c r="N782" s="581"/>
    </row>
    <row r="783" spans="1:14" ht="28">
      <c r="A783" s="564">
        <f t="shared" si="41"/>
        <v>773</v>
      </c>
      <c r="B783" s="567" t="s">
        <v>1750</v>
      </c>
      <c r="C783" s="491">
        <v>0</v>
      </c>
      <c r="D783" s="491">
        <v>0</v>
      </c>
      <c r="E783" s="491">
        <v>0</v>
      </c>
      <c r="F783" s="491">
        <v>0</v>
      </c>
      <c r="G783" s="491">
        <v>300</v>
      </c>
      <c r="H783" s="491">
        <v>0</v>
      </c>
      <c r="I783" s="491">
        <v>300</v>
      </c>
      <c r="J783" s="491">
        <v>0</v>
      </c>
      <c r="K783" s="581"/>
      <c r="L783" s="581"/>
      <c r="M783" s="581"/>
      <c r="N783" s="581"/>
    </row>
    <row r="784" spans="1:14" ht="28">
      <c r="A784" s="564">
        <f t="shared" si="41"/>
        <v>774</v>
      </c>
      <c r="B784" s="458" t="s">
        <v>1647</v>
      </c>
      <c r="C784" s="491">
        <v>0</v>
      </c>
      <c r="D784" s="491">
        <v>0</v>
      </c>
      <c r="E784" s="491">
        <v>0</v>
      </c>
      <c r="F784" s="491">
        <v>0</v>
      </c>
      <c r="G784" s="491">
        <v>467.78100000000001</v>
      </c>
      <c r="H784" s="491">
        <v>0</v>
      </c>
      <c r="I784" s="491">
        <v>467.78100000000001</v>
      </c>
      <c r="J784" s="491">
        <v>0</v>
      </c>
      <c r="K784" s="581"/>
      <c r="L784" s="581"/>
      <c r="M784" s="581"/>
      <c r="N784" s="581"/>
    </row>
    <row r="785" spans="1:14" ht="70">
      <c r="A785" s="564">
        <f t="shared" si="41"/>
        <v>775</v>
      </c>
      <c r="B785" s="565" t="s">
        <v>1901</v>
      </c>
      <c r="C785" s="491">
        <v>10437</v>
      </c>
      <c r="D785" s="491">
        <v>10437</v>
      </c>
      <c r="E785" s="491">
        <v>0</v>
      </c>
      <c r="F785" s="491">
        <v>0</v>
      </c>
      <c r="G785" s="491">
        <v>2908.4961750000002</v>
      </c>
      <c r="H785" s="491">
        <v>2908.4961750000002</v>
      </c>
      <c r="I785" s="491">
        <v>0</v>
      </c>
      <c r="J785" s="491">
        <v>0</v>
      </c>
      <c r="K785" s="581">
        <f t="shared" si="39"/>
        <v>0.27867166570853696</v>
      </c>
      <c r="L785" s="581">
        <f t="shared" ref="L785:L790" si="42">H785/D785</f>
        <v>0.27867166570853696</v>
      </c>
      <c r="M785" s="581"/>
      <c r="N785" s="581"/>
    </row>
    <row r="786" spans="1:14" ht="70">
      <c r="A786" s="564">
        <f t="shared" si="41"/>
        <v>776</v>
      </c>
      <c r="B786" s="565" t="s">
        <v>1901</v>
      </c>
      <c r="C786" s="491">
        <v>198869</v>
      </c>
      <c r="D786" s="491">
        <v>198869</v>
      </c>
      <c r="E786" s="491">
        <v>0</v>
      </c>
      <c r="F786" s="491">
        <v>0</v>
      </c>
      <c r="G786" s="491">
        <v>68387.229160000003</v>
      </c>
      <c r="H786" s="491">
        <v>68387.229160000003</v>
      </c>
      <c r="I786" s="491">
        <v>0</v>
      </c>
      <c r="J786" s="491">
        <v>0</v>
      </c>
      <c r="K786" s="581">
        <f t="shared" si="39"/>
        <v>0.34388079167693308</v>
      </c>
      <c r="L786" s="581">
        <f t="shared" si="42"/>
        <v>0.34388079167693308</v>
      </c>
      <c r="M786" s="581"/>
      <c r="N786" s="581"/>
    </row>
    <row r="787" spans="1:14" ht="42">
      <c r="A787" s="564">
        <f t="shared" si="41"/>
        <v>777</v>
      </c>
      <c r="B787" s="565" t="s">
        <v>1896</v>
      </c>
      <c r="C787" s="491">
        <v>64448</v>
      </c>
      <c r="D787" s="491">
        <v>64448</v>
      </c>
      <c r="E787" s="491">
        <v>0</v>
      </c>
      <c r="F787" s="491">
        <v>0</v>
      </c>
      <c r="G787" s="491">
        <v>64431.543194999998</v>
      </c>
      <c r="H787" s="491">
        <v>64431.543194999998</v>
      </c>
      <c r="I787" s="491">
        <v>0</v>
      </c>
      <c r="J787" s="491">
        <v>0</v>
      </c>
      <c r="K787" s="581">
        <f t="shared" si="39"/>
        <v>0.99974464987276557</v>
      </c>
      <c r="L787" s="581">
        <f t="shared" si="42"/>
        <v>0.99974464987276557</v>
      </c>
      <c r="M787" s="581"/>
      <c r="N787" s="581"/>
    </row>
    <row r="788" spans="1:14" ht="42">
      <c r="A788" s="564">
        <f t="shared" si="41"/>
        <v>778</v>
      </c>
      <c r="B788" s="565" t="s">
        <v>1897</v>
      </c>
      <c r="C788" s="491">
        <v>134817</v>
      </c>
      <c r="D788" s="491">
        <v>134817</v>
      </c>
      <c r="E788" s="491">
        <v>0</v>
      </c>
      <c r="F788" s="491">
        <v>0</v>
      </c>
      <c r="G788" s="491">
        <v>88061.436769000007</v>
      </c>
      <c r="H788" s="491">
        <v>88061.436769000007</v>
      </c>
      <c r="I788" s="491">
        <v>0</v>
      </c>
      <c r="J788" s="491">
        <v>0</v>
      </c>
      <c r="K788" s="581">
        <f t="shared" si="39"/>
        <v>0.65319237758591286</v>
      </c>
      <c r="L788" s="581">
        <f t="shared" si="42"/>
        <v>0.65319237758591286</v>
      </c>
      <c r="M788" s="581"/>
      <c r="N788" s="581"/>
    </row>
    <row r="789" spans="1:14" ht="56">
      <c r="A789" s="564">
        <f t="shared" si="41"/>
        <v>779</v>
      </c>
      <c r="B789" s="565" t="s">
        <v>1773</v>
      </c>
      <c r="C789" s="491">
        <v>206000</v>
      </c>
      <c r="D789" s="491">
        <v>206000</v>
      </c>
      <c r="E789" s="491">
        <v>0</v>
      </c>
      <c r="F789" s="491">
        <v>0</v>
      </c>
      <c r="G789" s="491">
        <v>77423.195999999996</v>
      </c>
      <c r="H789" s="491">
        <v>77423.195999999996</v>
      </c>
      <c r="I789" s="491">
        <v>0</v>
      </c>
      <c r="J789" s="491">
        <v>0</v>
      </c>
      <c r="K789" s="581">
        <f t="shared" si="39"/>
        <v>0.37584075728155336</v>
      </c>
      <c r="L789" s="581">
        <f t="shared" si="42"/>
        <v>0.37584075728155336</v>
      </c>
      <c r="M789" s="581"/>
      <c r="N789" s="581"/>
    </row>
    <row r="790" spans="1:14" ht="56">
      <c r="A790" s="564">
        <f t="shared" si="41"/>
        <v>780</v>
      </c>
      <c r="B790" s="565" t="s">
        <v>1773</v>
      </c>
      <c r="C790" s="491">
        <v>10413</v>
      </c>
      <c r="D790" s="491">
        <v>10413</v>
      </c>
      <c r="E790" s="491">
        <v>0</v>
      </c>
      <c r="F790" s="491">
        <v>0</v>
      </c>
      <c r="G790" s="491">
        <v>2447.5421879999999</v>
      </c>
      <c r="H790" s="491">
        <v>2447.5421879999999</v>
      </c>
      <c r="I790" s="491">
        <v>0</v>
      </c>
      <c r="J790" s="491">
        <v>0</v>
      </c>
      <c r="K790" s="581">
        <f t="shared" si="39"/>
        <v>0.23504678651685393</v>
      </c>
      <c r="L790" s="581">
        <f t="shared" si="42"/>
        <v>0.23504678651685393</v>
      </c>
      <c r="M790" s="581"/>
      <c r="N790" s="581"/>
    </row>
    <row r="791" spans="1:14">
      <c r="A791" s="564">
        <f t="shared" si="41"/>
        <v>781</v>
      </c>
      <c r="B791" s="512" t="s">
        <v>1821</v>
      </c>
      <c r="C791" s="491">
        <v>260</v>
      </c>
      <c r="D791" s="491">
        <v>0</v>
      </c>
      <c r="E791" s="491">
        <v>260</v>
      </c>
      <c r="F791" s="491">
        <v>0</v>
      </c>
      <c r="G791" s="491">
        <v>260</v>
      </c>
      <c r="H791" s="491">
        <v>0</v>
      </c>
      <c r="I791" s="491">
        <v>260</v>
      </c>
      <c r="J791" s="491">
        <v>0</v>
      </c>
      <c r="K791" s="581">
        <f t="shared" si="39"/>
        <v>1</v>
      </c>
      <c r="L791" s="581"/>
      <c r="M791" s="581">
        <f t="shared" si="40"/>
        <v>1</v>
      </c>
      <c r="N791" s="581"/>
    </row>
    <row r="792" spans="1:14">
      <c r="A792" s="564">
        <f t="shared" si="41"/>
        <v>782</v>
      </c>
      <c r="B792" s="565" t="s">
        <v>1822</v>
      </c>
      <c r="C792" s="491">
        <v>260</v>
      </c>
      <c r="D792" s="491">
        <v>0</v>
      </c>
      <c r="E792" s="491">
        <v>260</v>
      </c>
      <c r="F792" s="491">
        <v>0</v>
      </c>
      <c r="G792" s="491">
        <v>260</v>
      </c>
      <c r="H792" s="491">
        <v>0</v>
      </c>
      <c r="I792" s="491">
        <v>260</v>
      </c>
      <c r="J792" s="491">
        <v>0</v>
      </c>
      <c r="K792" s="581">
        <f t="shared" si="39"/>
        <v>1</v>
      </c>
      <c r="L792" s="581"/>
      <c r="M792" s="581">
        <f t="shared" si="40"/>
        <v>1</v>
      </c>
      <c r="N792" s="581"/>
    </row>
    <row r="793" spans="1:14" ht="28">
      <c r="A793" s="564">
        <f t="shared" si="41"/>
        <v>783</v>
      </c>
      <c r="B793" s="565" t="s">
        <v>1832</v>
      </c>
      <c r="C793" s="491">
        <v>650</v>
      </c>
      <c r="D793" s="491">
        <v>0</v>
      </c>
      <c r="E793" s="491">
        <v>650</v>
      </c>
      <c r="F793" s="491">
        <v>0</v>
      </c>
      <c r="G793" s="491">
        <v>650</v>
      </c>
      <c r="H793" s="491">
        <v>0</v>
      </c>
      <c r="I793" s="491">
        <v>650</v>
      </c>
      <c r="J793" s="491">
        <v>0</v>
      </c>
      <c r="K793" s="581">
        <f t="shared" si="39"/>
        <v>1</v>
      </c>
      <c r="L793" s="581"/>
      <c r="M793" s="581">
        <f t="shared" si="40"/>
        <v>1</v>
      </c>
      <c r="N793" s="581"/>
    </row>
    <row r="794" spans="1:14" ht="28">
      <c r="A794" s="564">
        <f t="shared" si="41"/>
        <v>784</v>
      </c>
      <c r="B794" s="512" t="s">
        <v>1864</v>
      </c>
      <c r="C794" s="491">
        <v>681.56</v>
      </c>
      <c r="D794" s="491">
        <v>0</v>
      </c>
      <c r="E794" s="491">
        <v>681.56</v>
      </c>
      <c r="F794" s="491">
        <v>0</v>
      </c>
      <c r="G794" s="491">
        <v>681.56</v>
      </c>
      <c r="H794" s="491">
        <v>0</v>
      </c>
      <c r="I794" s="491">
        <v>681.56</v>
      </c>
      <c r="J794" s="491">
        <v>0</v>
      </c>
      <c r="K794" s="581">
        <f t="shared" si="39"/>
        <v>1</v>
      </c>
      <c r="L794" s="581"/>
      <c r="M794" s="581">
        <f t="shared" si="40"/>
        <v>1</v>
      </c>
      <c r="N794" s="581"/>
    </row>
    <row r="795" spans="1:14" ht="56">
      <c r="A795" s="564">
        <f t="shared" si="41"/>
        <v>785</v>
      </c>
      <c r="B795" s="565" t="s">
        <v>1995</v>
      </c>
      <c r="C795" s="491">
        <v>16512</v>
      </c>
      <c r="D795" s="491">
        <v>0</v>
      </c>
      <c r="E795" s="491">
        <v>16512</v>
      </c>
      <c r="F795" s="491">
        <v>0</v>
      </c>
      <c r="G795" s="491">
        <v>82995.368067999996</v>
      </c>
      <c r="H795" s="491">
        <v>0</v>
      </c>
      <c r="I795" s="491">
        <v>82995.368067999996</v>
      </c>
      <c r="J795" s="491">
        <v>0</v>
      </c>
      <c r="K795" s="581">
        <f t="shared" si="39"/>
        <v>5.0263667676841086</v>
      </c>
      <c r="L795" s="581"/>
      <c r="M795" s="581">
        <f t="shared" si="40"/>
        <v>5.0263667676841086</v>
      </c>
      <c r="N795" s="581"/>
    </row>
    <row r="796" spans="1:14">
      <c r="A796" s="564">
        <f t="shared" si="41"/>
        <v>786</v>
      </c>
      <c r="B796" s="512" t="s">
        <v>1996</v>
      </c>
      <c r="C796" s="491">
        <v>2918</v>
      </c>
      <c r="D796" s="491">
        <v>0</v>
      </c>
      <c r="E796" s="491">
        <v>2918</v>
      </c>
      <c r="F796" s="491">
        <v>0</v>
      </c>
      <c r="G796" s="491">
        <v>8853.4036849999993</v>
      </c>
      <c r="H796" s="491">
        <v>0</v>
      </c>
      <c r="I796" s="491">
        <v>8853.4036849999993</v>
      </c>
      <c r="J796" s="491">
        <v>0</v>
      </c>
      <c r="K796" s="581">
        <f t="shared" si="39"/>
        <v>3.0340656905414667</v>
      </c>
      <c r="L796" s="581"/>
      <c r="M796" s="581">
        <f t="shared" si="40"/>
        <v>3.0340656905414667</v>
      </c>
      <c r="N796" s="581"/>
    </row>
    <row r="797" spans="1:14" ht="28">
      <c r="A797" s="564">
        <f t="shared" si="41"/>
        <v>787</v>
      </c>
      <c r="B797" s="458" t="s">
        <v>1997</v>
      </c>
      <c r="C797" s="491">
        <v>0</v>
      </c>
      <c r="D797" s="491">
        <v>0</v>
      </c>
      <c r="E797" s="491">
        <v>0</v>
      </c>
      <c r="F797" s="491">
        <v>0</v>
      </c>
      <c r="G797" s="491">
        <v>8758.2060089999995</v>
      </c>
      <c r="H797" s="491">
        <v>0</v>
      </c>
      <c r="I797" s="491">
        <v>0</v>
      </c>
      <c r="J797" s="491">
        <v>8758.2060089999995</v>
      </c>
      <c r="K797" s="581"/>
      <c r="L797" s="581"/>
      <c r="M797" s="581"/>
      <c r="N797" s="581"/>
    </row>
    <row r="798" spans="1:14" ht="28">
      <c r="A798" s="564">
        <f t="shared" si="41"/>
        <v>788</v>
      </c>
      <c r="B798" s="458" t="s">
        <v>1997</v>
      </c>
      <c r="C798" s="491">
        <v>0</v>
      </c>
      <c r="D798" s="491">
        <v>0</v>
      </c>
      <c r="E798" s="491">
        <v>0</v>
      </c>
      <c r="F798" s="491">
        <v>0</v>
      </c>
      <c r="G798" s="491">
        <v>1525.63</v>
      </c>
      <c r="H798" s="491">
        <v>0</v>
      </c>
      <c r="I798" s="491">
        <v>0</v>
      </c>
      <c r="J798" s="491">
        <v>1525.63</v>
      </c>
      <c r="K798" s="581"/>
      <c r="L798" s="581"/>
      <c r="M798" s="581"/>
      <c r="N798" s="581"/>
    </row>
    <row r="799" spans="1:14" ht="28">
      <c r="A799" s="564">
        <f t="shared" si="41"/>
        <v>789</v>
      </c>
      <c r="B799" s="458" t="s">
        <v>1998</v>
      </c>
      <c r="C799" s="491">
        <v>1254.5160000000001</v>
      </c>
      <c r="D799" s="491">
        <v>0</v>
      </c>
      <c r="E799" s="491">
        <v>0</v>
      </c>
      <c r="F799" s="491">
        <v>1254.5160000000001</v>
      </c>
      <c r="G799" s="491">
        <v>1248.2940000000001</v>
      </c>
      <c r="H799" s="491">
        <v>0</v>
      </c>
      <c r="I799" s="491">
        <v>0</v>
      </c>
      <c r="J799" s="491">
        <v>1248.2940000000001</v>
      </c>
      <c r="K799" s="581">
        <f t="shared" si="39"/>
        <v>0.99504031833790885</v>
      </c>
      <c r="L799" s="581"/>
      <c r="M799" s="581"/>
      <c r="N799" s="581">
        <f t="shared" ref="N799:N842" si="43">J799/F799</f>
        <v>0.99504031833790885</v>
      </c>
    </row>
    <row r="800" spans="1:14" ht="28">
      <c r="A800" s="564">
        <f t="shared" si="41"/>
        <v>790</v>
      </c>
      <c r="B800" s="458" t="s">
        <v>1999</v>
      </c>
      <c r="C800" s="491">
        <v>950</v>
      </c>
      <c r="D800" s="491">
        <v>0</v>
      </c>
      <c r="E800" s="491">
        <v>0</v>
      </c>
      <c r="F800" s="491">
        <v>950</v>
      </c>
      <c r="G800" s="491">
        <v>0</v>
      </c>
      <c r="H800" s="491">
        <v>0</v>
      </c>
      <c r="I800" s="491">
        <v>0</v>
      </c>
      <c r="J800" s="491">
        <v>0</v>
      </c>
      <c r="K800" s="581">
        <f t="shared" si="39"/>
        <v>0</v>
      </c>
      <c r="L800" s="581"/>
      <c r="M800" s="581"/>
      <c r="N800" s="581">
        <f t="shared" si="43"/>
        <v>0</v>
      </c>
    </row>
    <row r="801" spans="1:14">
      <c r="A801" s="564">
        <f t="shared" si="41"/>
        <v>791</v>
      </c>
      <c r="B801" s="458" t="s">
        <v>2000</v>
      </c>
      <c r="C801" s="491">
        <v>62.378999999999998</v>
      </c>
      <c r="D801" s="491">
        <v>0</v>
      </c>
      <c r="E801" s="491">
        <v>0</v>
      </c>
      <c r="F801" s="491">
        <v>62.378999999999998</v>
      </c>
      <c r="G801" s="491">
        <v>161.87899999999999</v>
      </c>
      <c r="H801" s="491">
        <v>0</v>
      </c>
      <c r="I801" s="491">
        <v>0</v>
      </c>
      <c r="J801" s="491">
        <v>161.87899999999999</v>
      </c>
      <c r="K801" s="581">
        <f t="shared" si="39"/>
        <v>2.5950880905432916</v>
      </c>
      <c r="L801" s="581"/>
      <c r="M801" s="581"/>
      <c r="N801" s="581">
        <f t="shared" si="43"/>
        <v>2.5950880905432916</v>
      </c>
    </row>
    <row r="802" spans="1:14" ht="28">
      <c r="A802" s="564">
        <f t="shared" si="41"/>
        <v>792</v>
      </c>
      <c r="B802" s="458" t="s">
        <v>2001</v>
      </c>
      <c r="C802" s="491">
        <v>4160</v>
      </c>
      <c r="D802" s="491">
        <v>0</v>
      </c>
      <c r="E802" s="491">
        <v>0</v>
      </c>
      <c r="F802" s="491">
        <v>4160</v>
      </c>
      <c r="G802" s="491">
        <v>4254.3850000000002</v>
      </c>
      <c r="H802" s="491">
        <v>0</v>
      </c>
      <c r="I802" s="491">
        <v>0</v>
      </c>
      <c r="J802" s="491">
        <v>4254.3850000000002</v>
      </c>
      <c r="K802" s="581">
        <f t="shared" si="39"/>
        <v>1.022688701923077</v>
      </c>
      <c r="L802" s="581"/>
      <c r="M802" s="581"/>
      <c r="N802" s="581">
        <f t="shared" si="43"/>
        <v>1.022688701923077</v>
      </c>
    </row>
    <row r="803" spans="1:14" ht="28">
      <c r="A803" s="564">
        <f t="shared" si="41"/>
        <v>793</v>
      </c>
      <c r="B803" s="458" t="s">
        <v>2002</v>
      </c>
      <c r="C803" s="491">
        <v>109.524</v>
      </c>
      <c r="D803" s="491">
        <v>0</v>
      </c>
      <c r="E803" s="491">
        <v>0</v>
      </c>
      <c r="F803" s="491">
        <v>109.524</v>
      </c>
      <c r="G803" s="491">
        <v>109.524</v>
      </c>
      <c r="H803" s="491">
        <v>0</v>
      </c>
      <c r="I803" s="491">
        <v>0</v>
      </c>
      <c r="J803" s="491">
        <v>109.524</v>
      </c>
      <c r="K803" s="581">
        <f t="shared" si="39"/>
        <v>1</v>
      </c>
      <c r="L803" s="581"/>
      <c r="M803" s="581"/>
      <c r="N803" s="581">
        <f t="shared" si="43"/>
        <v>1</v>
      </c>
    </row>
    <row r="804" spans="1:14" ht="56">
      <c r="A804" s="564">
        <f t="shared" si="41"/>
        <v>794</v>
      </c>
      <c r="B804" s="458" t="s">
        <v>2003</v>
      </c>
      <c r="C804" s="491">
        <v>277.173</v>
      </c>
      <c r="D804" s="491">
        <v>0</v>
      </c>
      <c r="E804" s="491">
        <v>0</v>
      </c>
      <c r="F804" s="491">
        <v>277.173</v>
      </c>
      <c r="G804" s="491">
        <v>277.173</v>
      </c>
      <c r="H804" s="491">
        <v>0</v>
      </c>
      <c r="I804" s="491">
        <v>0</v>
      </c>
      <c r="J804" s="491">
        <v>277.173</v>
      </c>
      <c r="K804" s="581">
        <f t="shared" si="39"/>
        <v>1</v>
      </c>
      <c r="L804" s="581"/>
      <c r="M804" s="581"/>
      <c r="N804" s="581">
        <f t="shared" si="43"/>
        <v>1</v>
      </c>
    </row>
    <row r="805" spans="1:14" ht="42">
      <c r="A805" s="564">
        <f t="shared" si="41"/>
        <v>795</v>
      </c>
      <c r="B805" s="458" t="s">
        <v>2004</v>
      </c>
      <c r="C805" s="491">
        <v>429.87400000000002</v>
      </c>
      <c r="D805" s="491">
        <v>0</v>
      </c>
      <c r="E805" s="491">
        <v>0</v>
      </c>
      <c r="F805" s="491">
        <v>429.87400000000002</v>
      </c>
      <c r="G805" s="491">
        <v>427.54300000000001</v>
      </c>
      <c r="H805" s="491">
        <v>0</v>
      </c>
      <c r="I805" s="491">
        <v>0</v>
      </c>
      <c r="J805" s="491">
        <v>427.54300000000001</v>
      </c>
      <c r="K805" s="581">
        <f t="shared" si="39"/>
        <v>0.99457748084322384</v>
      </c>
      <c r="L805" s="581"/>
      <c r="M805" s="581"/>
      <c r="N805" s="581">
        <f t="shared" si="43"/>
        <v>0.99457748084322384</v>
      </c>
    </row>
    <row r="806" spans="1:14" ht="28">
      <c r="A806" s="564">
        <f t="shared" si="41"/>
        <v>796</v>
      </c>
      <c r="B806" s="458" t="s">
        <v>2005</v>
      </c>
      <c r="C806" s="491">
        <v>0</v>
      </c>
      <c r="D806" s="491">
        <v>0</v>
      </c>
      <c r="E806" s="491">
        <v>0</v>
      </c>
      <c r="F806" s="491">
        <v>0</v>
      </c>
      <c r="G806" s="491">
        <v>14637.547</v>
      </c>
      <c r="H806" s="491">
        <v>0</v>
      </c>
      <c r="I806" s="491">
        <v>0</v>
      </c>
      <c r="J806" s="491">
        <v>14637.547</v>
      </c>
      <c r="K806" s="581"/>
      <c r="L806" s="581"/>
      <c r="M806" s="581"/>
      <c r="N806" s="581"/>
    </row>
    <row r="807" spans="1:14" ht="28">
      <c r="A807" s="564">
        <f t="shared" si="41"/>
        <v>797</v>
      </c>
      <c r="B807" s="458" t="s">
        <v>2006</v>
      </c>
      <c r="C807" s="491">
        <v>305</v>
      </c>
      <c r="D807" s="491">
        <v>0</v>
      </c>
      <c r="E807" s="491">
        <v>0</v>
      </c>
      <c r="F807" s="491">
        <v>305</v>
      </c>
      <c r="G807" s="491">
        <v>274.20299999999997</v>
      </c>
      <c r="H807" s="491">
        <v>0</v>
      </c>
      <c r="I807" s="491">
        <v>0</v>
      </c>
      <c r="J807" s="491">
        <v>274.20299999999997</v>
      </c>
      <c r="K807" s="581">
        <f t="shared" si="39"/>
        <v>0.89902622950819666</v>
      </c>
      <c r="L807" s="581"/>
      <c r="M807" s="581"/>
      <c r="N807" s="581">
        <f t="shared" si="43"/>
        <v>0.89902622950819666</v>
      </c>
    </row>
    <row r="808" spans="1:14" ht="28">
      <c r="A808" s="564">
        <f t="shared" si="41"/>
        <v>798</v>
      </c>
      <c r="B808" s="458" t="s">
        <v>2007</v>
      </c>
      <c r="C808" s="491">
        <v>27.132999999999999</v>
      </c>
      <c r="D808" s="491">
        <v>0</v>
      </c>
      <c r="E808" s="491">
        <v>0</v>
      </c>
      <c r="F808" s="491">
        <v>27.132999999999999</v>
      </c>
      <c r="G808" s="491">
        <v>0</v>
      </c>
      <c r="H808" s="491">
        <v>0</v>
      </c>
      <c r="I808" s="491">
        <v>0</v>
      </c>
      <c r="J808" s="491">
        <v>0</v>
      </c>
      <c r="K808" s="581">
        <f t="shared" si="39"/>
        <v>0</v>
      </c>
      <c r="L808" s="581"/>
      <c r="M808" s="581"/>
      <c r="N808" s="581">
        <f t="shared" si="43"/>
        <v>0</v>
      </c>
    </row>
    <row r="809" spans="1:14" ht="28">
      <c r="A809" s="564">
        <f t="shared" si="41"/>
        <v>799</v>
      </c>
      <c r="B809" s="458" t="s">
        <v>2008</v>
      </c>
      <c r="C809" s="491">
        <v>242.00800000000001</v>
      </c>
      <c r="D809" s="491">
        <v>0</v>
      </c>
      <c r="E809" s="491">
        <v>0</v>
      </c>
      <c r="F809" s="491">
        <v>242.00800000000001</v>
      </c>
      <c r="G809" s="491">
        <v>222.57</v>
      </c>
      <c r="H809" s="491">
        <v>0</v>
      </c>
      <c r="I809" s="491">
        <v>0</v>
      </c>
      <c r="J809" s="491">
        <v>222.57</v>
      </c>
      <c r="K809" s="581">
        <f t="shared" si="39"/>
        <v>0.91968034114574715</v>
      </c>
      <c r="L809" s="581"/>
      <c r="M809" s="581"/>
      <c r="N809" s="581">
        <f t="shared" si="43"/>
        <v>0.91968034114574715</v>
      </c>
    </row>
    <row r="810" spans="1:14" ht="28">
      <c r="A810" s="564">
        <f t="shared" si="41"/>
        <v>800</v>
      </c>
      <c r="B810" s="458" t="s">
        <v>2009</v>
      </c>
      <c r="C810" s="491">
        <v>324.36799999999999</v>
      </c>
      <c r="D810" s="491">
        <v>0</v>
      </c>
      <c r="E810" s="491">
        <v>0</v>
      </c>
      <c r="F810" s="491">
        <v>324.36799999999999</v>
      </c>
      <c r="G810" s="491">
        <v>1558.7795599999999</v>
      </c>
      <c r="H810" s="491">
        <v>0</v>
      </c>
      <c r="I810" s="491">
        <v>0</v>
      </c>
      <c r="J810" s="491">
        <v>1558.7795599999999</v>
      </c>
      <c r="K810" s="581">
        <f t="shared" si="39"/>
        <v>4.8055898239037145</v>
      </c>
      <c r="L810" s="581"/>
      <c r="M810" s="581"/>
      <c r="N810" s="581">
        <f t="shared" si="43"/>
        <v>4.8055898239037145</v>
      </c>
    </row>
    <row r="811" spans="1:14" ht="42">
      <c r="A811" s="564">
        <f t="shared" si="41"/>
        <v>801</v>
      </c>
      <c r="B811" s="458" t="s">
        <v>2010</v>
      </c>
      <c r="C811" s="491">
        <v>0</v>
      </c>
      <c r="D811" s="491">
        <v>0</v>
      </c>
      <c r="E811" s="491">
        <v>0</v>
      </c>
      <c r="F811" s="491">
        <v>0</v>
      </c>
      <c r="G811" s="491">
        <v>1350</v>
      </c>
      <c r="H811" s="491">
        <v>0</v>
      </c>
      <c r="I811" s="491">
        <v>0</v>
      </c>
      <c r="J811" s="491">
        <v>1350</v>
      </c>
      <c r="K811" s="581"/>
      <c r="L811" s="581"/>
      <c r="M811" s="581"/>
      <c r="N811" s="581"/>
    </row>
    <row r="812" spans="1:14" ht="42">
      <c r="A812" s="564">
        <f t="shared" si="41"/>
        <v>802</v>
      </c>
      <c r="B812" s="458" t="s">
        <v>2010</v>
      </c>
      <c r="C812" s="491">
        <v>500</v>
      </c>
      <c r="D812" s="491">
        <v>0</v>
      </c>
      <c r="E812" s="491">
        <v>0</v>
      </c>
      <c r="F812" s="491">
        <v>500</v>
      </c>
      <c r="G812" s="491">
        <v>104.974</v>
      </c>
      <c r="H812" s="491">
        <v>0</v>
      </c>
      <c r="I812" s="491">
        <v>0</v>
      </c>
      <c r="J812" s="491">
        <v>104.974</v>
      </c>
      <c r="K812" s="581">
        <f t="shared" si="39"/>
        <v>0.209948</v>
      </c>
      <c r="L812" s="581"/>
      <c r="M812" s="581"/>
      <c r="N812" s="581">
        <f t="shared" si="43"/>
        <v>0.209948</v>
      </c>
    </row>
    <row r="813" spans="1:14" ht="28">
      <c r="A813" s="564">
        <f t="shared" si="41"/>
        <v>803</v>
      </c>
      <c r="B813" s="458" t="s">
        <v>2011</v>
      </c>
      <c r="C813" s="491">
        <v>247.25700000000001</v>
      </c>
      <c r="D813" s="491">
        <v>0</v>
      </c>
      <c r="E813" s="491">
        <v>0</v>
      </c>
      <c r="F813" s="491">
        <v>247.25700000000001</v>
      </c>
      <c r="G813" s="491">
        <v>3543.6442579999998</v>
      </c>
      <c r="H813" s="491">
        <v>0</v>
      </c>
      <c r="I813" s="491">
        <v>0</v>
      </c>
      <c r="J813" s="491">
        <v>3543.6442579999998</v>
      </c>
      <c r="K813" s="581">
        <f t="shared" si="39"/>
        <v>14.331825824951366</v>
      </c>
      <c r="L813" s="581"/>
      <c r="M813" s="581"/>
      <c r="N813" s="581">
        <f t="shared" si="43"/>
        <v>14.331825824951366</v>
      </c>
    </row>
    <row r="814" spans="1:14" ht="28">
      <c r="A814" s="564">
        <f t="shared" si="41"/>
        <v>804</v>
      </c>
      <c r="B814" s="458" t="s">
        <v>2011</v>
      </c>
      <c r="C814" s="491">
        <v>2.7429999999999999</v>
      </c>
      <c r="D814" s="491">
        <v>0</v>
      </c>
      <c r="E814" s="491">
        <v>0</v>
      </c>
      <c r="F814" s="491">
        <v>2.7429999999999999</v>
      </c>
      <c r="G814" s="491">
        <v>0</v>
      </c>
      <c r="H814" s="491">
        <v>0</v>
      </c>
      <c r="I814" s="491">
        <v>0</v>
      </c>
      <c r="J814" s="491">
        <v>0</v>
      </c>
      <c r="K814" s="581">
        <f t="shared" si="39"/>
        <v>0</v>
      </c>
      <c r="L814" s="581"/>
      <c r="M814" s="581"/>
      <c r="N814" s="581">
        <f t="shared" si="43"/>
        <v>0</v>
      </c>
    </row>
    <row r="815" spans="1:14" ht="42">
      <c r="A815" s="564">
        <f t="shared" si="41"/>
        <v>805</v>
      </c>
      <c r="B815" s="458" t="s">
        <v>683</v>
      </c>
      <c r="C815" s="491">
        <v>22807.260999999999</v>
      </c>
      <c r="D815" s="491">
        <v>0</v>
      </c>
      <c r="E815" s="491">
        <v>0</v>
      </c>
      <c r="F815" s="491">
        <v>22807.260999999999</v>
      </c>
      <c r="G815" s="491">
        <v>36155.197999999997</v>
      </c>
      <c r="H815" s="491">
        <v>0</v>
      </c>
      <c r="I815" s="491">
        <v>0</v>
      </c>
      <c r="J815" s="491">
        <v>36155.197999999997</v>
      </c>
      <c r="K815" s="581">
        <f t="shared" si="39"/>
        <v>1.5852494519179658</v>
      </c>
      <c r="L815" s="581"/>
      <c r="M815" s="581"/>
      <c r="N815" s="581">
        <f t="shared" si="43"/>
        <v>1.5852494519179658</v>
      </c>
    </row>
    <row r="816" spans="1:14" ht="42">
      <c r="A816" s="564">
        <f t="shared" si="41"/>
        <v>806</v>
      </c>
      <c r="B816" s="458" t="s">
        <v>683</v>
      </c>
      <c r="C816" s="491">
        <v>22192.739000000001</v>
      </c>
      <c r="D816" s="491">
        <v>0</v>
      </c>
      <c r="E816" s="491">
        <v>0</v>
      </c>
      <c r="F816" s="491">
        <v>22192.739000000001</v>
      </c>
      <c r="G816" s="491">
        <v>22192.739000000001</v>
      </c>
      <c r="H816" s="491">
        <v>0</v>
      </c>
      <c r="I816" s="491">
        <v>0</v>
      </c>
      <c r="J816" s="491">
        <v>22192.739000000001</v>
      </c>
      <c r="K816" s="581">
        <f t="shared" si="39"/>
        <v>1</v>
      </c>
      <c r="L816" s="581"/>
      <c r="M816" s="581"/>
      <c r="N816" s="581">
        <f t="shared" si="43"/>
        <v>1</v>
      </c>
    </row>
    <row r="817" spans="1:14" ht="28">
      <c r="A817" s="564">
        <f t="shared" si="41"/>
        <v>807</v>
      </c>
      <c r="B817" s="458" t="s">
        <v>2012</v>
      </c>
      <c r="C817" s="491">
        <v>229.1</v>
      </c>
      <c r="D817" s="491">
        <v>0</v>
      </c>
      <c r="E817" s="491">
        <v>0</v>
      </c>
      <c r="F817" s="491">
        <v>229.1</v>
      </c>
      <c r="G817" s="491">
        <v>228.274</v>
      </c>
      <c r="H817" s="491">
        <v>0</v>
      </c>
      <c r="I817" s="491">
        <v>0</v>
      </c>
      <c r="J817" s="491">
        <v>228.274</v>
      </c>
      <c r="K817" s="581">
        <f t="shared" si="39"/>
        <v>0.99639458751636845</v>
      </c>
      <c r="L817" s="581"/>
      <c r="M817" s="581"/>
      <c r="N817" s="581">
        <f t="shared" si="43"/>
        <v>0.99639458751636845</v>
      </c>
    </row>
    <row r="818" spans="1:14" ht="28">
      <c r="A818" s="564">
        <f t="shared" si="41"/>
        <v>808</v>
      </c>
      <c r="B818" s="458" t="s">
        <v>2013</v>
      </c>
      <c r="C818" s="491">
        <v>0</v>
      </c>
      <c r="D818" s="491">
        <v>0</v>
      </c>
      <c r="E818" s="491">
        <v>0</v>
      </c>
      <c r="F818" s="491">
        <v>0</v>
      </c>
      <c r="G818" s="491">
        <v>3573</v>
      </c>
      <c r="H818" s="491">
        <v>0</v>
      </c>
      <c r="I818" s="491">
        <v>0</v>
      </c>
      <c r="J818" s="491">
        <v>3573</v>
      </c>
      <c r="K818" s="581"/>
      <c r="L818" s="581"/>
      <c r="M818" s="581"/>
      <c r="N818" s="581"/>
    </row>
    <row r="819" spans="1:14">
      <c r="A819" s="564">
        <f t="shared" si="41"/>
        <v>809</v>
      </c>
      <c r="B819" s="458" t="s">
        <v>2014</v>
      </c>
      <c r="C819" s="491">
        <v>1042.5930000000001</v>
      </c>
      <c r="D819" s="491">
        <v>0</v>
      </c>
      <c r="E819" s="491">
        <v>0</v>
      </c>
      <c r="F819" s="491">
        <v>1042.5930000000001</v>
      </c>
      <c r="G819" s="491">
        <v>1042.5930000000001</v>
      </c>
      <c r="H819" s="491">
        <v>0</v>
      </c>
      <c r="I819" s="491">
        <v>0</v>
      </c>
      <c r="J819" s="491">
        <v>1042.5930000000001</v>
      </c>
      <c r="K819" s="581">
        <f t="shared" si="39"/>
        <v>1</v>
      </c>
      <c r="L819" s="581"/>
      <c r="M819" s="581"/>
      <c r="N819" s="581">
        <f t="shared" si="43"/>
        <v>1</v>
      </c>
    </row>
    <row r="820" spans="1:14" ht="28">
      <c r="A820" s="564">
        <f t="shared" si="41"/>
        <v>810</v>
      </c>
      <c r="B820" s="458" t="s">
        <v>2015</v>
      </c>
      <c r="C820" s="491">
        <v>0</v>
      </c>
      <c r="D820" s="491">
        <v>0</v>
      </c>
      <c r="E820" s="491">
        <v>0</v>
      </c>
      <c r="F820" s="491">
        <v>0</v>
      </c>
      <c r="G820" s="491">
        <v>254.434</v>
      </c>
      <c r="H820" s="491">
        <v>0</v>
      </c>
      <c r="I820" s="491">
        <v>0</v>
      </c>
      <c r="J820" s="491">
        <v>254.434</v>
      </c>
      <c r="K820" s="581"/>
      <c r="L820" s="581"/>
      <c r="M820" s="581"/>
      <c r="N820" s="581"/>
    </row>
    <row r="821" spans="1:14" ht="28">
      <c r="A821" s="564">
        <f t="shared" si="41"/>
        <v>811</v>
      </c>
      <c r="B821" s="458" t="s">
        <v>2015</v>
      </c>
      <c r="C821" s="491">
        <v>2000</v>
      </c>
      <c r="D821" s="491">
        <v>0</v>
      </c>
      <c r="E821" s="491">
        <v>0</v>
      </c>
      <c r="F821" s="491">
        <v>2000</v>
      </c>
      <c r="G821" s="491">
        <v>1104.8320000000001</v>
      </c>
      <c r="H821" s="491">
        <v>0</v>
      </c>
      <c r="I821" s="491">
        <v>0</v>
      </c>
      <c r="J821" s="491">
        <v>1104.8320000000001</v>
      </c>
      <c r="K821" s="581">
        <f t="shared" si="39"/>
        <v>0.55241600000000002</v>
      </c>
      <c r="L821" s="581"/>
      <c r="M821" s="581"/>
      <c r="N821" s="581">
        <f t="shared" si="43"/>
        <v>0.55241600000000002</v>
      </c>
    </row>
    <row r="822" spans="1:14" ht="42">
      <c r="A822" s="564">
        <f t="shared" si="41"/>
        <v>812</v>
      </c>
      <c r="B822" s="458" t="s">
        <v>2016</v>
      </c>
      <c r="C822" s="491">
        <v>2995.799</v>
      </c>
      <c r="D822" s="491">
        <v>0</v>
      </c>
      <c r="E822" s="491">
        <v>0</v>
      </c>
      <c r="F822" s="491">
        <v>2995.799</v>
      </c>
      <c r="G822" s="491">
        <v>10937.762000000001</v>
      </c>
      <c r="H822" s="491">
        <v>0</v>
      </c>
      <c r="I822" s="491">
        <v>0</v>
      </c>
      <c r="J822" s="491">
        <v>10937.762000000001</v>
      </c>
      <c r="K822" s="581">
        <f t="shared" si="39"/>
        <v>3.6510333303402533</v>
      </c>
      <c r="L822" s="581"/>
      <c r="M822" s="581"/>
      <c r="N822" s="581">
        <f t="shared" si="43"/>
        <v>3.6510333303402533</v>
      </c>
    </row>
    <row r="823" spans="1:14">
      <c r="A823" s="564">
        <f t="shared" si="41"/>
        <v>813</v>
      </c>
      <c r="B823" s="458" t="s">
        <v>2017</v>
      </c>
      <c r="C823" s="491">
        <v>755.68</v>
      </c>
      <c r="D823" s="491">
        <v>0</v>
      </c>
      <c r="E823" s="491">
        <v>0</v>
      </c>
      <c r="F823" s="491">
        <v>755.68</v>
      </c>
      <c r="G823" s="491">
        <v>1055.1030000000001</v>
      </c>
      <c r="H823" s="491">
        <v>0</v>
      </c>
      <c r="I823" s="491">
        <v>0</v>
      </c>
      <c r="J823" s="491">
        <v>1055.1030000000001</v>
      </c>
      <c r="K823" s="581">
        <f t="shared" si="39"/>
        <v>1.3962298856658906</v>
      </c>
      <c r="L823" s="581"/>
      <c r="M823" s="581"/>
      <c r="N823" s="581">
        <f t="shared" si="43"/>
        <v>1.3962298856658906</v>
      </c>
    </row>
    <row r="824" spans="1:14" ht="28">
      <c r="A824" s="564">
        <f t="shared" si="41"/>
        <v>814</v>
      </c>
      <c r="B824" s="458" t="s">
        <v>2018</v>
      </c>
      <c r="C824" s="491">
        <v>312.02999999999997</v>
      </c>
      <c r="D824" s="491">
        <v>0</v>
      </c>
      <c r="E824" s="491">
        <v>0</v>
      </c>
      <c r="F824" s="491">
        <v>312.02999999999997</v>
      </c>
      <c r="G824" s="491">
        <v>1447.03</v>
      </c>
      <c r="H824" s="491">
        <v>0</v>
      </c>
      <c r="I824" s="491">
        <v>0</v>
      </c>
      <c r="J824" s="491">
        <v>1447.03</v>
      </c>
      <c r="K824" s="581">
        <f t="shared" si="39"/>
        <v>4.6374707560170503</v>
      </c>
      <c r="L824" s="581"/>
      <c r="M824" s="581"/>
      <c r="N824" s="581">
        <f t="shared" si="43"/>
        <v>4.6374707560170503</v>
      </c>
    </row>
    <row r="825" spans="1:14" ht="28">
      <c r="A825" s="564">
        <f t="shared" si="41"/>
        <v>815</v>
      </c>
      <c r="B825" s="458" t="s">
        <v>2019</v>
      </c>
      <c r="C825" s="491">
        <v>110</v>
      </c>
      <c r="D825" s="491">
        <v>0</v>
      </c>
      <c r="E825" s="491">
        <v>0</v>
      </c>
      <c r="F825" s="491">
        <v>110</v>
      </c>
      <c r="G825" s="491">
        <v>342.29399999999998</v>
      </c>
      <c r="H825" s="491">
        <v>0</v>
      </c>
      <c r="I825" s="491">
        <v>0</v>
      </c>
      <c r="J825" s="491">
        <v>342.29399999999998</v>
      </c>
      <c r="K825" s="581">
        <f t="shared" si="39"/>
        <v>3.1117636363636363</v>
      </c>
      <c r="L825" s="581"/>
      <c r="M825" s="581"/>
      <c r="N825" s="581">
        <f t="shared" si="43"/>
        <v>3.1117636363636363</v>
      </c>
    </row>
    <row r="826" spans="1:14" ht="28">
      <c r="A826" s="564">
        <f t="shared" si="41"/>
        <v>816</v>
      </c>
      <c r="B826" s="458" t="s">
        <v>2020</v>
      </c>
      <c r="C826" s="491">
        <v>0</v>
      </c>
      <c r="D826" s="491">
        <v>0</v>
      </c>
      <c r="E826" s="491">
        <v>0</v>
      </c>
      <c r="F826" s="491">
        <v>0</v>
      </c>
      <c r="G826" s="491">
        <v>3590.8606450000002</v>
      </c>
      <c r="H826" s="491">
        <v>0</v>
      </c>
      <c r="I826" s="491">
        <v>0</v>
      </c>
      <c r="J826" s="491">
        <v>3590.8606450000002</v>
      </c>
      <c r="K826" s="581"/>
      <c r="L826" s="581"/>
      <c r="M826" s="581"/>
      <c r="N826" s="581"/>
    </row>
    <row r="827" spans="1:14">
      <c r="A827" s="564">
        <f t="shared" si="41"/>
        <v>817</v>
      </c>
      <c r="B827" s="458" t="s">
        <v>2021</v>
      </c>
      <c r="C827" s="491">
        <v>0</v>
      </c>
      <c r="D827" s="491">
        <v>0</v>
      </c>
      <c r="E827" s="491">
        <v>0</v>
      </c>
      <c r="F827" s="491">
        <v>0</v>
      </c>
      <c r="G827" s="491">
        <v>180.941</v>
      </c>
      <c r="H827" s="491">
        <v>0</v>
      </c>
      <c r="I827" s="491">
        <v>0</v>
      </c>
      <c r="J827" s="491">
        <v>180.941</v>
      </c>
      <c r="K827" s="581"/>
      <c r="L827" s="581"/>
      <c r="M827" s="581"/>
      <c r="N827" s="581"/>
    </row>
    <row r="828" spans="1:14" ht="28">
      <c r="A828" s="564">
        <f t="shared" si="41"/>
        <v>818</v>
      </c>
      <c r="B828" s="565" t="s">
        <v>2022</v>
      </c>
      <c r="C828" s="491">
        <v>1000</v>
      </c>
      <c r="D828" s="491">
        <v>0</v>
      </c>
      <c r="E828" s="491">
        <v>0</v>
      </c>
      <c r="F828" s="491">
        <v>1000</v>
      </c>
      <c r="G828" s="491">
        <v>39315.666984000003</v>
      </c>
      <c r="H828" s="491">
        <v>0</v>
      </c>
      <c r="I828" s="491">
        <v>0</v>
      </c>
      <c r="J828" s="491">
        <v>39315.666984000003</v>
      </c>
      <c r="K828" s="581">
        <f t="shared" si="39"/>
        <v>39.315666984000003</v>
      </c>
      <c r="L828" s="581"/>
      <c r="M828" s="581"/>
      <c r="N828" s="581">
        <f t="shared" si="43"/>
        <v>39.315666984000003</v>
      </c>
    </row>
    <row r="829" spans="1:14" ht="28">
      <c r="A829" s="564">
        <f t="shared" si="41"/>
        <v>819</v>
      </c>
      <c r="B829" s="458" t="s">
        <v>686</v>
      </c>
      <c r="C829" s="491">
        <v>10000</v>
      </c>
      <c r="D829" s="491">
        <v>0</v>
      </c>
      <c r="E829" s="491">
        <v>0</v>
      </c>
      <c r="F829" s="491">
        <v>10000</v>
      </c>
      <c r="G829" s="491">
        <v>10000</v>
      </c>
      <c r="H829" s="491">
        <v>0</v>
      </c>
      <c r="I829" s="491">
        <v>0</v>
      </c>
      <c r="J829" s="491">
        <v>10000</v>
      </c>
      <c r="K829" s="581">
        <f t="shared" si="39"/>
        <v>1</v>
      </c>
      <c r="L829" s="581"/>
      <c r="M829" s="581"/>
      <c r="N829" s="581">
        <f t="shared" si="43"/>
        <v>1</v>
      </c>
    </row>
    <row r="830" spans="1:14" ht="28">
      <c r="A830" s="564">
        <f t="shared" si="41"/>
        <v>820</v>
      </c>
      <c r="B830" s="458" t="s">
        <v>2023</v>
      </c>
      <c r="C830" s="491">
        <v>327.315</v>
      </c>
      <c r="D830" s="491">
        <v>0</v>
      </c>
      <c r="E830" s="491">
        <v>0</v>
      </c>
      <c r="F830" s="491">
        <v>327.315</v>
      </c>
      <c r="G830" s="491">
        <v>327.315</v>
      </c>
      <c r="H830" s="491">
        <v>0</v>
      </c>
      <c r="I830" s="491">
        <v>0</v>
      </c>
      <c r="J830" s="491">
        <v>327.315</v>
      </c>
      <c r="K830" s="581">
        <f t="shared" si="39"/>
        <v>1</v>
      </c>
      <c r="L830" s="581"/>
      <c r="M830" s="581"/>
      <c r="N830" s="581">
        <f t="shared" si="43"/>
        <v>1</v>
      </c>
    </row>
    <row r="831" spans="1:14" ht="42">
      <c r="A831" s="564">
        <f t="shared" si="41"/>
        <v>821</v>
      </c>
      <c r="B831" s="458" t="s">
        <v>2024</v>
      </c>
      <c r="C831" s="491">
        <v>18</v>
      </c>
      <c r="D831" s="491">
        <v>0</v>
      </c>
      <c r="E831" s="491">
        <v>0</v>
      </c>
      <c r="F831" s="491">
        <v>18</v>
      </c>
      <c r="G831" s="491">
        <v>311.536</v>
      </c>
      <c r="H831" s="491">
        <v>0</v>
      </c>
      <c r="I831" s="491">
        <v>0</v>
      </c>
      <c r="J831" s="491">
        <v>311.536</v>
      </c>
      <c r="K831" s="581">
        <f t="shared" si="39"/>
        <v>17.307555555555556</v>
      </c>
      <c r="L831" s="581"/>
      <c r="M831" s="581"/>
      <c r="N831" s="581">
        <f t="shared" si="43"/>
        <v>17.307555555555556</v>
      </c>
    </row>
    <row r="832" spans="1:14">
      <c r="A832" s="564">
        <f t="shared" si="41"/>
        <v>822</v>
      </c>
      <c r="B832" s="458" t="s">
        <v>2025</v>
      </c>
      <c r="C832" s="491">
        <v>909.30700000000002</v>
      </c>
      <c r="D832" s="491">
        <v>0</v>
      </c>
      <c r="E832" s="491">
        <v>0</v>
      </c>
      <c r="F832" s="491">
        <v>909.30700000000002</v>
      </c>
      <c r="G832" s="491">
        <v>963.79570000000001</v>
      </c>
      <c r="H832" s="491">
        <v>0</v>
      </c>
      <c r="I832" s="491">
        <v>0</v>
      </c>
      <c r="J832" s="491">
        <v>963.79570000000001</v>
      </c>
      <c r="K832" s="581">
        <f t="shared" si="39"/>
        <v>1.0599233262253562</v>
      </c>
      <c r="L832" s="581"/>
      <c r="M832" s="581"/>
      <c r="N832" s="581">
        <f t="shared" si="43"/>
        <v>1.0599233262253562</v>
      </c>
    </row>
    <row r="833" spans="1:14">
      <c r="A833" s="564">
        <f t="shared" si="41"/>
        <v>823</v>
      </c>
      <c r="B833" s="458" t="s">
        <v>2026</v>
      </c>
      <c r="C833" s="491">
        <v>699.28700000000003</v>
      </c>
      <c r="D833" s="491">
        <v>0</v>
      </c>
      <c r="E833" s="491">
        <v>0</v>
      </c>
      <c r="F833" s="491">
        <v>699.28700000000003</v>
      </c>
      <c r="G833" s="491">
        <v>2519.863284</v>
      </c>
      <c r="H833" s="491">
        <v>0</v>
      </c>
      <c r="I833" s="491">
        <v>0</v>
      </c>
      <c r="J833" s="491">
        <v>2519.863284</v>
      </c>
      <c r="K833" s="581">
        <f t="shared" si="39"/>
        <v>3.6034750881969777</v>
      </c>
      <c r="L833" s="581"/>
      <c r="M833" s="581"/>
      <c r="N833" s="581">
        <f t="shared" si="43"/>
        <v>3.6034750881969777</v>
      </c>
    </row>
    <row r="834" spans="1:14" ht="28">
      <c r="A834" s="564">
        <f t="shared" si="41"/>
        <v>824</v>
      </c>
      <c r="B834" s="458" t="s">
        <v>2027</v>
      </c>
      <c r="C834" s="491">
        <v>180</v>
      </c>
      <c r="D834" s="491">
        <v>0</v>
      </c>
      <c r="E834" s="491">
        <v>0</v>
      </c>
      <c r="F834" s="491">
        <v>180</v>
      </c>
      <c r="G834" s="491">
        <v>229.74</v>
      </c>
      <c r="H834" s="491">
        <v>0</v>
      </c>
      <c r="I834" s="491">
        <v>0</v>
      </c>
      <c r="J834" s="491">
        <v>229.74</v>
      </c>
      <c r="K834" s="581">
        <f t="shared" si="39"/>
        <v>1.2763333333333333</v>
      </c>
      <c r="L834" s="581"/>
      <c r="M834" s="581"/>
      <c r="N834" s="581">
        <f t="shared" si="43"/>
        <v>1.2763333333333333</v>
      </c>
    </row>
    <row r="835" spans="1:14" ht="28">
      <c r="A835" s="564">
        <f t="shared" si="41"/>
        <v>825</v>
      </c>
      <c r="B835" s="458" t="s">
        <v>2028</v>
      </c>
      <c r="C835" s="491">
        <v>5000</v>
      </c>
      <c r="D835" s="491">
        <v>0</v>
      </c>
      <c r="E835" s="491">
        <v>0</v>
      </c>
      <c r="F835" s="491">
        <v>5000</v>
      </c>
      <c r="G835" s="491">
        <v>19622.405728000002</v>
      </c>
      <c r="H835" s="491">
        <v>0</v>
      </c>
      <c r="I835" s="491">
        <v>0</v>
      </c>
      <c r="J835" s="491">
        <v>19622.405728000002</v>
      </c>
      <c r="K835" s="581">
        <f t="shared" si="39"/>
        <v>3.9244811456000002</v>
      </c>
      <c r="L835" s="581"/>
      <c r="M835" s="581"/>
      <c r="N835" s="581">
        <f t="shared" si="43"/>
        <v>3.9244811456000002</v>
      </c>
    </row>
    <row r="836" spans="1:14">
      <c r="A836" s="564">
        <f t="shared" si="41"/>
        <v>826</v>
      </c>
      <c r="B836" s="458" t="s">
        <v>2029</v>
      </c>
      <c r="C836" s="491">
        <v>10713</v>
      </c>
      <c r="D836" s="491">
        <v>0</v>
      </c>
      <c r="E836" s="491">
        <v>0</v>
      </c>
      <c r="F836" s="491">
        <v>10713</v>
      </c>
      <c r="G836" s="491">
        <v>15699.909799999999</v>
      </c>
      <c r="H836" s="491">
        <v>0</v>
      </c>
      <c r="I836" s="491">
        <v>0</v>
      </c>
      <c r="J836" s="491">
        <v>15699.909799999999</v>
      </c>
      <c r="K836" s="581">
        <f t="shared" si="39"/>
        <v>1.4655007747596378</v>
      </c>
      <c r="L836" s="581"/>
      <c r="M836" s="581"/>
      <c r="N836" s="581">
        <f t="shared" si="43"/>
        <v>1.4655007747596378</v>
      </c>
    </row>
    <row r="837" spans="1:14" ht="28">
      <c r="A837" s="564">
        <f t="shared" si="41"/>
        <v>827</v>
      </c>
      <c r="B837" s="458" t="s">
        <v>2030</v>
      </c>
      <c r="C837" s="491">
        <v>6382.62</v>
      </c>
      <c r="D837" s="491">
        <v>0</v>
      </c>
      <c r="E837" s="491">
        <v>0</v>
      </c>
      <c r="F837" s="491">
        <v>6382.62</v>
      </c>
      <c r="G837" s="491">
        <v>239.024</v>
      </c>
      <c r="H837" s="491">
        <v>0</v>
      </c>
      <c r="I837" s="491">
        <v>0</v>
      </c>
      <c r="J837" s="491">
        <v>239.024</v>
      </c>
      <c r="K837" s="581">
        <f t="shared" si="39"/>
        <v>3.7449197978259713E-2</v>
      </c>
      <c r="L837" s="581"/>
      <c r="M837" s="581"/>
      <c r="N837" s="581">
        <f t="shared" si="43"/>
        <v>3.7449197978259713E-2</v>
      </c>
    </row>
    <row r="838" spans="1:14">
      <c r="A838" s="564">
        <f t="shared" si="41"/>
        <v>828</v>
      </c>
      <c r="B838" s="458" t="s">
        <v>2031</v>
      </c>
      <c r="C838" s="491">
        <v>14430</v>
      </c>
      <c r="D838" s="491">
        <v>0</v>
      </c>
      <c r="E838" s="491">
        <v>0</v>
      </c>
      <c r="F838" s="491">
        <v>14430</v>
      </c>
      <c r="G838" s="491">
        <v>27689</v>
      </c>
      <c r="H838" s="491">
        <v>0</v>
      </c>
      <c r="I838" s="491">
        <v>0</v>
      </c>
      <c r="J838" s="491">
        <v>27689</v>
      </c>
      <c r="K838" s="581">
        <f t="shared" si="39"/>
        <v>1.9188496188496189</v>
      </c>
      <c r="L838" s="581"/>
      <c r="M838" s="581"/>
      <c r="N838" s="581">
        <f t="shared" si="43"/>
        <v>1.9188496188496189</v>
      </c>
    </row>
    <row r="839" spans="1:14">
      <c r="A839" s="564">
        <f t="shared" si="41"/>
        <v>829</v>
      </c>
      <c r="B839" s="458" t="s">
        <v>2031</v>
      </c>
      <c r="C839" s="491">
        <v>10070</v>
      </c>
      <c r="D839" s="491">
        <v>0</v>
      </c>
      <c r="E839" s="491">
        <v>0</v>
      </c>
      <c r="F839" s="491">
        <v>10070</v>
      </c>
      <c r="G839" s="491">
        <v>10069.999581</v>
      </c>
      <c r="H839" s="491">
        <v>0</v>
      </c>
      <c r="I839" s="491">
        <v>0</v>
      </c>
      <c r="J839" s="491">
        <v>10069.999581</v>
      </c>
      <c r="K839" s="581">
        <f t="shared" si="39"/>
        <v>0.99999995839126121</v>
      </c>
      <c r="L839" s="581"/>
      <c r="M839" s="581"/>
      <c r="N839" s="581">
        <f t="shared" si="43"/>
        <v>0.99999995839126121</v>
      </c>
    </row>
    <row r="840" spans="1:14">
      <c r="A840" s="564">
        <f t="shared" si="41"/>
        <v>830</v>
      </c>
      <c r="B840" s="458" t="s">
        <v>2032</v>
      </c>
      <c r="C840" s="491">
        <v>0</v>
      </c>
      <c r="D840" s="491">
        <v>0</v>
      </c>
      <c r="E840" s="491">
        <v>0</v>
      </c>
      <c r="F840" s="491">
        <v>0</v>
      </c>
      <c r="G840" s="491">
        <v>598.62</v>
      </c>
      <c r="H840" s="491">
        <v>0</v>
      </c>
      <c r="I840" s="491">
        <v>0</v>
      </c>
      <c r="J840" s="491">
        <v>598.62</v>
      </c>
      <c r="K840" s="581"/>
      <c r="L840" s="581"/>
      <c r="M840" s="581"/>
      <c r="N840" s="581"/>
    </row>
    <row r="841" spans="1:14">
      <c r="A841" s="564">
        <f t="shared" si="41"/>
        <v>831</v>
      </c>
      <c r="B841" s="458" t="s">
        <v>2033</v>
      </c>
      <c r="C841" s="491">
        <v>48</v>
      </c>
      <c r="D841" s="491">
        <v>0</v>
      </c>
      <c r="E841" s="491">
        <v>0</v>
      </c>
      <c r="F841" s="491">
        <v>48</v>
      </c>
      <c r="G841" s="491">
        <v>2316.2000800000001</v>
      </c>
      <c r="H841" s="491">
        <v>0</v>
      </c>
      <c r="I841" s="491">
        <v>0</v>
      </c>
      <c r="J841" s="491">
        <v>2316.2000800000001</v>
      </c>
      <c r="K841" s="581">
        <f t="shared" si="39"/>
        <v>48.254168333333332</v>
      </c>
      <c r="L841" s="581"/>
      <c r="M841" s="581"/>
      <c r="N841" s="581">
        <f t="shared" si="43"/>
        <v>48.254168333333332</v>
      </c>
    </row>
    <row r="842" spans="1:14" ht="28">
      <c r="A842" s="564">
        <f t="shared" si="41"/>
        <v>832</v>
      </c>
      <c r="B842" s="458" t="s">
        <v>2034</v>
      </c>
      <c r="C842" s="491">
        <v>8100</v>
      </c>
      <c r="D842" s="491">
        <v>0</v>
      </c>
      <c r="E842" s="491">
        <v>0</v>
      </c>
      <c r="F842" s="491">
        <v>8100</v>
      </c>
      <c r="G842" s="491">
        <v>5764.5450000000001</v>
      </c>
      <c r="H842" s="491">
        <v>0</v>
      </c>
      <c r="I842" s="491">
        <v>0</v>
      </c>
      <c r="J842" s="491">
        <v>5764.5450000000001</v>
      </c>
      <c r="K842" s="581">
        <f t="shared" si="39"/>
        <v>0.71167222222222226</v>
      </c>
      <c r="L842" s="581"/>
      <c r="M842" s="581"/>
      <c r="N842" s="581">
        <f t="shared" si="43"/>
        <v>0.71167222222222226</v>
      </c>
    </row>
    <row r="843" spans="1:14" ht="42">
      <c r="A843" s="564">
        <f t="shared" si="41"/>
        <v>833</v>
      </c>
      <c r="B843" s="458" t="s">
        <v>2035</v>
      </c>
      <c r="C843" s="491">
        <v>12350</v>
      </c>
      <c r="D843" s="491">
        <v>0</v>
      </c>
      <c r="E843" s="491">
        <v>0</v>
      </c>
      <c r="F843" s="491">
        <v>12350</v>
      </c>
      <c r="G843" s="491">
        <v>7744.7659999999996</v>
      </c>
      <c r="H843" s="491">
        <v>0</v>
      </c>
      <c r="I843" s="491">
        <v>0</v>
      </c>
      <c r="J843" s="491">
        <v>7744.7659999999996</v>
      </c>
      <c r="K843" s="581">
        <f t="shared" ref="K843:K906" si="44">G843/C843</f>
        <v>0.62710655870445342</v>
      </c>
      <c r="L843" s="581"/>
      <c r="M843" s="581"/>
      <c r="N843" s="581">
        <f t="shared" ref="N843:N906" si="45">J843/F843</f>
        <v>0.62710655870445342</v>
      </c>
    </row>
    <row r="844" spans="1:14" ht="42">
      <c r="A844" s="564">
        <f t="shared" si="41"/>
        <v>834</v>
      </c>
      <c r="B844" s="458" t="s">
        <v>2036</v>
      </c>
      <c r="C844" s="491">
        <v>5323</v>
      </c>
      <c r="D844" s="491">
        <v>0</v>
      </c>
      <c r="E844" s="491">
        <v>0</v>
      </c>
      <c r="F844" s="491">
        <v>5323</v>
      </c>
      <c r="G844" s="491">
        <v>1578.4032</v>
      </c>
      <c r="H844" s="491">
        <v>0</v>
      </c>
      <c r="I844" s="491">
        <v>0</v>
      </c>
      <c r="J844" s="491">
        <v>1578.4032</v>
      </c>
      <c r="K844" s="581">
        <f t="shared" si="44"/>
        <v>0.29652511741499155</v>
      </c>
      <c r="L844" s="581"/>
      <c r="M844" s="581"/>
      <c r="N844" s="581">
        <f t="shared" si="45"/>
        <v>0.29652511741499155</v>
      </c>
    </row>
    <row r="845" spans="1:14" ht="28">
      <c r="A845" s="564">
        <f t="shared" ref="A845:A908" si="46">1+A844</f>
        <v>835</v>
      </c>
      <c r="B845" s="458" t="s">
        <v>2037</v>
      </c>
      <c r="C845" s="491">
        <v>8976.3559999999998</v>
      </c>
      <c r="D845" s="491">
        <v>0</v>
      </c>
      <c r="E845" s="491">
        <v>0</v>
      </c>
      <c r="F845" s="491">
        <v>8976.3559999999998</v>
      </c>
      <c r="G845" s="491">
        <v>17576.356</v>
      </c>
      <c r="H845" s="491">
        <v>0</v>
      </c>
      <c r="I845" s="491">
        <v>0</v>
      </c>
      <c r="J845" s="491">
        <v>17576.356</v>
      </c>
      <c r="K845" s="581">
        <f t="shared" si="44"/>
        <v>1.9580725185141945</v>
      </c>
      <c r="L845" s="581"/>
      <c r="M845" s="581"/>
      <c r="N845" s="581">
        <f t="shared" si="45"/>
        <v>1.9580725185141945</v>
      </c>
    </row>
    <row r="846" spans="1:14" ht="28">
      <c r="A846" s="564">
        <f t="shared" si="46"/>
        <v>836</v>
      </c>
      <c r="B846" s="458" t="s">
        <v>2037</v>
      </c>
      <c r="C846" s="491">
        <v>8723.6440000000002</v>
      </c>
      <c r="D846" s="491">
        <v>0</v>
      </c>
      <c r="E846" s="491">
        <v>0</v>
      </c>
      <c r="F846" s="491">
        <v>8723.6440000000002</v>
      </c>
      <c r="G846" s="491">
        <v>8723.6440000000002</v>
      </c>
      <c r="H846" s="491">
        <v>0</v>
      </c>
      <c r="I846" s="491">
        <v>0</v>
      </c>
      <c r="J846" s="491">
        <v>8723.6440000000002</v>
      </c>
      <c r="K846" s="581">
        <f t="shared" si="44"/>
        <v>1</v>
      </c>
      <c r="L846" s="581"/>
      <c r="M846" s="581"/>
      <c r="N846" s="581">
        <f t="shared" si="45"/>
        <v>1</v>
      </c>
    </row>
    <row r="847" spans="1:14" ht="28">
      <c r="A847" s="564">
        <f t="shared" si="46"/>
        <v>837</v>
      </c>
      <c r="B847" s="458" t="s">
        <v>2038</v>
      </c>
      <c r="C847" s="491">
        <v>12865</v>
      </c>
      <c r="D847" s="491">
        <v>0</v>
      </c>
      <c r="E847" s="491">
        <v>0</v>
      </c>
      <c r="F847" s="491">
        <v>12865</v>
      </c>
      <c r="G847" s="491">
        <v>1229.24</v>
      </c>
      <c r="H847" s="491">
        <v>0</v>
      </c>
      <c r="I847" s="491">
        <v>0</v>
      </c>
      <c r="J847" s="491">
        <v>1229.24</v>
      </c>
      <c r="K847" s="581">
        <f t="shared" si="44"/>
        <v>9.554916439953362E-2</v>
      </c>
      <c r="L847" s="581"/>
      <c r="M847" s="581"/>
      <c r="N847" s="581">
        <f t="shared" si="45"/>
        <v>9.554916439953362E-2</v>
      </c>
    </row>
    <row r="848" spans="1:14" ht="28">
      <c r="A848" s="564">
        <f t="shared" si="46"/>
        <v>838</v>
      </c>
      <c r="B848" s="458" t="s">
        <v>2039</v>
      </c>
      <c r="C848" s="491">
        <v>34.57</v>
      </c>
      <c r="D848" s="491">
        <v>0</v>
      </c>
      <c r="E848" s="491">
        <v>0</v>
      </c>
      <c r="F848" s="491">
        <v>34.57</v>
      </c>
      <c r="G848" s="491">
        <v>857.37800000000004</v>
      </c>
      <c r="H848" s="491">
        <v>0</v>
      </c>
      <c r="I848" s="491">
        <v>0</v>
      </c>
      <c r="J848" s="491">
        <v>857.37800000000004</v>
      </c>
      <c r="K848" s="581">
        <f t="shared" si="44"/>
        <v>24.801214926236621</v>
      </c>
      <c r="L848" s="581"/>
      <c r="M848" s="581"/>
      <c r="N848" s="581">
        <f t="shared" si="45"/>
        <v>24.801214926236621</v>
      </c>
    </row>
    <row r="849" spans="1:14" ht="28">
      <c r="A849" s="564">
        <f t="shared" si="46"/>
        <v>839</v>
      </c>
      <c r="B849" s="458" t="s">
        <v>2039</v>
      </c>
      <c r="C849" s="491">
        <v>6015.43</v>
      </c>
      <c r="D849" s="491">
        <v>0</v>
      </c>
      <c r="E849" s="491">
        <v>0</v>
      </c>
      <c r="F849" s="491">
        <v>6015.43</v>
      </c>
      <c r="G849" s="491">
        <v>109.301</v>
      </c>
      <c r="H849" s="491">
        <v>0</v>
      </c>
      <c r="I849" s="491">
        <v>0</v>
      </c>
      <c r="J849" s="491">
        <v>109.301</v>
      </c>
      <c r="K849" s="581">
        <f t="shared" si="44"/>
        <v>1.81701058777178E-2</v>
      </c>
      <c r="L849" s="581"/>
      <c r="M849" s="581"/>
      <c r="N849" s="581">
        <f t="shared" si="45"/>
        <v>1.81701058777178E-2</v>
      </c>
    </row>
    <row r="850" spans="1:14" ht="28">
      <c r="A850" s="564">
        <f t="shared" si="46"/>
        <v>840</v>
      </c>
      <c r="B850" s="458" t="s">
        <v>2040</v>
      </c>
      <c r="C850" s="491">
        <v>4830</v>
      </c>
      <c r="D850" s="491">
        <v>0</v>
      </c>
      <c r="E850" s="491">
        <v>0</v>
      </c>
      <c r="F850" s="491">
        <v>4830</v>
      </c>
      <c r="G850" s="491">
        <v>9980.7099999999991</v>
      </c>
      <c r="H850" s="491">
        <v>0</v>
      </c>
      <c r="I850" s="491">
        <v>0</v>
      </c>
      <c r="J850" s="491">
        <v>9980.7099999999991</v>
      </c>
      <c r="K850" s="581">
        <f t="shared" si="44"/>
        <v>2.0663995859213249</v>
      </c>
      <c r="L850" s="581"/>
      <c r="M850" s="581"/>
      <c r="N850" s="581">
        <f t="shared" si="45"/>
        <v>2.0663995859213249</v>
      </c>
    </row>
    <row r="851" spans="1:14" ht="28">
      <c r="A851" s="564">
        <f t="shared" si="46"/>
        <v>841</v>
      </c>
      <c r="B851" s="458" t="s">
        <v>2040</v>
      </c>
      <c r="C851" s="491">
        <v>7070</v>
      </c>
      <c r="D851" s="491">
        <v>0</v>
      </c>
      <c r="E851" s="491">
        <v>0</v>
      </c>
      <c r="F851" s="491">
        <v>7070</v>
      </c>
      <c r="G851" s="491">
        <v>6624.0230000000001</v>
      </c>
      <c r="H851" s="491">
        <v>0</v>
      </c>
      <c r="I851" s="491">
        <v>0</v>
      </c>
      <c r="J851" s="491">
        <v>6624.0230000000001</v>
      </c>
      <c r="K851" s="581">
        <f t="shared" si="44"/>
        <v>0.93691980198019809</v>
      </c>
      <c r="L851" s="581"/>
      <c r="M851" s="581"/>
      <c r="N851" s="581">
        <f t="shared" si="45"/>
        <v>0.93691980198019809</v>
      </c>
    </row>
    <row r="852" spans="1:14" ht="28">
      <c r="A852" s="564">
        <f t="shared" si="46"/>
        <v>842</v>
      </c>
      <c r="B852" s="458" t="s">
        <v>2041</v>
      </c>
      <c r="C852" s="491">
        <v>2000</v>
      </c>
      <c r="D852" s="491">
        <v>0</v>
      </c>
      <c r="E852" s="491">
        <v>0</v>
      </c>
      <c r="F852" s="491">
        <v>2000</v>
      </c>
      <c r="G852" s="491">
        <v>4580.2792330000002</v>
      </c>
      <c r="H852" s="491">
        <v>0</v>
      </c>
      <c r="I852" s="491">
        <v>0</v>
      </c>
      <c r="J852" s="491">
        <v>4580.2792330000002</v>
      </c>
      <c r="K852" s="581">
        <f t="shared" si="44"/>
        <v>2.2901396165000003</v>
      </c>
      <c r="L852" s="581"/>
      <c r="M852" s="581"/>
      <c r="N852" s="581">
        <f t="shared" si="45"/>
        <v>2.2901396165000003</v>
      </c>
    </row>
    <row r="853" spans="1:14" ht="28">
      <c r="A853" s="564">
        <f t="shared" si="46"/>
        <v>843</v>
      </c>
      <c r="B853" s="458" t="s">
        <v>2042</v>
      </c>
      <c r="C853" s="491">
        <v>8500</v>
      </c>
      <c r="D853" s="491">
        <v>0</v>
      </c>
      <c r="E853" s="491">
        <v>0</v>
      </c>
      <c r="F853" s="491">
        <v>8500</v>
      </c>
      <c r="G853" s="491">
        <v>11391.95563</v>
      </c>
      <c r="H853" s="491">
        <v>0</v>
      </c>
      <c r="I853" s="491">
        <v>0</v>
      </c>
      <c r="J853" s="491">
        <v>11391.95563</v>
      </c>
      <c r="K853" s="581">
        <f t="shared" si="44"/>
        <v>1.3402300741176472</v>
      </c>
      <c r="L853" s="581"/>
      <c r="M853" s="581"/>
      <c r="N853" s="581">
        <f t="shared" si="45"/>
        <v>1.3402300741176472</v>
      </c>
    </row>
    <row r="854" spans="1:14" ht="28">
      <c r="A854" s="564">
        <f t="shared" si="46"/>
        <v>844</v>
      </c>
      <c r="B854" s="458" t="s">
        <v>2043</v>
      </c>
      <c r="C854" s="491">
        <v>3950</v>
      </c>
      <c r="D854" s="491">
        <v>0</v>
      </c>
      <c r="E854" s="491">
        <v>0</v>
      </c>
      <c r="F854" s="491">
        <v>3950</v>
      </c>
      <c r="G854" s="491">
        <v>4450</v>
      </c>
      <c r="H854" s="491">
        <v>0</v>
      </c>
      <c r="I854" s="491">
        <v>0</v>
      </c>
      <c r="J854" s="491">
        <v>4450</v>
      </c>
      <c r="K854" s="581">
        <f t="shared" si="44"/>
        <v>1.1265822784810127</v>
      </c>
      <c r="L854" s="581"/>
      <c r="M854" s="581"/>
      <c r="N854" s="581">
        <f t="shared" si="45"/>
        <v>1.1265822784810127</v>
      </c>
    </row>
    <row r="855" spans="1:14" ht="28">
      <c r="A855" s="564">
        <f t="shared" si="46"/>
        <v>845</v>
      </c>
      <c r="B855" s="458" t="s">
        <v>2043</v>
      </c>
      <c r="C855" s="491">
        <v>8000</v>
      </c>
      <c r="D855" s="491">
        <v>0</v>
      </c>
      <c r="E855" s="491">
        <v>0</v>
      </c>
      <c r="F855" s="491">
        <v>8000</v>
      </c>
      <c r="G855" s="491">
        <v>7825.5870000000004</v>
      </c>
      <c r="H855" s="491">
        <v>0</v>
      </c>
      <c r="I855" s="491">
        <v>0</v>
      </c>
      <c r="J855" s="491">
        <v>7825.5870000000004</v>
      </c>
      <c r="K855" s="581">
        <f t="shared" si="44"/>
        <v>0.97819837500000006</v>
      </c>
      <c r="L855" s="581"/>
      <c r="M855" s="581"/>
      <c r="N855" s="581">
        <f t="shared" si="45"/>
        <v>0.97819837500000006</v>
      </c>
    </row>
    <row r="856" spans="1:14">
      <c r="A856" s="564">
        <f t="shared" si="46"/>
        <v>846</v>
      </c>
      <c r="B856" s="458" t="s">
        <v>2044</v>
      </c>
      <c r="C856" s="491">
        <v>3949.2460000000001</v>
      </c>
      <c r="D856" s="491">
        <v>0</v>
      </c>
      <c r="E856" s="491">
        <v>0</v>
      </c>
      <c r="F856" s="491">
        <v>3949.2460000000001</v>
      </c>
      <c r="G856" s="491">
        <v>4679.826</v>
      </c>
      <c r="H856" s="491">
        <v>0</v>
      </c>
      <c r="I856" s="491">
        <v>0</v>
      </c>
      <c r="J856" s="491">
        <v>4679.826</v>
      </c>
      <c r="K856" s="581">
        <f t="shared" si="44"/>
        <v>1.1849922744746719</v>
      </c>
      <c r="L856" s="581"/>
      <c r="M856" s="581"/>
      <c r="N856" s="581">
        <f t="shared" si="45"/>
        <v>1.1849922744746719</v>
      </c>
    </row>
    <row r="857" spans="1:14">
      <c r="A857" s="564">
        <f t="shared" si="46"/>
        <v>847</v>
      </c>
      <c r="B857" s="458" t="s">
        <v>2044</v>
      </c>
      <c r="C857" s="491">
        <v>2000.7539999999999</v>
      </c>
      <c r="D857" s="491">
        <v>0</v>
      </c>
      <c r="E857" s="491">
        <v>0</v>
      </c>
      <c r="F857" s="491">
        <v>2000.7539999999999</v>
      </c>
      <c r="G857" s="491">
        <v>2000.7539999999999</v>
      </c>
      <c r="H857" s="491">
        <v>0</v>
      </c>
      <c r="I857" s="491">
        <v>0</v>
      </c>
      <c r="J857" s="491">
        <v>2000.7539999999999</v>
      </c>
      <c r="K857" s="581">
        <f t="shared" si="44"/>
        <v>1</v>
      </c>
      <c r="L857" s="581"/>
      <c r="M857" s="581"/>
      <c r="N857" s="581">
        <f t="shared" si="45"/>
        <v>1</v>
      </c>
    </row>
    <row r="858" spans="1:14" ht="42">
      <c r="A858" s="564">
        <f t="shared" si="46"/>
        <v>848</v>
      </c>
      <c r="B858" s="458" t="s">
        <v>2045</v>
      </c>
      <c r="C858" s="491">
        <v>16832.588</v>
      </c>
      <c r="D858" s="491">
        <v>0</v>
      </c>
      <c r="E858" s="491">
        <v>0</v>
      </c>
      <c r="F858" s="491">
        <v>16832.588</v>
      </c>
      <c r="G858" s="491">
        <v>12179.546544999999</v>
      </c>
      <c r="H858" s="491">
        <v>0</v>
      </c>
      <c r="I858" s="491">
        <v>0</v>
      </c>
      <c r="J858" s="491">
        <v>12179.546544999999</v>
      </c>
      <c r="K858" s="581">
        <f t="shared" si="44"/>
        <v>0.72356945616443524</v>
      </c>
      <c r="L858" s="581"/>
      <c r="M858" s="581"/>
      <c r="N858" s="581">
        <f t="shared" si="45"/>
        <v>0.72356945616443524</v>
      </c>
    </row>
    <row r="859" spans="1:14" ht="42">
      <c r="A859" s="564">
        <f t="shared" si="46"/>
        <v>849</v>
      </c>
      <c r="B859" s="458" t="s">
        <v>2045</v>
      </c>
      <c r="C859" s="491">
        <v>1567.412</v>
      </c>
      <c r="D859" s="491">
        <v>0</v>
      </c>
      <c r="E859" s="491">
        <v>0</v>
      </c>
      <c r="F859" s="491">
        <v>1567.412</v>
      </c>
      <c r="G859" s="491">
        <v>1567.412</v>
      </c>
      <c r="H859" s="491">
        <v>0</v>
      </c>
      <c r="I859" s="491">
        <v>0</v>
      </c>
      <c r="J859" s="491">
        <v>1567.412</v>
      </c>
      <c r="K859" s="581">
        <f t="shared" si="44"/>
        <v>1</v>
      </c>
      <c r="L859" s="581"/>
      <c r="M859" s="581"/>
      <c r="N859" s="581">
        <f t="shared" si="45"/>
        <v>1</v>
      </c>
    </row>
    <row r="860" spans="1:14" ht="28">
      <c r="A860" s="564">
        <f t="shared" si="46"/>
        <v>850</v>
      </c>
      <c r="B860" s="458" t="s">
        <v>2046</v>
      </c>
      <c r="C860" s="491">
        <v>3500</v>
      </c>
      <c r="D860" s="491">
        <v>0</v>
      </c>
      <c r="E860" s="491">
        <v>0</v>
      </c>
      <c r="F860" s="491">
        <v>3500</v>
      </c>
      <c r="G860" s="491">
        <v>3500</v>
      </c>
      <c r="H860" s="491">
        <v>0</v>
      </c>
      <c r="I860" s="491">
        <v>0</v>
      </c>
      <c r="J860" s="491">
        <v>3500</v>
      </c>
      <c r="K860" s="581">
        <f t="shared" si="44"/>
        <v>1</v>
      </c>
      <c r="L860" s="581"/>
      <c r="M860" s="581"/>
      <c r="N860" s="581">
        <f t="shared" si="45"/>
        <v>1</v>
      </c>
    </row>
    <row r="861" spans="1:14" ht="28">
      <c r="A861" s="564">
        <f t="shared" si="46"/>
        <v>851</v>
      </c>
      <c r="B861" s="458" t="s">
        <v>2046</v>
      </c>
      <c r="C861" s="491">
        <v>6997.2888000000003</v>
      </c>
      <c r="D861" s="491">
        <v>0</v>
      </c>
      <c r="E861" s="491">
        <v>0</v>
      </c>
      <c r="F861" s="491">
        <v>6997.2888000000003</v>
      </c>
      <c r="G861" s="491">
        <v>6895.1378000000004</v>
      </c>
      <c r="H861" s="491">
        <v>0</v>
      </c>
      <c r="I861" s="491">
        <v>0</v>
      </c>
      <c r="J861" s="491">
        <v>6895.1378000000004</v>
      </c>
      <c r="K861" s="581">
        <f t="shared" si="44"/>
        <v>0.98540134573265004</v>
      </c>
      <c r="L861" s="581"/>
      <c r="M861" s="581"/>
      <c r="N861" s="581">
        <f t="shared" si="45"/>
        <v>0.98540134573265004</v>
      </c>
    </row>
    <row r="862" spans="1:14" ht="42">
      <c r="A862" s="564">
        <f t="shared" si="46"/>
        <v>852</v>
      </c>
      <c r="B862" s="458" t="s">
        <v>2047</v>
      </c>
      <c r="C862" s="491">
        <v>504.142</v>
      </c>
      <c r="D862" s="491">
        <v>0</v>
      </c>
      <c r="E862" s="491">
        <v>0</v>
      </c>
      <c r="F862" s="491">
        <v>504.142</v>
      </c>
      <c r="G862" s="491">
        <v>1004.1420000000001</v>
      </c>
      <c r="H862" s="491">
        <v>0</v>
      </c>
      <c r="I862" s="491">
        <v>0</v>
      </c>
      <c r="J862" s="491">
        <v>1004.1420000000001</v>
      </c>
      <c r="K862" s="581">
        <f t="shared" si="44"/>
        <v>1.9917840608400015</v>
      </c>
      <c r="L862" s="581"/>
      <c r="M862" s="581"/>
      <c r="N862" s="581">
        <f t="shared" si="45"/>
        <v>1.9917840608400015</v>
      </c>
    </row>
    <row r="863" spans="1:14" ht="42">
      <c r="A863" s="564">
        <f t="shared" si="46"/>
        <v>853</v>
      </c>
      <c r="B863" s="458" t="s">
        <v>2047</v>
      </c>
      <c r="C863" s="491">
        <v>17995.858</v>
      </c>
      <c r="D863" s="491">
        <v>0</v>
      </c>
      <c r="E863" s="491">
        <v>0</v>
      </c>
      <c r="F863" s="491">
        <v>17995.858</v>
      </c>
      <c r="G863" s="491">
        <v>4710.1679999999997</v>
      </c>
      <c r="H863" s="491">
        <v>0</v>
      </c>
      <c r="I863" s="491">
        <v>0</v>
      </c>
      <c r="J863" s="491">
        <v>4710.1679999999997</v>
      </c>
      <c r="K863" s="581">
        <f t="shared" si="44"/>
        <v>0.26173622841433841</v>
      </c>
      <c r="L863" s="581"/>
      <c r="M863" s="581"/>
      <c r="N863" s="581">
        <f t="shared" si="45"/>
        <v>0.26173622841433841</v>
      </c>
    </row>
    <row r="864" spans="1:14" ht="28">
      <c r="A864" s="564">
        <f t="shared" si="46"/>
        <v>854</v>
      </c>
      <c r="B864" s="458" t="s">
        <v>2048</v>
      </c>
      <c r="C864" s="491">
        <v>9501</v>
      </c>
      <c r="D864" s="491">
        <v>0</v>
      </c>
      <c r="E864" s="491">
        <v>0</v>
      </c>
      <c r="F864" s="491">
        <v>9501</v>
      </c>
      <c r="G864" s="491">
        <v>10501</v>
      </c>
      <c r="H864" s="491">
        <v>0</v>
      </c>
      <c r="I864" s="491">
        <v>0</v>
      </c>
      <c r="J864" s="491">
        <v>10501</v>
      </c>
      <c r="K864" s="581">
        <f t="shared" si="44"/>
        <v>1.1052520787285549</v>
      </c>
      <c r="L864" s="581"/>
      <c r="M864" s="581"/>
      <c r="N864" s="581">
        <f t="shared" si="45"/>
        <v>1.1052520787285549</v>
      </c>
    </row>
    <row r="865" spans="1:14" ht="28">
      <c r="A865" s="564">
        <f t="shared" si="46"/>
        <v>855</v>
      </c>
      <c r="B865" s="458" t="s">
        <v>2048</v>
      </c>
      <c r="C865" s="491">
        <v>749</v>
      </c>
      <c r="D865" s="491">
        <v>0</v>
      </c>
      <c r="E865" s="491">
        <v>0</v>
      </c>
      <c r="F865" s="491">
        <v>749</v>
      </c>
      <c r="G865" s="491">
        <v>749</v>
      </c>
      <c r="H865" s="491">
        <v>0</v>
      </c>
      <c r="I865" s="491">
        <v>0</v>
      </c>
      <c r="J865" s="491">
        <v>749</v>
      </c>
      <c r="K865" s="581">
        <f t="shared" si="44"/>
        <v>1</v>
      </c>
      <c r="L865" s="581"/>
      <c r="M865" s="581"/>
      <c r="N865" s="581">
        <f t="shared" si="45"/>
        <v>1</v>
      </c>
    </row>
    <row r="866" spans="1:14" ht="28">
      <c r="A866" s="564">
        <f t="shared" si="46"/>
        <v>856</v>
      </c>
      <c r="B866" s="458" t="s">
        <v>2049</v>
      </c>
      <c r="C866" s="491">
        <v>18000</v>
      </c>
      <c r="D866" s="491">
        <v>0</v>
      </c>
      <c r="E866" s="491">
        <v>0</v>
      </c>
      <c r="F866" s="491">
        <v>18000</v>
      </c>
      <c r="G866" s="491">
        <v>13689.611999999999</v>
      </c>
      <c r="H866" s="491">
        <v>0</v>
      </c>
      <c r="I866" s="491">
        <v>0</v>
      </c>
      <c r="J866" s="491">
        <v>13689.611999999999</v>
      </c>
      <c r="K866" s="581">
        <f t="shared" si="44"/>
        <v>0.76053399999999993</v>
      </c>
      <c r="L866" s="581"/>
      <c r="M866" s="581"/>
      <c r="N866" s="581">
        <f t="shared" si="45"/>
        <v>0.76053399999999993</v>
      </c>
    </row>
    <row r="867" spans="1:14" ht="28">
      <c r="A867" s="564">
        <f t="shared" si="46"/>
        <v>857</v>
      </c>
      <c r="B867" s="458" t="s">
        <v>2049</v>
      </c>
      <c r="C867" s="491">
        <v>3000</v>
      </c>
      <c r="D867" s="491">
        <v>0</v>
      </c>
      <c r="E867" s="491">
        <v>0</v>
      </c>
      <c r="F867" s="491">
        <v>3000</v>
      </c>
      <c r="G867" s="491">
        <v>2888.7220000000002</v>
      </c>
      <c r="H867" s="491">
        <v>0</v>
      </c>
      <c r="I867" s="491">
        <v>0</v>
      </c>
      <c r="J867" s="491">
        <v>2888.7220000000002</v>
      </c>
      <c r="K867" s="581">
        <f t="shared" si="44"/>
        <v>0.96290733333333345</v>
      </c>
      <c r="L867" s="581"/>
      <c r="M867" s="581"/>
      <c r="N867" s="581">
        <f t="shared" si="45"/>
        <v>0.96290733333333345</v>
      </c>
    </row>
    <row r="868" spans="1:14" ht="42">
      <c r="A868" s="564">
        <f t="shared" si="46"/>
        <v>858</v>
      </c>
      <c r="B868" s="458" t="s">
        <v>2050</v>
      </c>
      <c r="C868" s="491">
        <v>4202</v>
      </c>
      <c r="D868" s="491">
        <v>0</v>
      </c>
      <c r="E868" s="491">
        <v>0</v>
      </c>
      <c r="F868" s="491">
        <v>4202</v>
      </c>
      <c r="G868" s="491">
        <v>4202</v>
      </c>
      <c r="H868" s="491">
        <v>0</v>
      </c>
      <c r="I868" s="491">
        <v>0</v>
      </c>
      <c r="J868" s="491">
        <v>4202</v>
      </c>
      <c r="K868" s="581">
        <f t="shared" si="44"/>
        <v>1</v>
      </c>
      <c r="L868" s="581"/>
      <c r="M868" s="581"/>
      <c r="N868" s="581">
        <f t="shared" si="45"/>
        <v>1</v>
      </c>
    </row>
    <row r="869" spans="1:14" ht="42">
      <c r="A869" s="564">
        <f t="shared" si="46"/>
        <v>859</v>
      </c>
      <c r="B869" s="458" t="s">
        <v>2050</v>
      </c>
      <c r="C869" s="491">
        <v>7248</v>
      </c>
      <c r="D869" s="491">
        <v>0</v>
      </c>
      <c r="E869" s="491">
        <v>0</v>
      </c>
      <c r="F869" s="491">
        <v>7248</v>
      </c>
      <c r="G869" s="491">
        <v>7248</v>
      </c>
      <c r="H869" s="491">
        <v>0</v>
      </c>
      <c r="I869" s="491">
        <v>0</v>
      </c>
      <c r="J869" s="491">
        <v>7248</v>
      </c>
      <c r="K869" s="581">
        <f t="shared" si="44"/>
        <v>1</v>
      </c>
      <c r="L869" s="581"/>
      <c r="M869" s="581"/>
      <c r="N869" s="581">
        <f t="shared" si="45"/>
        <v>1</v>
      </c>
    </row>
    <row r="870" spans="1:14" ht="28">
      <c r="A870" s="564">
        <f t="shared" si="46"/>
        <v>860</v>
      </c>
      <c r="B870" s="458" t="s">
        <v>2051</v>
      </c>
      <c r="C870" s="491">
        <v>1000</v>
      </c>
      <c r="D870" s="491">
        <v>0</v>
      </c>
      <c r="E870" s="491">
        <v>0</v>
      </c>
      <c r="F870" s="491">
        <v>1000</v>
      </c>
      <c r="G870" s="491">
        <v>944.322</v>
      </c>
      <c r="H870" s="491">
        <v>0</v>
      </c>
      <c r="I870" s="491">
        <v>0</v>
      </c>
      <c r="J870" s="491">
        <v>944.322</v>
      </c>
      <c r="K870" s="581">
        <f t="shared" si="44"/>
        <v>0.94432199999999999</v>
      </c>
      <c r="L870" s="581"/>
      <c r="M870" s="581"/>
      <c r="N870" s="581">
        <f t="shared" si="45"/>
        <v>0.94432199999999999</v>
      </c>
    </row>
    <row r="871" spans="1:14" ht="28">
      <c r="A871" s="564">
        <f t="shared" si="46"/>
        <v>861</v>
      </c>
      <c r="B871" s="456" t="s">
        <v>2052</v>
      </c>
      <c r="C871" s="491">
        <v>0</v>
      </c>
      <c r="D871" s="491">
        <v>0</v>
      </c>
      <c r="E871" s="491">
        <v>0</v>
      </c>
      <c r="F871" s="491">
        <v>0</v>
      </c>
      <c r="G871" s="491">
        <v>1089.33079</v>
      </c>
      <c r="H871" s="491">
        <v>0</v>
      </c>
      <c r="I871" s="491">
        <v>0</v>
      </c>
      <c r="J871" s="491">
        <v>1089.33079</v>
      </c>
      <c r="K871" s="581"/>
      <c r="L871" s="581"/>
      <c r="M871" s="581"/>
      <c r="N871" s="581"/>
    </row>
    <row r="872" spans="1:14" ht="42">
      <c r="A872" s="564">
        <f t="shared" si="46"/>
        <v>862</v>
      </c>
      <c r="B872" s="458" t="s">
        <v>2053</v>
      </c>
      <c r="C872" s="491">
        <v>0</v>
      </c>
      <c r="D872" s="491">
        <v>0</v>
      </c>
      <c r="E872" s="491">
        <v>0</v>
      </c>
      <c r="F872" s="491">
        <v>0</v>
      </c>
      <c r="G872" s="491">
        <v>1770.4960759999999</v>
      </c>
      <c r="H872" s="491">
        <v>0</v>
      </c>
      <c r="I872" s="491">
        <v>0</v>
      </c>
      <c r="J872" s="491">
        <v>1770.4960759999999</v>
      </c>
      <c r="K872" s="581"/>
      <c r="L872" s="581"/>
      <c r="M872" s="581"/>
      <c r="N872" s="581"/>
    </row>
    <row r="873" spans="1:14" ht="42">
      <c r="A873" s="564">
        <f t="shared" si="46"/>
        <v>863</v>
      </c>
      <c r="B873" s="458" t="s">
        <v>2053</v>
      </c>
      <c r="C873" s="491">
        <v>0</v>
      </c>
      <c r="D873" s="491">
        <v>0</v>
      </c>
      <c r="E873" s="491">
        <v>0</v>
      </c>
      <c r="F873" s="491">
        <v>0</v>
      </c>
      <c r="G873" s="491">
        <v>260.04175400000003</v>
      </c>
      <c r="H873" s="491">
        <v>0</v>
      </c>
      <c r="I873" s="491">
        <v>0</v>
      </c>
      <c r="J873" s="491">
        <v>260.04175400000003</v>
      </c>
      <c r="K873" s="581"/>
      <c r="L873" s="581"/>
      <c r="M873" s="581"/>
      <c r="N873" s="581"/>
    </row>
    <row r="874" spans="1:14" ht="28">
      <c r="A874" s="564">
        <f t="shared" si="46"/>
        <v>864</v>
      </c>
      <c r="B874" s="458" t="s">
        <v>2054</v>
      </c>
      <c r="C874" s="491">
        <v>242.392</v>
      </c>
      <c r="D874" s="491">
        <v>0</v>
      </c>
      <c r="E874" s="491">
        <v>0</v>
      </c>
      <c r="F874" s="491">
        <v>242.392</v>
      </c>
      <c r="G874" s="491">
        <v>242.391649</v>
      </c>
      <c r="H874" s="491">
        <v>0</v>
      </c>
      <c r="I874" s="491">
        <v>0</v>
      </c>
      <c r="J874" s="491">
        <v>242.391649</v>
      </c>
      <c r="K874" s="581">
        <f t="shared" si="44"/>
        <v>0.99999855193240705</v>
      </c>
      <c r="L874" s="581"/>
      <c r="M874" s="581"/>
      <c r="N874" s="581">
        <f t="shared" si="45"/>
        <v>0.99999855193240705</v>
      </c>
    </row>
    <row r="875" spans="1:14" ht="28">
      <c r="A875" s="564">
        <f t="shared" si="46"/>
        <v>865</v>
      </c>
      <c r="B875" s="458" t="s">
        <v>2055</v>
      </c>
      <c r="C875" s="491">
        <v>0</v>
      </c>
      <c r="D875" s="491">
        <v>0</v>
      </c>
      <c r="E875" s="491">
        <v>0</v>
      </c>
      <c r="F875" s="491">
        <v>0</v>
      </c>
      <c r="G875" s="491">
        <v>14891.037473</v>
      </c>
      <c r="H875" s="491">
        <v>0</v>
      </c>
      <c r="I875" s="491">
        <v>0</v>
      </c>
      <c r="J875" s="491">
        <v>14891.037473</v>
      </c>
      <c r="K875" s="581"/>
      <c r="L875" s="581"/>
      <c r="M875" s="581"/>
      <c r="N875" s="581"/>
    </row>
    <row r="876" spans="1:14">
      <c r="A876" s="564">
        <f t="shared" si="46"/>
        <v>866</v>
      </c>
      <c r="B876" s="458" t="s">
        <v>2056</v>
      </c>
      <c r="C876" s="491">
        <v>1072.3050000000001</v>
      </c>
      <c r="D876" s="491">
        <v>0</v>
      </c>
      <c r="E876" s="491">
        <v>0</v>
      </c>
      <c r="F876" s="491">
        <v>1072.3050000000001</v>
      </c>
      <c r="G876" s="491">
        <v>1072.3050000000001</v>
      </c>
      <c r="H876" s="491">
        <v>0</v>
      </c>
      <c r="I876" s="491">
        <v>0</v>
      </c>
      <c r="J876" s="491">
        <v>1072.3050000000001</v>
      </c>
      <c r="K876" s="581">
        <f t="shared" si="44"/>
        <v>1</v>
      </c>
      <c r="L876" s="581"/>
      <c r="M876" s="581"/>
      <c r="N876" s="581">
        <f t="shared" si="45"/>
        <v>1</v>
      </c>
    </row>
    <row r="877" spans="1:14" ht="42">
      <c r="A877" s="564">
        <f t="shared" si="46"/>
        <v>867</v>
      </c>
      <c r="B877" s="458" t="s">
        <v>2057</v>
      </c>
      <c r="C877" s="491">
        <v>0</v>
      </c>
      <c r="D877" s="491">
        <v>0</v>
      </c>
      <c r="E877" s="491">
        <v>0</v>
      </c>
      <c r="F877" s="491">
        <v>0</v>
      </c>
      <c r="G877" s="491">
        <v>275.00200000000001</v>
      </c>
      <c r="H877" s="491">
        <v>0</v>
      </c>
      <c r="I877" s="491">
        <v>0</v>
      </c>
      <c r="J877" s="491">
        <v>275.00200000000001</v>
      </c>
      <c r="K877" s="581"/>
      <c r="L877" s="581"/>
      <c r="M877" s="581"/>
      <c r="N877" s="581"/>
    </row>
    <row r="878" spans="1:14" ht="28">
      <c r="A878" s="564">
        <f t="shared" si="46"/>
        <v>868</v>
      </c>
      <c r="B878" s="458" t="s">
        <v>2058</v>
      </c>
      <c r="C878" s="491">
        <v>800</v>
      </c>
      <c r="D878" s="491">
        <v>0</v>
      </c>
      <c r="E878" s="491">
        <v>0</v>
      </c>
      <c r="F878" s="491">
        <v>800</v>
      </c>
      <c r="G878" s="491">
        <v>800</v>
      </c>
      <c r="H878" s="491">
        <v>0</v>
      </c>
      <c r="I878" s="491">
        <v>0</v>
      </c>
      <c r="J878" s="491">
        <v>800</v>
      </c>
      <c r="K878" s="581">
        <f t="shared" si="44"/>
        <v>1</v>
      </c>
      <c r="L878" s="581"/>
      <c r="M878" s="581"/>
      <c r="N878" s="581">
        <f t="shared" si="45"/>
        <v>1</v>
      </c>
    </row>
    <row r="879" spans="1:14" ht="28">
      <c r="A879" s="564">
        <f t="shared" si="46"/>
        <v>869</v>
      </c>
      <c r="B879" s="458" t="s">
        <v>2059</v>
      </c>
      <c r="C879" s="491">
        <v>0</v>
      </c>
      <c r="D879" s="491">
        <v>0</v>
      </c>
      <c r="E879" s="491">
        <v>0</v>
      </c>
      <c r="F879" s="491">
        <v>0</v>
      </c>
      <c r="G879" s="491">
        <v>545.34199999999998</v>
      </c>
      <c r="H879" s="491">
        <v>0</v>
      </c>
      <c r="I879" s="491">
        <v>0</v>
      </c>
      <c r="J879" s="491">
        <v>545.34199999999998</v>
      </c>
      <c r="K879" s="581"/>
      <c r="L879" s="581"/>
      <c r="M879" s="581"/>
      <c r="N879" s="581"/>
    </row>
    <row r="880" spans="1:14" ht="28">
      <c r="A880" s="564">
        <f t="shared" si="46"/>
        <v>870</v>
      </c>
      <c r="B880" s="458" t="s">
        <v>2060</v>
      </c>
      <c r="C880" s="491">
        <v>103.68600000000001</v>
      </c>
      <c r="D880" s="491">
        <v>0</v>
      </c>
      <c r="E880" s="491">
        <v>0</v>
      </c>
      <c r="F880" s="491">
        <v>103.68600000000001</v>
      </c>
      <c r="G880" s="491">
        <v>103.68600000000001</v>
      </c>
      <c r="H880" s="491">
        <v>0</v>
      </c>
      <c r="I880" s="491">
        <v>0</v>
      </c>
      <c r="J880" s="491">
        <v>103.68600000000001</v>
      </c>
      <c r="K880" s="581">
        <f t="shared" si="44"/>
        <v>1</v>
      </c>
      <c r="L880" s="581"/>
      <c r="M880" s="581"/>
      <c r="N880" s="581">
        <f t="shared" si="45"/>
        <v>1</v>
      </c>
    </row>
    <row r="881" spans="1:14" ht="28">
      <c r="A881" s="564">
        <f t="shared" si="46"/>
        <v>871</v>
      </c>
      <c r="B881" s="570" t="s">
        <v>2061</v>
      </c>
      <c r="C881" s="491">
        <v>61.676000000000002</v>
      </c>
      <c r="D881" s="491">
        <v>0</v>
      </c>
      <c r="E881" s="491">
        <v>0</v>
      </c>
      <c r="F881" s="491">
        <v>61.676000000000002</v>
      </c>
      <c r="G881" s="491">
        <v>361.67599999999999</v>
      </c>
      <c r="H881" s="491">
        <v>0</v>
      </c>
      <c r="I881" s="491">
        <v>0</v>
      </c>
      <c r="J881" s="491">
        <v>361.67599999999999</v>
      </c>
      <c r="K881" s="581">
        <f t="shared" si="44"/>
        <v>5.8641286724171469</v>
      </c>
      <c r="L881" s="581"/>
      <c r="M881" s="581"/>
      <c r="N881" s="581">
        <f t="shared" si="45"/>
        <v>5.8641286724171469</v>
      </c>
    </row>
    <row r="882" spans="1:14" ht="28">
      <c r="A882" s="564">
        <f t="shared" si="46"/>
        <v>872</v>
      </c>
      <c r="B882" s="458" t="s">
        <v>2062</v>
      </c>
      <c r="C882" s="491">
        <v>40</v>
      </c>
      <c r="D882" s="491">
        <v>0</v>
      </c>
      <c r="E882" s="491">
        <v>0</v>
      </c>
      <c r="F882" s="491">
        <v>40</v>
      </c>
      <c r="G882" s="491">
        <v>40</v>
      </c>
      <c r="H882" s="491">
        <v>0</v>
      </c>
      <c r="I882" s="491">
        <v>0</v>
      </c>
      <c r="J882" s="491">
        <v>40</v>
      </c>
      <c r="K882" s="581">
        <f t="shared" si="44"/>
        <v>1</v>
      </c>
      <c r="L882" s="581"/>
      <c r="M882" s="581"/>
      <c r="N882" s="581">
        <f t="shared" si="45"/>
        <v>1</v>
      </c>
    </row>
    <row r="883" spans="1:14" ht="28">
      <c r="A883" s="564">
        <f t="shared" si="46"/>
        <v>873</v>
      </c>
      <c r="B883" s="458" t="s">
        <v>2063</v>
      </c>
      <c r="C883" s="491">
        <v>375.39800000000002</v>
      </c>
      <c r="D883" s="491">
        <v>0</v>
      </c>
      <c r="E883" s="491">
        <v>0</v>
      </c>
      <c r="F883" s="491">
        <v>375.39800000000002</v>
      </c>
      <c r="G883" s="491">
        <v>352.00099999999998</v>
      </c>
      <c r="H883" s="491">
        <v>0</v>
      </c>
      <c r="I883" s="491">
        <v>0</v>
      </c>
      <c r="J883" s="491">
        <v>352.00099999999998</v>
      </c>
      <c r="K883" s="581">
        <f t="shared" si="44"/>
        <v>0.93767414850372122</v>
      </c>
      <c r="L883" s="581"/>
      <c r="M883" s="581"/>
      <c r="N883" s="581">
        <f t="shared" si="45"/>
        <v>0.93767414850372122</v>
      </c>
    </row>
    <row r="884" spans="1:14">
      <c r="A884" s="564">
        <f t="shared" si="46"/>
        <v>874</v>
      </c>
      <c r="B884" s="458" t="s">
        <v>2064</v>
      </c>
      <c r="C884" s="491">
        <v>50</v>
      </c>
      <c r="D884" s="491">
        <v>0</v>
      </c>
      <c r="E884" s="491">
        <v>0</v>
      </c>
      <c r="F884" s="491">
        <v>50</v>
      </c>
      <c r="G884" s="491">
        <v>50</v>
      </c>
      <c r="H884" s="491">
        <v>0</v>
      </c>
      <c r="I884" s="491">
        <v>0</v>
      </c>
      <c r="J884" s="491">
        <v>50</v>
      </c>
      <c r="K884" s="581">
        <f t="shared" si="44"/>
        <v>1</v>
      </c>
      <c r="L884" s="581"/>
      <c r="M884" s="581"/>
      <c r="N884" s="581">
        <f t="shared" si="45"/>
        <v>1</v>
      </c>
    </row>
    <row r="885" spans="1:14" ht="28">
      <c r="A885" s="564">
        <f t="shared" si="46"/>
        <v>875</v>
      </c>
      <c r="B885" s="458" t="s">
        <v>2065</v>
      </c>
      <c r="C885" s="491">
        <v>900.15700000000004</v>
      </c>
      <c r="D885" s="491">
        <v>0</v>
      </c>
      <c r="E885" s="491">
        <v>0</v>
      </c>
      <c r="F885" s="491">
        <v>900.15700000000004</v>
      </c>
      <c r="G885" s="491">
        <v>900.15700000000004</v>
      </c>
      <c r="H885" s="491">
        <v>0</v>
      </c>
      <c r="I885" s="491">
        <v>0</v>
      </c>
      <c r="J885" s="491">
        <v>900.15700000000004</v>
      </c>
      <c r="K885" s="581">
        <f t="shared" si="44"/>
        <v>1</v>
      </c>
      <c r="L885" s="581"/>
      <c r="M885" s="581"/>
      <c r="N885" s="581">
        <f t="shared" si="45"/>
        <v>1</v>
      </c>
    </row>
    <row r="886" spans="1:14" ht="28">
      <c r="A886" s="564">
        <f t="shared" si="46"/>
        <v>876</v>
      </c>
      <c r="B886" s="458" t="s">
        <v>2066</v>
      </c>
      <c r="C886" s="491">
        <v>177</v>
      </c>
      <c r="D886" s="491">
        <v>0</v>
      </c>
      <c r="E886" s="491">
        <v>0</v>
      </c>
      <c r="F886" s="491">
        <v>177</v>
      </c>
      <c r="G886" s="491">
        <v>176.364</v>
      </c>
      <c r="H886" s="491">
        <v>0</v>
      </c>
      <c r="I886" s="491">
        <v>0</v>
      </c>
      <c r="J886" s="491">
        <v>176.364</v>
      </c>
      <c r="K886" s="581">
        <f t="shared" si="44"/>
        <v>0.99640677966101698</v>
      </c>
      <c r="L886" s="581"/>
      <c r="M886" s="581"/>
      <c r="N886" s="581">
        <f t="shared" si="45"/>
        <v>0.99640677966101698</v>
      </c>
    </row>
    <row r="887" spans="1:14" ht="28">
      <c r="A887" s="564">
        <f t="shared" si="46"/>
        <v>877</v>
      </c>
      <c r="B887" s="458" t="s">
        <v>2067</v>
      </c>
      <c r="C887" s="491">
        <v>436.084</v>
      </c>
      <c r="D887" s="491">
        <v>0</v>
      </c>
      <c r="E887" s="491">
        <v>0</v>
      </c>
      <c r="F887" s="491">
        <v>436.084</v>
      </c>
      <c r="G887" s="491">
        <v>435.37599999999998</v>
      </c>
      <c r="H887" s="491">
        <v>0</v>
      </c>
      <c r="I887" s="491">
        <v>0</v>
      </c>
      <c r="J887" s="491">
        <v>435.37599999999998</v>
      </c>
      <c r="K887" s="581">
        <f t="shared" si="44"/>
        <v>0.9983764595811816</v>
      </c>
      <c r="L887" s="581"/>
      <c r="M887" s="581"/>
      <c r="N887" s="581">
        <f t="shared" si="45"/>
        <v>0.9983764595811816</v>
      </c>
    </row>
    <row r="888" spans="1:14" ht="28">
      <c r="A888" s="564">
        <f t="shared" si="46"/>
        <v>878</v>
      </c>
      <c r="B888" s="458" t="s">
        <v>2068</v>
      </c>
      <c r="C888" s="491">
        <v>0</v>
      </c>
      <c r="D888" s="491">
        <v>0</v>
      </c>
      <c r="E888" s="491">
        <v>0</v>
      </c>
      <c r="F888" s="491">
        <v>0</v>
      </c>
      <c r="G888" s="491">
        <v>800.52099999999996</v>
      </c>
      <c r="H888" s="491">
        <v>0</v>
      </c>
      <c r="I888" s="491">
        <v>0</v>
      </c>
      <c r="J888" s="491">
        <v>800.52099999999996</v>
      </c>
      <c r="K888" s="581"/>
      <c r="L888" s="581"/>
      <c r="M888" s="581"/>
      <c r="N888" s="581"/>
    </row>
    <row r="889" spans="1:14" ht="28">
      <c r="A889" s="564">
        <f t="shared" si="46"/>
        <v>879</v>
      </c>
      <c r="B889" s="458" t="s">
        <v>2069</v>
      </c>
      <c r="C889" s="491">
        <v>0</v>
      </c>
      <c r="D889" s="491">
        <v>0</v>
      </c>
      <c r="E889" s="491">
        <v>0</v>
      </c>
      <c r="F889" s="491">
        <v>0</v>
      </c>
      <c r="G889" s="491">
        <v>1686.6410000000001</v>
      </c>
      <c r="H889" s="491">
        <v>0</v>
      </c>
      <c r="I889" s="491">
        <v>0</v>
      </c>
      <c r="J889" s="491">
        <v>1686.6410000000001</v>
      </c>
      <c r="K889" s="581"/>
      <c r="L889" s="581"/>
      <c r="M889" s="581"/>
      <c r="N889" s="581"/>
    </row>
    <row r="890" spans="1:14">
      <c r="A890" s="564">
        <f t="shared" si="46"/>
        <v>880</v>
      </c>
      <c r="B890" s="458" t="s">
        <v>2070</v>
      </c>
      <c r="C890" s="491">
        <v>463.58600000000024</v>
      </c>
      <c r="D890" s="491">
        <v>0</v>
      </c>
      <c r="E890" s="491">
        <v>0</v>
      </c>
      <c r="F890" s="491">
        <v>463.58600000000024</v>
      </c>
      <c r="G890" s="491">
        <v>462.96570700000001</v>
      </c>
      <c r="H890" s="491">
        <v>0</v>
      </c>
      <c r="I890" s="491">
        <v>0</v>
      </c>
      <c r="J890" s="491">
        <v>462.96570700000001</v>
      </c>
      <c r="K890" s="581">
        <f t="shared" si="44"/>
        <v>0.99866196779022609</v>
      </c>
      <c r="L890" s="581"/>
      <c r="M890" s="581"/>
      <c r="N890" s="581">
        <f t="shared" si="45"/>
        <v>0.99866196779022609</v>
      </c>
    </row>
    <row r="891" spans="1:14">
      <c r="A891" s="564">
        <f t="shared" si="46"/>
        <v>881</v>
      </c>
      <c r="B891" s="571" t="s">
        <v>2071</v>
      </c>
      <c r="C891" s="491">
        <v>0</v>
      </c>
      <c r="D891" s="491">
        <v>0</v>
      </c>
      <c r="E891" s="491">
        <v>0</v>
      </c>
      <c r="F891" s="491">
        <v>0</v>
      </c>
      <c r="G891" s="491">
        <v>422.226</v>
      </c>
      <c r="H891" s="491">
        <v>0</v>
      </c>
      <c r="I891" s="491">
        <v>0</v>
      </c>
      <c r="J891" s="491">
        <v>422.226</v>
      </c>
      <c r="K891" s="581"/>
      <c r="L891" s="581"/>
      <c r="M891" s="581"/>
      <c r="N891" s="581"/>
    </row>
    <row r="892" spans="1:14" ht="28">
      <c r="A892" s="564">
        <f t="shared" si="46"/>
        <v>882</v>
      </c>
      <c r="B892" s="458" t="s">
        <v>2072</v>
      </c>
      <c r="C892" s="491">
        <v>132.245</v>
      </c>
      <c r="D892" s="491">
        <v>0</v>
      </c>
      <c r="E892" s="491">
        <v>0</v>
      </c>
      <c r="F892" s="491">
        <v>132.245</v>
      </c>
      <c r="G892" s="491">
        <v>131.964</v>
      </c>
      <c r="H892" s="491">
        <v>0</v>
      </c>
      <c r="I892" s="491">
        <v>0</v>
      </c>
      <c r="J892" s="491">
        <v>131.964</v>
      </c>
      <c r="K892" s="581">
        <f t="shared" si="44"/>
        <v>0.99787515596052778</v>
      </c>
      <c r="L892" s="581"/>
      <c r="M892" s="581"/>
      <c r="N892" s="581">
        <f t="shared" si="45"/>
        <v>0.99787515596052778</v>
      </c>
    </row>
    <row r="893" spans="1:14" ht="28">
      <c r="A893" s="564">
        <f t="shared" si="46"/>
        <v>883</v>
      </c>
      <c r="B893" s="458" t="s">
        <v>2073</v>
      </c>
      <c r="C893" s="491">
        <v>600</v>
      </c>
      <c r="D893" s="491">
        <v>0</v>
      </c>
      <c r="E893" s="491">
        <v>0</v>
      </c>
      <c r="F893" s="491">
        <v>600</v>
      </c>
      <c r="G893" s="491">
        <v>600</v>
      </c>
      <c r="H893" s="491">
        <v>0</v>
      </c>
      <c r="I893" s="491">
        <v>0</v>
      </c>
      <c r="J893" s="491">
        <v>600</v>
      </c>
      <c r="K893" s="581">
        <f t="shared" si="44"/>
        <v>1</v>
      </c>
      <c r="L893" s="581"/>
      <c r="M893" s="581"/>
      <c r="N893" s="581">
        <f t="shared" si="45"/>
        <v>1</v>
      </c>
    </row>
    <row r="894" spans="1:14" ht="28">
      <c r="A894" s="564">
        <f t="shared" si="46"/>
        <v>884</v>
      </c>
      <c r="B894" s="458" t="s">
        <v>2074</v>
      </c>
      <c r="C894" s="491">
        <v>0</v>
      </c>
      <c r="D894" s="491">
        <v>0</v>
      </c>
      <c r="E894" s="491">
        <v>0</v>
      </c>
      <c r="F894" s="491">
        <v>0</v>
      </c>
      <c r="G894" s="491">
        <v>1267</v>
      </c>
      <c r="H894" s="491">
        <v>0</v>
      </c>
      <c r="I894" s="491">
        <v>0</v>
      </c>
      <c r="J894" s="491">
        <v>1267</v>
      </c>
      <c r="K894" s="581"/>
      <c r="L894" s="581"/>
      <c r="M894" s="581"/>
      <c r="N894" s="581"/>
    </row>
    <row r="895" spans="1:14" ht="28">
      <c r="A895" s="564">
        <f t="shared" si="46"/>
        <v>885</v>
      </c>
      <c r="B895" s="458" t="s">
        <v>2074</v>
      </c>
      <c r="C895" s="491">
        <v>0</v>
      </c>
      <c r="D895" s="491">
        <v>0</v>
      </c>
      <c r="E895" s="491">
        <v>0</v>
      </c>
      <c r="F895" s="491">
        <v>0</v>
      </c>
      <c r="G895" s="491">
        <v>11.087</v>
      </c>
      <c r="H895" s="491">
        <v>0</v>
      </c>
      <c r="I895" s="491">
        <v>0</v>
      </c>
      <c r="J895" s="491">
        <v>11.087</v>
      </c>
      <c r="K895" s="581"/>
      <c r="L895" s="581"/>
      <c r="M895" s="581"/>
      <c r="N895" s="581"/>
    </row>
    <row r="896" spans="1:14">
      <c r="A896" s="564">
        <f t="shared" si="46"/>
        <v>886</v>
      </c>
      <c r="B896" s="458" t="s">
        <v>2075</v>
      </c>
      <c r="C896" s="491">
        <v>19663.278277000001</v>
      </c>
      <c r="D896" s="491">
        <v>0</v>
      </c>
      <c r="E896" s="491">
        <v>0</v>
      </c>
      <c r="F896" s="491">
        <v>19663.278277000001</v>
      </c>
      <c r="G896" s="491">
        <v>41189.183875000002</v>
      </c>
      <c r="H896" s="491">
        <v>0</v>
      </c>
      <c r="I896" s="491">
        <v>0</v>
      </c>
      <c r="J896" s="491">
        <v>41189.183875000002</v>
      </c>
      <c r="K896" s="581">
        <f t="shared" si="44"/>
        <v>2.0947261842486715</v>
      </c>
      <c r="L896" s="581"/>
      <c r="M896" s="581"/>
      <c r="N896" s="581">
        <f t="shared" si="45"/>
        <v>2.0947261842486715</v>
      </c>
    </row>
    <row r="897" spans="1:14">
      <c r="A897" s="564">
        <f t="shared" si="46"/>
        <v>887</v>
      </c>
      <c r="B897" s="458" t="s">
        <v>2075</v>
      </c>
      <c r="C897" s="491">
        <v>3836.7220000000002</v>
      </c>
      <c r="D897" s="491">
        <v>0</v>
      </c>
      <c r="E897" s="491">
        <v>0</v>
      </c>
      <c r="F897" s="491">
        <v>3836.7220000000002</v>
      </c>
      <c r="G897" s="491">
        <v>3836.7220000000002</v>
      </c>
      <c r="H897" s="491">
        <v>0</v>
      </c>
      <c r="I897" s="491">
        <v>0</v>
      </c>
      <c r="J897" s="491">
        <v>3836.7220000000002</v>
      </c>
      <c r="K897" s="581">
        <f t="shared" si="44"/>
        <v>1</v>
      </c>
      <c r="L897" s="581"/>
      <c r="M897" s="581"/>
      <c r="N897" s="581">
        <f t="shared" si="45"/>
        <v>1</v>
      </c>
    </row>
    <row r="898" spans="1:14" ht="28">
      <c r="A898" s="564">
        <f t="shared" si="46"/>
        <v>888</v>
      </c>
      <c r="B898" s="458" t="s">
        <v>2076</v>
      </c>
      <c r="C898" s="491">
        <v>2578.2051999999999</v>
      </c>
      <c r="D898" s="491">
        <v>0</v>
      </c>
      <c r="E898" s="491">
        <v>0</v>
      </c>
      <c r="F898" s="491">
        <v>2578.2051999999999</v>
      </c>
      <c r="G898" s="491">
        <v>2438.2051999999999</v>
      </c>
      <c r="H898" s="491">
        <v>0</v>
      </c>
      <c r="I898" s="491">
        <v>0</v>
      </c>
      <c r="J898" s="491">
        <v>2438.2051999999999</v>
      </c>
      <c r="K898" s="581">
        <f t="shared" si="44"/>
        <v>0.94569865889650673</v>
      </c>
      <c r="L898" s="581"/>
      <c r="M898" s="581"/>
      <c r="N898" s="581">
        <f t="shared" si="45"/>
        <v>0.94569865889650673</v>
      </c>
    </row>
    <row r="899" spans="1:14" ht="28">
      <c r="A899" s="564">
        <f t="shared" si="46"/>
        <v>889</v>
      </c>
      <c r="B899" s="458" t="s">
        <v>2077</v>
      </c>
      <c r="C899" s="491">
        <v>35.462999999999965</v>
      </c>
      <c r="D899" s="491">
        <v>0</v>
      </c>
      <c r="E899" s="491">
        <v>0</v>
      </c>
      <c r="F899" s="491">
        <v>35.462999999999965</v>
      </c>
      <c r="G899" s="491">
        <v>748.02940000000001</v>
      </c>
      <c r="H899" s="491">
        <v>0</v>
      </c>
      <c r="I899" s="491">
        <v>0</v>
      </c>
      <c r="J899" s="491">
        <v>748.02940000000001</v>
      </c>
      <c r="K899" s="581">
        <f t="shared" si="44"/>
        <v>21.093235202887538</v>
      </c>
      <c r="L899" s="581"/>
      <c r="M899" s="581"/>
      <c r="N899" s="581">
        <f t="shared" si="45"/>
        <v>21.093235202887538</v>
      </c>
    </row>
    <row r="900" spans="1:14" ht="28">
      <c r="A900" s="564">
        <f t="shared" si="46"/>
        <v>890</v>
      </c>
      <c r="B900" s="458" t="s">
        <v>2078</v>
      </c>
      <c r="C900" s="491">
        <v>332.73</v>
      </c>
      <c r="D900" s="491">
        <v>0</v>
      </c>
      <c r="E900" s="491">
        <v>0</v>
      </c>
      <c r="F900" s="491">
        <v>332.73</v>
      </c>
      <c r="G900" s="491">
        <v>332.73</v>
      </c>
      <c r="H900" s="491">
        <v>0</v>
      </c>
      <c r="I900" s="491">
        <v>0</v>
      </c>
      <c r="J900" s="491">
        <v>332.73</v>
      </c>
      <c r="K900" s="581">
        <f t="shared" si="44"/>
        <v>1</v>
      </c>
      <c r="L900" s="581"/>
      <c r="M900" s="581"/>
      <c r="N900" s="581">
        <f t="shared" si="45"/>
        <v>1</v>
      </c>
    </row>
    <row r="901" spans="1:14" ht="28">
      <c r="A901" s="564">
        <f t="shared" si="46"/>
        <v>891</v>
      </c>
      <c r="B901" s="458" t="s">
        <v>2079</v>
      </c>
      <c r="C901" s="491">
        <v>500</v>
      </c>
      <c r="D901" s="491">
        <v>0</v>
      </c>
      <c r="E901" s="491">
        <v>0</v>
      </c>
      <c r="F901" s="491">
        <v>500</v>
      </c>
      <c r="G901" s="491">
        <v>1373.0609999999999</v>
      </c>
      <c r="H901" s="491">
        <v>0</v>
      </c>
      <c r="I901" s="491">
        <v>0</v>
      </c>
      <c r="J901" s="491">
        <v>1373.0609999999999</v>
      </c>
      <c r="K901" s="581">
        <f t="shared" si="44"/>
        <v>2.7461219999999997</v>
      </c>
      <c r="L901" s="581"/>
      <c r="M901" s="581"/>
      <c r="N901" s="581">
        <f t="shared" si="45"/>
        <v>2.7461219999999997</v>
      </c>
    </row>
    <row r="902" spans="1:14" ht="42">
      <c r="A902" s="564">
        <f t="shared" si="46"/>
        <v>892</v>
      </c>
      <c r="B902" s="458" t="s">
        <v>2080</v>
      </c>
      <c r="C902" s="491">
        <v>900.35900000000004</v>
      </c>
      <c r="D902" s="491">
        <v>0</v>
      </c>
      <c r="E902" s="491">
        <v>0</v>
      </c>
      <c r="F902" s="491">
        <v>900.35900000000004</v>
      </c>
      <c r="G902" s="491">
        <v>850.42100000000005</v>
      </c>
      <c r="H902" s="491">
        <v>0</v>
      </c>
      <c r="I902" s="491">
        <v>0</v>
      </c>
      <c r="J902" s="491">
        <v>850.42100000000005</v>
      </c>
      <c r="K902" s="581">
        <f t="shared" si="44"/>
        <v>0.94453545752305468</v>
      </c>
      <c r="L902" s="581"/>
      <c r="M902" s="581"/>
      <c r="N902" s="581">
        <f t="shared" si="45"/>
        <v>0.94453545752305468</v>
      </c>
    </row>
    <row r="903" spans="1:14" ht="28">
      <c r="A903" s="564">
        <f t="shared" si="46"/>
        <v>893</v>
      </c>
      <c r="B903" s="458" t="s">
        <v>2081</v>
      </c>
      <c r="C903" s="491">
        <v>263.33499999999998</v>
      </c>
      <c r="D903" s="491">
        <v>0</v>
      </c>
      <c r="E903" s="491">
        <v>0</v>
      </c>
      <c r="F903" s="491">
        <v>263.33499999999998</v>
      </c>
      <c r="G903" s="491">
        <v>263.33499999999998</v>
      </c>
      <c r="H903" s="491">
        <v>0</v>
      </c>
      <c r="I903" s="491">
        <v>0</v>
      </c>
      <c r="J903" s="491">
        <v>263.33499999999998</v>
      </c>
      <c r="K903" s="581">
        <f t="shared" si="44"/>
        <v>1</v>
      </c>
      <c r="L903" s="581"/>
      <c r="M903" s="581"/>
      <c r="N903" s="581">
        <f t="shared" si="45"/>
        <v>1</v>
      </c>
    </row>
    <row r="904" spans="1:14" ht="28">
      <c r="A904" s="564">
        <f t="shared" si="46"/>
        <v>894</v>
      </c>
      <c r="B904" s="570" t="s">
        <v>2082</v>
      </c>
      <c r="C904" s="491">
        <v>52.302999999999997</v>
      </c>
      <c r="D904" s="491">
        <v>0</v>
      </c>
      <c r="E904" s="491">
        <v>0</v>
      </c>
      <c r="F904" s="491">
        <v>52.302999999999997</v>
      </c>
      <c r="G904" s="491">
        <v>48.765000000000001</v>
      </c>
      <c r="H904" s="491">
        <v>0</v>
      </c>
      <c r="I904" s="491">
        <v>0</v>
      </c>
      <c r="J904" s="491">
        <v>48.765000000000001</v>
      </c>
      <c r="K904" s="581">
        <f t="shared" si="44"/>
        <v>0.932355696613961</v>
      </c>
      <c r="L904" s="581"/>
      <c r="M904" s="581"/>
      <c r="N904" s="581">
        <f t="shared" si="45"/>
        <v>0.932355696613961</v>
      </c>
    </row>
    <row r="905" spans="1:14">
      <c r="A905" s="564">
        <f t="shared" si="46"/>
        <v>895</v>
      </c>
      <c r="B905" s="458" t="s">
        <v>2083</v>
      </c>
      <c r="C905" s="491">
        <v>42</v>
      </c>
      <c r="D905" s="491">
        <v>0</v>
      </c>
      <c r="E905" s="491">
        <v>0</v>
      </c>
      <c r="F905" s="491">
        <v>42</v>
      </c>
      <c r="G905" s="491">
        <v>4214.5659999999998</v>
      </c>
      <c r="H905" s="491">
        <v>0</v>
      </c>
      <c r="I905" s="491">
        <v>0</v>
      </c>
      <c r="J905" s="491">
        <v>4214.5659999999998</v>
      </c>
      <c r="K905" s="581">
        <f t="shared" si="44"/>
        <v>100.34680952380953</v>
      </c>
      <c r="L905" s="581"/>
      <c r="M905" s="581"/>
      <c r="N905" s="581">
        <f t="shared" si="45"/>
        <v>100.34680952380953</v>
      </c>
    </row>
    <row r="906" spans="1:14">
      <c r="A906" s="564">
        <f t="shared" si="46"/>
        <v>896</v>
      </c>
      <c r="B906" s="458" t="s">
        <v>2083</v>
      </c>
      <c r="C906" s="491">
        <v>7258</v>
      </c>
      <c r="D906" s="491">
        <v>0</v>
      </c>
      <c r="E906" s="491">
        <v>0</v>
      </c>
      <c r="F906" s="491">
        <v>7258</v>
      </c>
      <c r="G906" s="491">
        <v>4343.6459999999997</v>
      </c>
      <c r="H906" s="491">
        <v>0</v>
      </c>
      <c r="I906" s="491">
        <v>0</v>
      </c>
      <c r="J906" s="491">
        <v>4343.6459999999997</v>
      </c>
      <c r="K906" s="581">
        <f t="shared" si="44"/>
        <v>0.59846321300633776</v>
      </c>
      <c r="L906" s="581"/>
      <c r="M906" s="581"/>
      <c r="N906" s="581">
        <f t="shared" si="45"/>
        <v>0.59846321300633776</v>
      </c>
    </row>
    <row r="907" spans="1:14" ht="42">
      <c r="A907" s="564">
        <f t="shared" si="46"/>
        <v>897</v>
      </c>
      <c r="B907" s="458" t="s">
        <v>2084</v>
      </c>
      <c r="C907" s="491">
        <v>12300</v>
      </c>
      <c r="D907" s="491">
        <v>0</v>
      </c>
      <c r="E907" s="491">
        <v>0</v>
      </c>
      <c r="F907" s="491">
        <v>12300</v>
      </c>
      <c r="G907" s="491">
        <v>17293.843000000001</v>
      </c>
      <c r="H907" s="491">
        <v>0</v>
      </c>
      <c r="I907" s="491">
        <v>0</v>
      </c>
      <c r="J907" s="491">
        <v>17293.843000000001</v>
      </c>
      <c r="K907" s="581">
        <f t="shared" ref="K907:K969" si="47">G907/C907</f>
        <v>1.4060034959349594</v>
      </c>
      <c r="L907" s="581"/>
      <c r="M907" s="581"/>
      <c r="N907" s="581">
        <f t="shared" ref="N907:N969" si="48">J907/F907</f>
        <v>1.4060034959349594</v>
      </c>
    </row>
    <row r="908" spans="1:14" ht="28">
      <c r="A908" s="564">
        <f t="shared" si="46"/>
        <v>898</v>
      </c>
      <c r="B908" s="458" t="s">
        <v>2085</v>
      </c>
      <c r="C908" s="491">
        <v>0</v>
      </c>
      <c r="D908" s="491">
        <v>0</v>
      </c>
      <c r="E908" s="491">
        <v>0</v>
      </c>
      <c r="F908" s="491">
        <v>0</v>
      </c>
      <c r="G908" s="491">
        <v>52</v>
      </c>
      <c r="H908" s="491">
        <v>0</v>
      </c>
      <c r="I908" s="491">
        <v>0</v>
      </c>
      <c r="J908" s="491">
        <v>52</v>
      </c>
      <c r="K908" s="581"/>
      <c r="L908" s="581"/>
      <c r="M908" s="581"/>
      <c r="N908" s="581"/>
    </row>
    <row r="909" spans="1:14" ht="28">
      <c r="A909" s="564">
        <f t="shared" ref="A909:A972" si="49">1+A908</f>
        <v>899</v>
      </c>
      <c r="B909" s="458" t="s">
        <v>2085</v>
      </c>
      <c r="C909" s="491">
        <v>0</v>
      </c>
      <c r="D909" s="491">
        <v>0</v>
      </c>
      <c r="E909" s="491">
        <v>0</v>
      </c>
      <c r="F909" s="491">
        <v>0</v>
      </c>
      <c r="G909" s="491">
        <v>99.072000000000003</v>
      </c>
      <c r="H909" s="491">
        <v>0</v>
      </c>
      <c r="I909" s="491">
        <v>0</v>
      </c>
      <c r="J909" s="491">
        <v>99.072000000000003</v>
      </c>
      <c r="K909" s="581"/>
      <c r="L909" s="581"/>
      <c r="M909" s="581"/>
      <c r="N909" s="581"/>
    </row>
    <row r="910" spans="1:14" ht="28">
      <c r="A910" s="564">
        <f t="shared" si="49"/>
        <v>900</v>
      </c>
      <c r="B910" s="458" t="s">
        <v>2086</v>
      </c>
      <c r="C910" s="491">
        <v>3164.5349999999999</v>
      </c>
      <c r="D910" s="491">
        <v>0</v>
      </c>
      <c r="E910" s="491">
        <v>0</v>
      </c>
      <c r="F910" s="491">
        <v>3164.5349999999999</v>
      </c>
      <c r="G910" s="491">
        <v>7403.7079999999996</v>
      </c>
      <c r="H910" s="491">
        <v>0</v>
      </c>
      <c r="I910" s="491">
        <v>0</v>
      </c>
      <c r="J910" s="491">
        <v>7403.7079999999996</v>
      </c>
      <c r="K910" s="581">
        <f t="shared" si="47"/>
        <v>2.3395879647404754</v>
      </c>
      <c r="L910" s="581"/>
      <c r="M910" s="581"/>
      <c r="N910" s="581">
        <f t="shared" si="48"/>
        <v>2.3395879647404754</v>
      </c>
    </row>
    <row r="911" spans="1:14" ht="28">
      <c r="A911" s="564">
        <f t="shared" si="49"/>
        <v>901</v>
      </c>
      <c r="B911" s="458" t="s">
        <v>2086</v>
      </c>
      <c r="C911" s="491">
        <v>4585.4650000000001</v>
      </c>
      <c r="D911" s="491">
        <v>0</v>
      </c>
      <c r="E911" s="491">
        <v>0</v>
      </c>
      <c r="F911" s="491">
        <v>4585.4650000000001</v>
      </c>
      <c r="G911" s="491">
        <v>4450.1842919999999</v>
      </c>
      <c r="H911" s="491">
        <v>0</v>
      </c>
      <c r="I911" s="491">
        <v>0</v>
      </c>
      <c r="J911" s="491">
        <v>4450.1842919999999</v>
      </c>
      <c r="K911" s="581">
        <f t="shared" si="47"/>
        <v>0.97049793030804943</v>
      </c>
      <c r="L911" s="581"/>
      <c r="M911" s="581"/>
      <c r="N911" s="581">
        <f t="shared" si="48"/>
        <v>0.97049793030804943</v>
      </c>
    </row>
    <row r="912" spans="1:14" ht="42">
      <c r="A912" s="564">
        <f t="shared" si="49"/>
        <v>902</v>
      </c>
      <c r="B912" s="458" t="s">
        <v>2087</v>
      </c>
      <c r="C912" s="491">
        <v>0</v>
      </c>
      <c r="D912" s="491">
        <v>0</v>
      </c>
      <c r="E912" s="491">
        <v>0</v>
      </c>
      <c r="F912" s="491">
        <v>0</v>
      </c>
      <c r="G912" s="491">
        <v>110</v>
      </c>
      <c r="H912" s="491">
        <v>0</v>
      </c>
      <c r="I912" s="491">
        <v>0</v>
      </c>
      <c r="J912" s="491">
        <v>110</v>
      </c>
      <c r="K912" s="581"/>
      <c r="L912" s="581"/>
      <c r="M912" s="581"/>
      <c r="N912" s="581"/>
    </row>
    <row r="913" spans="1:14" ht="28">
      <c r="A913" s="564">
        <f t="shared" si="49"/>
        <v>903</v>
      </c>
      <c r="B913" s="458" t="s">
        <v>2088</v>
      </c>
      <c r="C913" s="491">
        <v>10780.315999999999</v>
      </c>
      <c r="D913" s="491">
        <v>0</v>
      </c>
      <c r="E913" s="491">
        <v>0</v>
      </c>
      <c r="F913" s="491">
        <v>10780.315999999999</v>
      </c>
      <c r="G913" s="491">
        <v>8928.0990000000002</v>
      </c>
      <c r="H913" s="491">
        <v>0</v>
      </c>
      <c r="I913" s="491">
        <v>0</v>
      </c>
      <c r="J913" s="491">
        <v>8928.0990000000002</v>
      </c>
      <c r="K913" s="581">
        <f t="shared" si="47"/>
        <v>0.82818527768573769</v>
      </c>
      <c r="L913" s="581"/>
      <c r="M913" s="581"/>
      <c r="N913" s="581">
        <f t="shared" si="48"/>
        <v>0.82818527768573769</v>
      </c>
    </row>
    <row r="914" spans="1:14" ht="28">
      <c r="A914" s="564">
        <f t="shared" si="49"/>
        <v>904</v>
      </c>
      <c r="B914" s="458" t="s">
        <v>2089</v>
      </c>
      <c r="C914" s="491">
        <v>2596.1489999999999</v>
      </c>
      <c r="D914" s="491">
        <v>0</v>
      </c>
      <c r="E914" s="491">
        <v>0</v>
      </c>
      <c r="F914" s="491">
        <v>2596.1489999999999</v>
      </c>
      <c r="G914" s="491">
        <v>4901.3220000000001</v>
      </c>
      <c r="H914" s="491">
        <v>0</v>
      </c>
      <c r="I914" s="491">
        <v>0</v>
      </c>
      <c r="J914" s="491">
        <v>4901.3220000000001</v>
      </c>
      <c r="K914" s="581">
        <f t="shared" si="47"/>
        <v>1.8879201463398287</v>
      </c>
      <c r="L914" s="581"/>
      <c r="M914" s="581"/>
      <c r="N914" s="581">
        <f t="shared" si="48"/>
        <v>1.8879201463398287</v>
      </c>
    </row>
    <row r="915" spans="1:14" ht="28">
      <c r="A915" s="564">
        <f t="shared" si="49"/>
        <v>905</v>
      </c>
      <c r="B915" s="458" t="s">
        <v>2089</v>
      </c>
      <c r="C915" s="491">
        <v>1903.8510000000001</v>
      </c>
      <c r="D915" s="491">
        <v>0</v>
      </c>
      <c r="E915" s="491">
        <v>0</v>
      </c>
      <c r="F915" s="491">
        <v>1903.8510000000001</v>
      </c>
      <c r="G915" s="491">
        <v>1878.57</v>
      </c>
      <c r="H915" s="491">
        <v>0</v>
      </c>
      <c r="I915" s="491">
        <v>0</v>
      </c>
      <c r="J915" s="491">
        <v>1878.57</v>
      </c>
      <c r="K915" s="581">
        <f t="shared" si="47"/>
        <v>0.98672112470986428</v>
      </c>
      <c r="L915" s="581"/>
      <c r="M915" s="581"/>
      <c r="N915" s="581">
        <f t="shared" si="48"/>
        <v>0.98672112470986428</v>
      </c>
    </row>
    <row r="916" spans="1:14">
      <c r="A916" s="564">
        <f t="shared" si="49"/>
        <v>906</v>
      </c>
      <c r="B916" s="458" t="s">
        <v>2090</v>
      </c>
      <c r="C916" s="491">
        <v>3089.864</v>
      </c>
      <c r="D916" s="491">
        <v>0</v>
      </c>
      <c r="E916" s="491">
        <v>0</v>
      </c>
      <c r="F916" s="491">
        <v>3089.864</v>
      </c>
      <c r="G916" s="491">
        <v>7228.7675200000003</v>
      </c>
      <c r="H916" s="491">
        <v>0</v>
      </c>
      <c r="I916" s="491">
        <v>0</v>
      </c>
      <c r="J916" s="491">
        <v>7228.7675200000003</v>
      </c>
      <c r="K916" s="581">
        <f t="shared" si="47"/>
        <v>2.3395099331232703</v>
      </c>
      <c r="L916" s="581"/>
      <c r="M916" s="581"/>
      <c r="N916" s="581">
        <f t="shared" si="48"/>
        <v>2.3395099331232703</v>
      </c>
    </row>
    <row r="917" spans="1:14">
      <c r="A917" s="564">
        <f t="shared" si="49"/>
        <v>907</v>
      </c>
      <c r="B917" s="458" t="s">
        <v>2090</v>
      </c>
      <c r="C917" s="491">
        <v>2710.136</v>
      </c>
      <c r="D917" s="491">
        <v>0</v>
      </c>
      <c r="E917" s="491">
        <v>0</v>
      </c>
      <c r="F917" s="491">
        <v>2710.136</v>
      </c>
      <c r="G917" s="491">
        <v>2518.232</v>
      </c>
      <c r="H917" s="491">
        <v>0</v>
      </c>
      <c r="I917" s="491">
        <v>0</v>
      </c>
      <c r="J917" s="491">
        <v>2518.232</v>
      </c>
      <c r="K917" s="581">
        <f t="shared" si="47"/>
        <v>0.9291902694182137</v>
      </c>
      <c r="L917" s="581"/>
      <c r="M917" s="581"/>
      <c r="N917" s="581">
        <f t="shared" si="48"/>
        <v>0.9291902694182137</v>
      </c>
    </row>
    <row r="918" spans="1:14" ht="28">
      <c r="A918" s="564">
        <f t="shared" si="49"/>
        <v>908</v>
      </c>
      <c r="B918" s="458" t="s">
        <v>2091</v>
      </c>
      <c r="C918" s="491">
        <v>234.114</v>
      </c>
      <c r="D918" s="491">
        <v>0</v>
      </c>
      <c r="E918" s="491">
        <v>0</v>
      </c>
      <c r="F918" s="491">
        <v>234.114</v>
      </c>
      <c r="G918" s="491">
        <v>548.56200000000001</v>
      </c>
      <c r="H918" s="491">
        <v>0</v>
      </c>
      <c r="I918" s="491">
        <v>0</v>
      </c>
      <c r="J918" s="491">
        <v>548.56200000000001</v>
      </c>
      <c r="K918" s="581">
        <f t="shared" si="47"/>
        <v>2.3431405212845022</v>
      </c>
      <c r="L918" s="581"/>
      <c r="M918" s="581"/>
      <c r="N918" s="581">
        <f t="shared" si="48"/>
        <v>2.3431405212845022</v>
      </c>
    </row>
    <row r="919" spans="1:14" ht="28">
      <c r="A919" s="564">
        <f t="shared" si="49"/>
        <v>909</v>
      </c>
      <c r="B919" s="458" t="s">
        <v>2091</v>
      </c>
      <c r="C919" s="491">
        <v>4783.0259999999998</v>
      </c>
      <c r="D919" s="491">
        <v>0</v>
      </c>
      <c r="E919" s="491">
        <v>0</v>
      </c>
      <c r="F919" s="491">
        <v>4783.0259999999998</v>
      </c>
      <c r="G919" s="491">
        <v>5.71</v>
      </c>
      <c r="H919" s="491">
        <v>0</v>
      </c>
      <c r="I919" s="491">
        <v>0</v>
      </c>
      <c r="J919" s="491">
        <v>5.71</v>
      </c>
      <c r="K919" s="581">
        <f t="shared" si="47"/>
        <v>1.1938049260029112E-3</v>
      </c>
      <c r="L919" s="581"/>
      <c r="M919" s="581"/>
      <c r="N919" s="581">
        <f t="shared" si="48"/>
        <v>1.1938049260029112E-3</v>
      </c>
    </row>
    <row r="920" spans="1:14" ht="28">
      <c r="A920" s="564">
        <f t="shared" si="49"/>
        <v>910</v>
      </c>
      <c r="B920" s="458" t="s">
        <v>2092</v>
      </c>
      <c r="C920" s="491">
        <v>3000</v>
      </c>
      <c r="D920" s="491">
        <v>0</v>
      </c>
      <c r="E920" s="491">
        <v>0</v>
      </c>
      <c r="F920" s="491">
        <v>3000</v>
      </c>
      <c r="G920" s="491">
        <v>3000</v>
      </c>
      <c r="H920" s="491">
        <v>0</v>
      </c>
      <c r="I920" s="491">
        <v>0</v>
      </c>
      <c r="J920" s="491">
        <v>3000</v>
      </c>
      <c r="K920" s="581">
        <f t="shared" si="47"/>
        <v>1</v>
      </c>
      <c r="L920" s="581"/>
      <c r="M920" s="581"/>
      <c r="N920" s="581">
        <f t="shared" si="48"/>
        <v>1</v>
      </c>
    </row>
    <row r="921" spans="1:14" ht="28">
      <c r="A921" s="564">
        <f t="shared" si="49"/>
        <v>911</v>
      </c>
      <c r="B921" s="458" t="s">
        <v>2092</v>
      </c>
      <c r="C921" s="491">
        <v>2000</v>
      </c>
      <c r="D921" s="491">
        <v>0</v>
      </c>
      <c r="E921" s="491">
        <v>0</v>
      </c>
      <c r="F921" s="491">
        <v>2000</v>
      </c>
      <c r="G921" s="491">
        <v>2000</v>
      </c>
      <c r="H921" s="491">
        <v>0</v>
      </c>
      <c r="I921" s="491">
        <v>0</v>
      </c>
      <c r="J921" s="491">
        <v>2000</v>
      </c>
      <c r="K921" s="581">
        <f t="shared" si="47"/>
        <v>1</v>
      </c>
      <c r="L921" s="581"/>
      <c r="M921" s="581"/>
      <c r="N921" s="581">
        <f t="shared" si="48"/>
        <v>1</v>
      </c>
    </row>
    <row r="922" spans="1:14" ht="28">
      <c r="A922" s="564">
        <f t="shared" si="49"/>
        <v>912</v>
      </c>
      <c r="B922" s="458" t="s">
        <v>2093</v>
      </c>
      <c r="C922" s="491">
        <v>793.16</v>
      </c>
      <c r="D922" s="491">
        <v>0</v>
      </c>
      <c r="E922" s="491">
        <v>0</v>
      </c>
      <c r="F922" s="491">
        <v>793.16</v>
      </c>
      <c r="G922" s="491">
        <v>793.16</v>
      </c>
      <c r="H922" s="491">
        <v>0</v>
      </c>
      <c r="I922" s="491">
        <v>0</v>
      </c>
      <c r="J922" s="491">
        <v>793.16</v>
      </c>
      <c r="K922" s="581">
        <f t="shared" si="47"/>
        <v>1</v>
      </c>
      <c r="L922" s="581"/>
      <c r="M922" s="581"/>
      <c r="N922" s="581">
        <f t="shared" si="48"/>
        <v>1</v>
      </c>
    </row>
    <row r="923" spans="1:14" ht="28">
      <c r="A923" s="564">
        <f t="shared" si="49"/>
        <v>913</v>
      </c>
      <c r="B923" s="458" t="s">
        <v>2094</v>
      </c>
      <c r="C923" s="491">
        <v>311</v>
      </c>
      <c r="D923" s="491">
        <v>0</v>
      </c>
      <c r="E923" s="491">
        <v>0</v>
      </c>
      <c r="F923" s="491">
        <v>311</v>
      </c>
      <c r="G923" s="491">
        <v>311</v>
      </c>
      <c r="H923" s="491">
        <v>0</v>
      </c>
      <c r="I923" s="491">
        <v>0</v>
      </c>
      <c r="J923" s="491">
        <v>311</v>
      </c>
      <c r="K923" s="581">
        <f t="shared" si="47"/>
        <v>1</v>
      </c>
      <c r="L923" s="581"/>
      <c r="M923" s="581"/>
      <c r="N923" s="581">
        <f t="shared" si="48"/>
        <v>1</v>
      </c>
    </row>
    <row r="924" spans="1:14" ht="28">
      <c r="A924" s="564">
        <f t="shared" si="49"/>
        <v>914</v>
      </c>
      <c r="B924" s="458" t="s">
        <v>2095</v>
      </c>
      <c r="C924" s="491">
        <v>355</v>
      </c>
      <c r="D924" s="491">
        <v>0</v>
      </c>
      <c r="E924" s="491">
        <v>0</v>
      </c>
      <c r="F924" s="491">
        <v>355</v>
      </c>
      <c r="G924" s="491">
        <v>355</v>
      </c>
      <c r="H924" s="491">
        <v>0</v>
      </c>
      <c r="I924" s="491">
        <v>0</v>
      </c>
      <c r="J924" s="491">
        <v>355</v>
      </c>
      <c r="K924" s="581">
        <f t="shared" si="47"/>
        <v>1</v>
      </c>
      <c r="L924" s="581"/>
      <c r="M924" s="581"/>
      <c r="N924" s="581">
        <f t="shared" si="48"/>
        <v>1</v>
      </c>
    </row>
    <row r="925" spans="1:14" ht="28">
      <c r="A925" s="564">
        <f t="shared" si="49"/>
        <v>915</v>
      </c>
      <c r="B925" s="458" t="s">
        <v>2096</v>
      </c>
      <c r="C925" s="491">
        <v>160</v>
      </c>
      <c r="D925" s="491">
        <v>0</v>
      </c>
      <c r="E925" s="491">
        <v>0</v>
      </c>
      <c r="F925" s="491">
        <v>160</v>
      </c>
      <c r="G925" s="491">
        <v>160</v>
      </c>
      <c r="H925" s="491">
        <v>0</v>
      </c>
      <c r="I925" s="491">
        <v>0</v>
      </c>
      <c r="J925" s="491">
        <v>160</v>
      </c>
      <c r="K925" s="581">
        <f t="shared" si="47"/>
        <v>1</v>
      </c>
      <c r="L925" s="581"/>
      <c r="M925" s="581"/>
      <c r="N925" s="581">
        <f t="shared" si="48"/>
        <v>1</v>
      </c>
    </row>
    <row r="926" spans="1:14">
      <c r="A926" s="564">
        <f t="shared" si="49"/>
        <v>916</v>
      </c>
      <c r="B926" s="458" t="s">
        <v>2097</v>
      </c>
      <c r="C926" s="491">
        <v>283</v>
      </c>
      <c r="D926" s="491">
        <v>0</v>
      </c>
      <c r="E926" s="491">
        <v>0</v>
      </c>
      <c r="F926" s="491">
        <v>283</v>
      </c>
      <c r="G926" s="491">
        <v>283</v>
      </c>
      <c r="H926" s="491">
        <v>0</v>
      </c>
      <c r="I926" s="491">
        <v>0</v>
      </c>
      <c r="J926" s="491">
        <v>283</v>
      </c>
      <c r="K926" s="581">
        <f t="shared" si="47"/>
        <v>1</v>
      </c>
      <c r="L926" s="581"/>
      <c r="M926" s="581"/>
      <c r="N926" s="581">
        <f t="shared" si="48"/>
        <v>1</v>
      </c>
    </row>
    <row r="927" spans="1:14">
      <c r="A927" s="564">
        <f t="shared" si="49"/>
        <v>917</v>
      </c>
      <c r="B927" s="458" t="s">
        <v>2098</v>
      </c>
      <c r="C927" s="491">
        <v>470</v>
      </c>
      <c r="D927" s="491">
        <v>0</v>
      </c>
      <c r="E927" s="491">
        <v>0</v>
      </c>
      <c r="F927" s="491">
        <v>470</v>
      </c>
      <c r="G927" s="491">
        <v>466.17200000000003</v>
      </c>
      <c r="H927" s="491">
        <v>0</v>
      </c>
      <c r="I927" s="491">
        <v>0</v>
      </c>
      <c r="J927" s="491">
        <v>466.17200000000003</v>
      </c>
      <c r="K927" s="581">
        <f t="shared" si="47"/>
        <v>0.99185531914893621</v>
      </c>
      <c r="L927" s="581"/>
      <c r="M927" s="581"/>
      <c r="N927" s="581">
        <f t="shared" si="48"/>
        <v>0.99185531914893621</v>
      </c>
    </row>
    <row r="928" spans="1:14" ht="42">
      <c r="A928" s="564">
        <f t="shared" si="49"/>
        <v>918</v>
      </c>
      <c r="B928" s="458" t="s">
        <v>2099</v>
      </c>
      <c r="C928" s="491">
        <v>1179.4369999999999</v>
      </c>
      <c r="D928" s="491">
        <v>0</v>
      </c>
      <c r="E928" s="491">
        <v>0</v>
      </c>
      <c r="F928" s="491">
        <v>1179.4369999999999</v>
      </c>
      <c r="G928" s="491">
        <v>0</v>
      </c>
      <c r="H928" s="491">
        <v>0</v>
      </c>
      <c r="I928" s="491">
        <v>0</v>
      </c>
      <c r="J928" s="491">
        <v>0</v>
      </c>
      <c r="K928" s="581">
        <f t="shared" si="47"/>
        <v>0</v>
      </c>
      <c r="L928" s="581"/>
      <c r="M928" s="581"/>
      <c r="N928" s="581">
        <f t="shared" si="48"/>
        <v>0</v>
      </c>
    </row>
    <row r="929" spans="1:14" ht="28">
      <c r="A929" s="564">
        <f t="shared" si="49"/>
        <v>919</v>
      </c>
      <c r="B929" s="458" t="s">
        <v>2100</v>
      </c>
      <c r="C929" s="491">
        <v>22000</v>
      </c>
      <c r="D929" s="491">
        <v>0</v>
      </c>
      <c r="E929" s="491">
        <v>0</v>
      </c>
      <c r="F929" s="491">
        <v>22000</v>
      </c>
      <c r="G929" s="491">
        <v>177.62700000000001</v>
      </c>
      <c r="H929" s="491">
        <v>0</v>
      </c>
      <c r="I929" s="491">
        <v>0</v>
      </c>
      <c r="J929" s="491">
        <v>177.62700000000001</v>
      </c>
      <c r="K929" s="581">
        <f t="shared" si="47"/>
        <v>8.0739545454545456E-3</v>
      </c>
      <c r="L929" s="581"/>
      <c r="M929" s="581"/>
      <c r="N929" s="581">
        <f t="shared" si="48"/>
        <v>8.0739545454545456E-3</v>
      </c>
    </row>
    <row r="930" spans="1:14" ht="28">
      <c r="A930" s="564">
        <f t="shared" si="49"/>
        <v>920</v>
      </c>
      <c r="B930" s="458" t="s">
        <v>2101</v>
      </c>
      <c r="C930" s="491">
        <v>907</v>
      </c>
      <c r="D930" s="491">
        <v>0</v>
      </c>
      <c r="E930" s="491">
        <v>0</v>
      </c>
      <c r="F930" s="491">
        <v>907</v>
      </c>
      <c r="G930" s="491">
        <v>1335.6389999999999</v>
      </c>
      <c r="H930" s="491">
        <v>0</v>
      </c>
      <c r="I930" s="491">
        <v>0</v>
      </c>
      <c r="J930" s="491">
        <v>1335.6389999999999</v>
      </c>
      <c r="K930" s="581">
        <f t="shared" si="47"/>
        <v>1.4725898566703417</v>
      </c>
      <c r="L930" s="581"/>
      <c r="M930" s="581"/>
      <c r="N930" s="581">
        <f t="shared" si="48"/>
        <v>1.4725898566703417</v>
      </c>
    </row>
    <row r="931" spans="1:14">
      <c r="A931" s="564">
        <f t="shared" si="49"/>
        <v>921</v>
      </c>
      <c r="B931" s="565" t="s">
        <v>2102</v>
      </c>
      <c r="C931" s="491">
        <v>123</v>
      </c>
      <c r="D931" s="491">
        <v>0</v>
      </c>
      <c r="E931" s="491">
        <v>0</v>
      </c>
      <c r="F931" s="491">
        <v>123</v>
      </c>
      <c r="G931" s="491">
        <v>0</v>
      </c>
      <c r="H931" s="491">
        <v>0</v>
      </c>
      <c r="I931" s="491">
        <v>0</v>
      </c>
      <c r="J931" s="491">
        <v>0</v>
      </c>
      <c r="K931" s="581">
        <f t="shared" si="47"/>
        <v>0</v>
      </c>
      <c r="L931" s="581"/>
      <c r="M931" s="581"/>
      <c r="N931" s="581">
        <f t="shared" si="48"/>
        <v>0</v>
      </c>
    </row>
    <row r="932" spans="1:14">
      <c r="A932" s="564">
        <f t="shared" si="49"/>
        <v>922</v>
      </c>
      <c r="B932" s="565" t="s">
        <v>2103</v>
      </c>
      <c r="C932" s="491">
        <v>233.73699999999999</v>
      </c>
      <c r="D932" s="491">
        <v>0</v>
      </c>
      <c r="E932" s="491">
        <v>0</v>
      </c>
      <c r="F932" s="491">
        <v>233.73699999999999</v>
      </c>
      <c r="G932" s="491">
        <v>219.34899999999999</v>
      </c>
      <c r="H932" s="491">
        <v>0</v>
      </c>
      <c r="I932" s="491">
        <v>0</v>
      </c>
      <c r="J932" s="491">
        <v>219.34899999999999</v>
      </c>
      <c r="K932" s="581">
        <f t="shared" si="47"/>
        <v>0.93844363536795627</v>
      </c>
      <c r="L932" s="581"/>
      <c r="M932" s="581"/>
      <c r="N932" s="581">
        <f t="shared" si="48"/>
        <v>0.93844363536795627</v>
      </c>
    </row>
    <row r="933" spans="1:14" ht="28">
      <c r="A933" s="564">
        <f t="shared" si="49"/>
        <v>923</v>
      </c>
      <c r="B933" s="565" t="s">
        <v>2104</v>
      </c>
      <c r="C933" s="491">
        <v>53.28</v>
      </c>
      <c r="D933" s="491">
        <v>0</v>
      </c>
      <c r="E933" s="491">
        <v>0</v>
      </c>
      <c r="F933" s="491">
        <v>53.28</v>
      </c>
      <c r="G933" s="491">
        <v>47.951999999999998</v>
      </c>
      <c r="H933" s="491">
        <v>0</v>
      </c>
      <c r="I933" s="491">
        <v>0</v>
      </c>
      <c r="J933" s="491">
        <v>47.951999999999998</v>
      </c>
      <c r="K933" s="581">
        <f t="shared" si="47"/>
        <v>0.89999999999999991</v>
      </c>
      <c r="L933" s="581"/>
      <c r="M933" s="581"/>
      <c r="N933" s="581">
        <f t="shared" si="48"/>
        <v>0.89999999999999991</v>
      </c>
    </row>
    <row r="934" spans="1:14" ht="28">
      <c r="A934" s="564">
        <f t="shared" si="49"/>
        <v>924</v>
      </c>
      <c r="B934" s="565" t="s">
        <v>2105</v>
      </c>
      <c r="C934" s="491">
        <v>156.94</v>
      </c>
      <c r="D934" s="491">
        <v>0</v>
      </c>
      <c r="E934" s="491">
        <v>0</v>
      </c>
      <c r="F934" s="491">
        <v>156.94</v>
      </c>
      <c r="G934" s="491">
        <v>141.24600000000001</v>
      </c>
      <c r="H934" s="491">
        <v>0</v>
      </c>
      <c r="I934" s="491">
        <v>0</v>
      </c>
      <c r="J934" s="491">
        <v>141.24600000000001</v>
      </c>
      <c r="K934" s="581">
        <f t="shared" si="47"/>
        <v>0.9</v>
      </c>
      <c r="L934" s="581"/>
      <c r="M934" s="581"/>
      <c r="N934" s="581">
        <f t="shared" si="48"/>
        <v>0.9</v>
      </c>
    </row>
    <row r="935" spans="1:14" ht="28">
      <c r="A935" s="564">
        <f t="shared" si="49"/>
        <v>925</v>
      </c>
      <c r="B935" s="565" t="s">
        <v>2106</v>
      </c>
      <c r="C935" s="491">
        <v>215</v>
      </c>
      <c r="D935" s="491">
        <v>0</v>
      </c>
      <c r="E935" s="491">
        <v>0</v>
      </c>
      <c r="F935" s="491">
        <v>215</v>
      </c>
      <c r="G935" s="491">
        <v>193.49799999999999</v>
      </c>
      <c r="H935" s="491">
        <v>0</v>
      </c>
      <c r="I935" s="491">
        <v>0</v>
      </c>
      <c r="J935" s="491">
        <v>193.49799999999999</v>
      </c>
      <c r="K935" s="581">
        <f t="shared" si="47"/>
        <v>0.89999069767441853</v>
      </c>
      <c r="L935" s="581"/>
      <c r="M935" s="581"/>
      <c r="N935" s="581">
        <f t="shared" si="48"/>
        <v>0.89999069767441853</v>
      </c>
    </row>
    <row r="936" spans="1:14" ht="28">
      <c r="A936" s="564">
        <f t="shared" si="49"/>
        <v>926</v>
      </c>
      <c r="B936" s="565" t="s">
        <v>2107</v>
      </c>
      <c r="C936" s="491">
        <v>1000</v>
      </c>
      <c r="D936" s="491">
        <v>0</v>
      </c>
      <c r="E936" s="491">
        <v>0</v>
      </c>
      <c r="F936" s="491">
        <v>1000</v>
      </c>
      <c r="G936" s="491">
        <v>1000</v>
      </c>
      <c r="H936" s="491">
        <v>0</v>
      </c>
      <c r="I936" s="491">
        <v>0</v>
      </c>
      <c r="J936" s="491">
        <v>1000</v>
      </c>
      <c r="K936" s="581">
        <f t="shared" si="47"/>
        <v>1</v>
      </c>
      <c r="L936" s="581"/>
      <c r="M936" s="581"/>
      <c r="N936" s="581">
        <f t="shared" si="48"/>
        <v>1</v>
      </c>
    </row>
    <row r="937" spans="1:14" ht="28">
      <c r="A937" s="564">
        <f t="shared" si="49"/>
        <v>927</v>
      </c>
      <c r="B937" s="565" t="s">
        <v>2108</v>
      </c>
      <c r="C937" s="491">
        <v>450</v>
      </c>
      <c r="D937" s="491">
        <v>0</v>
      </c>
      <c r="E937" s="491">
        <v>0</v>
      </c>
      <c r="F937" s="491">
        <v>450</v>
      </c>
      <c r="G937" s="491">
        <v>429.38400000000001</v>
      </c>
      <c r="H937" s="491">
        <v>0</v>
      </c>
      <c r="I937" s="491">
        <v>0</v>
      </c>
      <c r="J937" s="491">
        <v>429.38400000000001</v>
      </c>
      <c r="K937" s="581">
        <f t="shared" si="47"/>
        <v>0.95418666666666674</v>
      </c>
      <c r="L937" s="581"/>
      <c r="M937" s="581"/>
      <c r="N937" s="581">
        <f t="shared" si="48"/>
        <v>0.95418666666666674</v>
      </c>
    </row>
    <row r="938" spans="1:14" ht="28">
      <c r="A938" s="564">
        <f t="shared" si="49"/>
        <v>928</v>
      </c>
      <c r="B938" s="458" t="s">
        <v>2109</v>
      </c>
      <c r="C938" s="491">
        <v>1600</v>
      </c>
      <c r="D938" s="491">
        <v>0</v>
      </c>
      <c r="E938" s="491">
        <v>0</v>
      </c>
      <c r="F938" s="491">
        <v>1600</v>
      </c>
      <c r="G938" s="491">
        <v>1347.133</v>
      </c>
      <c r="H938" s="491">
        <v>0</v>
      </c>
      <c r="I938" s="491">
        <v>0</v>
      </c>
      <c r="J938" s="491">
        <v>1347.133</v>
      </c>
      <c r="K938" s="581">
        <f t="shared" si="47"/>
        <v>0.841958125</v>
      </c>
      <c r="L938" s="581"/>
      <c r="M938" s="581"/>
      <c r="N938" s="581">
        <f t="shared" si="48"/>
        <v>0.841958125</v>
      </c>
    </row>
    <row r="939" spans="1:14">
      <c r="A939" s="564">
        <f t="shared" si="49"/>
        <v>929</v>
      </c>
      <c r="B939" s="567" t="s">
        <v>2110</v>
      </c>
      <c r="C939" s="491">
        <v>15000</v>
      </c>
      <c r="D939" s="491">
        <v>0</v>
      </c>
      <c r="E939" s="491">
        <v>0</v>
      </c>
      <c r="F939" s="491">
        <v>15000</v>
      </c>
      <c r="G939" s="491">
        <v>5756.95</v>
      </c>
      <c r="H939" s="491">
        <v>0</v>
      </c>
      <c r="I939" s="491">
        <v>0</v>
      </c>
      <c r="J939" s="491">
        <v>5756.95</v>
      </c>
      <c r="K939" s="581">
        <f t="shared" si="47"/>
        <v>0.38379666666666667</v>
      </c>
      <c r="L939" s="581"/>
      <c r="M939" s="581"/>
      <c r="N939" s="581">
        <f t="shared" si="48"/>
        <v>0.38379666666666667</v>
      </c>
    </row>
    <row r="940" spans="1:14">
      <c r="A940" s="564">
        <f t="shared" si="49"/>
        <v>930</v>
      </c>
      <c r="B940" s="567" t="s">
        <v>2110</v>
      </c>
      <c r="C940" s="491">
        <v>63000</v>
      </c>
      <c r="D940" s="491">
        <v>0</v>
      </c>
      <c r="E940" s="491">
        <v>0</v>
      </c>
      <c r="F940" s="491">
        <v>63000</v>
      </c>
      <c r="G940" s="491">
        <v>0</v>
      </c>
      <c r="H940" s="491">
        <v>0</v>
      </c>
      <c r="I940" s="491">
        <v>0</v>
      </c>
      <c r="J940" s="491">
        <v>0</v>
      </c>
      <c r="K940" s="581">
        <f t="shared" si="47"/>
        <v>0</v>
      </c>
      <c r="L940" s="581"/>
      <c r="M940" s="581"/>
      <c r="N940" s="581">
        <f t="shared" si="48"/>
        <v>0</v>
      </c>
    </row>
    <row r="941" spans="1:14" ht="28">
      <c r="A941" s="564">
        <f t="shared" si="49"/>
        <v>931</v>
      </c>
      <c r="B941" s="566" t="s">
        <v>2111</v>
      </c>
      <c r="C941" s="491">
        <v>2500</v>
      </c>
      <c r="D941" s="491">
        <v>0</v>
      </c>
      <c r="E941" s="491">
        <v>0</v>
      </c>
      <c r="F941" s="491">
        <v>2500</v>
      </c>
      <c r="G941" s="491">
        <v>1609.1289999999999</v>
      </c>
      <c r="H941" s="491">
        <v>0</v>
      </c>
      <c r="I941" s="491">
        <v>0</v>
      </c>
      <c r="J941" s="491">
        <v>1609.1289999999999</v>
      </c>
      <c r="K941" s="581">
        <f t="shared" si="47"/>
        <v>0.64365159999999999</v>
      </c>
      <c r="L941" s="581"/>
      <c r="M941" s="581"/>
      <c r="N941" s="581">
        <f t="shared" si="48"/>
        <v>0.64365159999999999</v>
      </c>
    </row>
    <row r="942" spans="1:14" ht="28">
      <c r="A942" s="564">
        <f t="shared" si="49"/>
        <v>932</v>
      </c>
      <c r="B942" s="458" t="s">
        <v>2112</v>
      </c>
      <c r="C942" s="491">
        <v>550</v>
      </c>
      <c r="D942" s="491">
        <v>0</v>
      </c>
      <c r="E942" s="491">
        <v>0</v>
      </c>
      <c r="F942" s="491">
        <v>550</v>
      </c>
      <c r="G942" s="491">
        <v>0</v>
      </c>
      <c r="H942" s="491">
        <v>0</v>
      </c>
      <c r="I942" s="491">
        <v>0</v>
      </c>
      <c r="J942" s="491">
        <v>0</v>
      </c>
      <c r="K942" s="581">
        <f t="shared" si="47"/>
        <v>0</v>
      </c>
      <c r="L942" s="581"/>
      <c r="M942" s="581"/>
      <c r="N942" s="581">
        <f t="shared" si="48"/>
        <v>0</v>
      </c>
    </row>
    <row r="943" spans="1:14" ht="28">
      <c r="A943" s="564">
        <f t="shared" si="49"/>
        <v>933</v>
      </c>
      <c r="B943" s="458" t="s">
        <v>2113</v>
      </c>
      <c r="C943" s="491">
        <v>0</v>
      </c>
      <c r="D943" s="491">
        <v>0</v>
      </c>
      <c r="E943" s="491">
        <v>0</v>
      </c>
      <c r="F943" s="491">
        <v>0</v>
      </c>
      <c r="G943" s="491">
        <v>895.98936800000001</v>
      </c>
      <c r="H943" s="491">
        <v>0</v>
      </c>
      <c r="I943" s="491">
        <v>0</v>
      </c>
      <c r="J943" s="491">
        <v>895.98936800000001</v>
      </c>
      <c r="K943" s="581"/>
      <c r="L943" s="581"/>
      <c r="M943" s="581"/>
      <c r="N943" s="581"/>
    </row>
    <row r="944" spans="1:14" ht="28">
      <c r="A944" s="564">
        <f t="shared" si="49"/>
        <v>934</v>
      </c>
      <c r="B944" s="458" t="s">
        <v>2113</v>
      </c>
      <c r="C944" s="491">
        <v>0</v>
      </c>
      <c r="D944" s="491">
        <v>0</v>
      </c>
      <c r="E944" s="491">
        <v>0</v>
      </c>
      <c r="F944" s="491">
        <v>0</v>
      </c>
      <c r="G944" s="491">
        <v>68.3</v>
      </c>
      <c r="H944" s="491">
        <v>0</v>
      </c>
      <c r="I944" s="491">
        <v>0</v>
      </c>
      <c r="J944" s="491">
        <v>68.3</v>
      </c>
      <c r="K944" s="581"/>
      <c r="L944" s="581"/>
      <c r="M944" s="581"/>
      <c r="N944" s="581"/>
    </row>
    <row r="945" spans="1:14" ht="28">
      <c r="A945" s="564">
        <f t="shared" si="49"/>
        <v>935</v>
      </c>
      <c r="B945" s="565" t="s">
        <v>2114</v>
      </c>
      <c r="C945" s="491">
        <v>5000</v>
      </c>
      <c r="D945" s="491">
        <v>0</v>
      </c>
      <c r="E945" s="491">
        <v>0</v>
      </c>
      <c r="F945" s="491">
        <v>5000</v>
      </c>
      <c r="G945" s="491">
        <v>5000</v>
      </c>
      <c r="H945" s="491">
        <v>0</v>
      </c>
      <c r="I945" s="491">
        <v>0</v>
      </c>
      <c r="J945" s="491">
        <v>5000</v>
      </c>
      <c r="K945" s="581">
        <f t="shared" si="47"/>
        <v>1</v>
      </c>
      <c r="L945" s="581"/>
      <c r="M945" s="581"/>
      <c r="N945" s="581">
        <f t="shared" si="48"/>
        <v>1</v>
      </c>
    </row>
    <row r="946" spans="1:14" ht="42">
      <c r="A946" s="564">
        <f t="shared" si="49"/>
        <v>936</v>
      </c>
      <c r="B946" s="565" t="s">
        <v>2115</v>
      </c>
      <c r="C946" s="491">
        <v>5000</v>
      </c>
      <c r="D946" s="491">
        <v>0</v>
      </c>
      <c r="E946" s="491">
        <v>0</v>
      </c>
      <c r="F946" s="491">
        <v>5000</v>
      </c>
      <c r="G946" s="491">
        <v>5000</v>
      </c>
      <c r="H946" s="491">
        <v>0</v>
      </c>
      <c r="I946" s="491">
        <v>0</v>
      </c>
      <c r="J946" s="491">
        <v>5000</v>
      </c>
      <c r="K946" s="581">
        <f t="shared" si="47"/>
        <v>1</v>
      </c>
      <c r="L946" s="581"/>
      <c r="M946" s="581"/>
      <c r="N946" s="581">
        <f t="shared" si="48"/>
        <v>1</v>
      </c>
    </row>
    <row r="947" spans="1:14" ht="56">
      <c r="A947" s="564">
        <f t="shared" si="49"/>
        <v>937</v>
      </c>
      <c r="B947" s="458" t="s">
        <v>2116</v>
      </c>
      <c r="C947" s="491">
        <v>0</v>
      </c>
      <c r="D947" s="491">
        <v>0</v>
      </c>
      <c r="E947" s="491">
        <v>0</v>
      </c>
      <c r="F947" s="491">
        <v>0</v>
      </c>
      <c r="G947" s="491">
        <v>1807.6205050000001</v>
      </c>
      <c r="H947" s="491">
        <v>0</v>
      </c>
      <c r="I947" s="491">
        <v>0</v>
      </c>
      <c r="J947" s="491">
        <v>1807.6205050000001</v>
      </c>
      <c r="K947" s="581"/>
      <c r="L947" s="581"/>
      <c r="M947" s="581"/>
      <c r="N947" s="581"/>
    </row>
    <row r="948" spans="1:14" ht="56">
      <c r="A948" s="564">
        <f t="shared" si="49"/>
        <v>938</v>
      </c>
      <c r="B948" s="458" t="s">
        <v>2116</v>
      </c>
      <c r="C948" s="491">
        <v>0</v>
      </c>
      <c r="D948" s="491">
        <v>0</v>
      </c>
      <c r="E948" s="491">
        <v>0</v>
      </c>
      <c r="F948" s="491">
        <v>0</v>
      </c>
      <c r="G948" s="491">
        <v>100</v>
      </c>
      <c r="H948" s="491">
        <v>0</v>
      </c>
      <c r="I948" s="491">
        <v>0</v>
      </c>
      <c r="J948" s="491">
        <v>100</v>
      </c>
      <c r="K948" s="581"/>
      <c r="L948" s="581"/>
      <c r="M948" s="581"/>
      <c r="N948" s="581"/>
    </row>
    <row r="949" spans="1:14">
      <c r="A949" s="564">
        <f t="shared" si="49"/>
        <v>939</v>
      </c>
      <c r="B949" s="565" t="s">
        <v>2117</v>
      </c>
      <c r="C949" s="491">
        <v>10000</v>
      </c>
      <c r="D949" s="491">
        <v>0</v>
      </c>
      <c r="E949" s="491">
        <v>0</v>
      </c>
      <c r="F949" s="491">
        <v>10000</v>
      </c>
      <c r="G949" s="491">
        <v>10000</v>
      </c>
      <c r="H949" s="491">
        <v>0</v>
      </c>
      <c r="I949" s="491">
        <v>0</v>
      </c>
      <c r="J949" s="491">
        <v>10000</v>
      </c>
      <c r="K949" s="581">
        <f t="shared" si="47"/>
        <v>1</v>
      </c>
      <c r="L949" s="581"/>
      <c r="M949" s="581"/>
      <c r="N949" s="581">
        <f t="shared" si="48"/>
        <v>1</v>
      </c>
    </row>
    <row r="950" spans="1:14" ht="28">
      <c r="A950" s="564">
        <f t="shared" si="49"/>
        <v>940</v>
      </c>
      <c r="B950" s="565" t="s">
        <v>2118</v>
      </c>
      <c r="C950" s="491">
        <v>0</v>
      </c>
      <c r="D950" s="491">
        <v>0</v>
      </c>
      <c r="E950" s="491">
        <v>0</v>
      </c>
      <c r="F950" s="491">
        <v>0</v>
      </c>
      <c r="G950" s="491">
        <v>190.25082800000001</v>
      </c>
      <c r="H950" s="491">
        <v>0</v>
      </c>
      <c r="I950" s="491">
        <v>0</v>
      </c>
      <c r="J950" s="491">
        <v>190.25082800000001</v>
      </c>
      <c r="K950" s="581"/>
      <c r="L950" s="581"/>
      <c r="M950" s="581"/>
      <c r="N950" s="581"/>
    </row>
    <row r="951" spans="1:14" ht="28">
      <c r="A951" s="564">
        <f t="shared" si="49"/>
        <v>941</v>
      </c>
      <c r="B951" s="565" t="s">
        <v>2118</v>
      </c>
      <c r="C951" s="491">
        <v>0</v>
      </c>
      <c r="D951" s="491">
        <v>0</v>
      </c>
      <c r="E951" s="491">
        <v>0</v>
      </c>
      <c r="F951" s="491">
        <v>0</v>
      </c>
      <c r="G951" s="491">
        <v>1163.2992999999999</v>
      </c>
      <c r="H951" s="491">
        <v>0</v>
      </c>
      <c r="I951" s="491">
        <v>0</v>
      </c>
      <c r="J951" s="491">
        <v>1163.2992999999999</v>
      </c>
      <c r="K951" s="581"/>
      <c r="L951" s="581"/>
      <c r="M951" s="581"/>
      <c r="N951" s="581"/>
    </row>
    <row r="952" spans="1:14" ht="42">
      <c r="A952" s="564">
        <f t="shared" si="49"/>
        <v>942</v>
      </c>
      <c r="B952" s="565" t="s">
        <v>2119</v>
      </c>
      <c r="C952" s="491">
        <v>0</v>
      </c>
      <c r="D952" s="491">
        <v>0</v>
      </c>
      <c r="E952" s="491">
        <v>0</v>
      </c>
      <c r="F952" s="491">
        <v>0</v>
      </c>
      <c r="G952" s="491">
        <v>302.00599999999997</v>
      </c>
      <c r="H952" s="491">
        <v>0</v>
      </c>
      <c r="I952" s="491">
        <v>0</v>
      </c>
      <c r="J952" s="491">
        <v>302.00599999999997</v>
      </c>
      <c r="K952" s="581"/>
      <c r="L952" s="581"/>
      <c r="M952" s="581"/>
      <c r="N952" s="581"/>
    </row>
    <row r="953" spans="1:14" ht="28">
      <c r="A953" s="564">
        <f t="shared" si="49"/>
        <v>943</v>
      </c>
      <c r="B953" s="458" t="s">
        <v>709</v>
      </c>
      <c r="C953" s="491">
        <v>3000</v>
      </c>
      <c r="D953" s="491">
        <v>0</v>
      </c>
      <c r="E953" s="491">
        <v>0</v>
      </c>
      <c r="F953" s="491">
        <v>3000</v>
      </c>
      <c r="G953" s="491">
        <v>6132.7120000000004</v>
      </c>
      <c r="H953" s="491">
        <v>0</v>
      </c>
      <c r="I953" s="491">
        <v>0</v>
      </c>
      <c r="J953" s="491">
        <v>6132.7120000000004</v>
      </c>
      <c r="K953" s="581">
        <f t="shared" si="47"/>
        <v>2.0442373333333337</v>
      </c>
      <c r="L953" s="581"/>
      <c r="M953" s="581"/>
      <c r="N953" s="581">
        <f t="shared" si="48"/>
        <v>2.0442373333333337</v>
      </c>
    </row>
    <row r="954" spans="1:14" ht="28">
      <c r="A954" s="564">
        <f t="shared" si="49"/>
        <v>944</v>
      </c>
      <c r="B954" s="458" t="s">
        <v>711</v>
      </c>
      <c r="C954" s="491">
        <v>500</v>
      </c>
      <c r="D954" s="491">
        <v>0</v>
      </c>
      <c r="E954" s="491">
        <v>0</v>
      </c>
      <c r="F954" s="491">
        <v>500</v>
      </c>
      <c r="G954" s="491">
        <v>3690.21254</v>
      </c>
      <c r="H954" s="491">
        <v>0</v>
      </c>
      <c r="I954" s="491">
        <v>0</v>
      </c>
      <c r="J954" s="491">
        <v>3690.21254</v>
      </c>
      <c r="K954" s="581">
        <f t="shared" si="47"/>
        <v>7.3804250800000002</v>
      </c>
      <c r="L954" s="581"/>
      <c r="M954" s="581"/>
      <c r="N954" s="581">
        <f t="shared" si="48"/>
        <v>7.3804250800000002</v>
      </c>
    </row>
    <row r="955" spans="1:14" ht="28">
      <c r="A955" s="564">
        <f t="shared" si="49"/>
        <v>945</v>
      </c>
      <c r="B955" s="565" t="s">
        <v>2120</v>
      </c>
      <c r="C955" s="491">
        <v>2590</v>
      </c>
      <c r="D955" s="491">
        <v>0</v>
      </c>
      <c r="E955" s="491">
        <v>0</v>
      </c>
      <c r="F955" s="491">
        <v>2590</v>
      </c>
      <c r="G955" s="491">
        <v>1701.1479999999999</v>
      </c>
      <c r="H955" s="491">
        <v>0</v>
      </c>
      <c r="I955" s="491">
        <v>0</v>
      </c>
      <c r="J955" s="491">
        <v>1701.1479999999999</v>
      </c>
      <c r="K955" s="581">
        <f t="shared" si="47"/>
        <v>0.65681389961389958</v>
      </c>
      <c r="L955" s="581"/>
      <c r="M955" s="581"/>
      <c r="N955" s="581">
        <f t="shared" si="48"/>
        <v>0.65681389961389958</v>
      </c>
    </row>
    <row r="956" spans="1:14" ht="28">
      <c r="A956" s="564">
        <f t="shared" si="49"/>
        <v>946</v>
      </c>
      <c r="B956" s="458" t="s">
        <v>2121</v>
      </c>
      <c r="C956" s="491">
        <v>705.65599999999995</v>
      </c>
      <c r="D956" s="491">
        <v>0</v>
      </c>
      <c r="E956" s="491">
        <v>0</v>
      </c>
      <c r="F956" s="491">
        <v>705.65599999999995</v>
      </c>
      <c r="G956" s="491">
        <v>705.65599999999995</v>
      </c>
      <c r="H956" s="491">
        <v>0</v>
      </c>
      <c r="I956" s="491">
        <v>0</v>
      </c>
      <c r="J956" s="491">
        <v>705.65599999999995</v>
      </c>
      <c r="K956" s="581">
        <f t="shared" si="47"/>
        <v>1</v>
      </c>
      <c r="L956" s="581"/>
      <c r="M956" s="581"/>
      <c r="N956" s="581">
        <f t="shared" si="48"/>
        <v>1</v>
      </c>
    </row>
    <row r="957" spans="1:14" ht="28">
      <c r="A957" s="564">
        <f t="shared" si="49"/>
        <v>947</v>
      </c>
      <c r="B957" s="458" t="s">
        <v>2122</v>
      </c>
      <c r="C957" s="491">
        <v>2023.9059999999999</v>
      </c>
      <c r="D957" s="491">
        <v>0</v>
      </c>
      <c r="E957" s="491">
        <v>0</v>
      </c>
      <c r="F957" s="491">
        <v>2023.9059999999999</v>
      </c>
      <c r="G957" s="491">
        <v>4023.9059999999999</v>
      </c>
      <c r="H957" s="491">
        <v>0</v>
      </c>
      <c r="I957" s="491">
        <v>0</v>
      </c>
      <c r="J957" s="491">
        <v>4023.9059999999999</v>
      </c>
      <c r="K957" s="581">
        <f t="shared" si="47"/>
        <v>1.9881881866055044</v>
      </c>
      <c r="L957" s="581"/>
      <c r="M957" s="581"/>
      <c r="N957" s="581">
        <f t="shared" si="48"/>
        <v>1.9881881866055044</v>
      </c>
    </row>
    <row r="958" spans="1:14" ht="28">
      <c r="A958" s="564">
        <f t="shared" si="49"/>
        <v>948</v>
      </c>
      <c r="B958" s="458" t="s">
        <v>2123</v>
      </c>
      <c r="C958" s="491">
        <v>255.185</v>
      </c>
      <c r="D958" s="491">
        <v>0</v>
      </c>
      <c r="E958" s="491">
        <v>0</v>
      </c>
      <c r="F958" s="491">
        <v>255.185</v>
      </c>
      <c r="G958" s="491">
        <v>255.185</v>
      </c>
      <c r="H958" s="491">
        <v>0</v>
      </c>
      <c r="I958" s="491">
        <v>0</v>
      </c>
      <c r="J958" s="491">
        <v>255.185</v>
      </c>
      <c r="K958" s="581">
        <f t="shared" si="47"/>
        <v>1</v>
      </c>
      <c r="L958" s="581"/>
      <c r="M958" s="581"/>
      <c r="N958" s="581">
        <f t="shared" si="48"/>
        <v>1</v>
      </c>
    </row>
    <row r="959" spans="1:14" ht="28">
      <c r="A959" s="564">
        <f t="shared" si="49"/>
        <v>949</v>
      </c>
      <c r="B959" s="458" t="s">
        <v>2124</v>
      </c>
      <c r="C959" s="491">
        <v>0</v>
      </c>
      <c r="D959" s="491">
        <v>0</v>
      </c>
      <c r="E959" s="491">
        <v>0</v>
      </c>
      <c r="F959" s="491">
        <v>0</v>
      </c>
      <c r="G959" s="491">
        <v>3527.8757999999998</v>
      </c>
      <c r="H959" s="491">
        <v>0</v>
      </c>
      <c r="I959" s="491">
        <v>0</v>
      </c>
      <c r="J959" s="491">
        <v>3527.8757999999998</v>
      </c>
      <c r="K959" s="581"/>
      <c r="L959" s="581"/>
      <c r="M959" s="581"/>
      <c r="N959" s="581"/>
    </row>
    <row r="960" spans="1:14" ht="28">
      <c r="A960" s="564">
        <f t="shared" si="49"/>
        <v>950</v>
      </c>
      <c r="B960" s="458" t="s">
        <v>2124</v>
      </c>
      <c r="C960" s="491">
        <v>6483.9808000000003</v>
      </c>
      <c r="D960" s="491">
        <v>0</v>
      </c>
      <c r="E960" s="491">
        <v>0</v>
      </c>
      <c r="F960" s="491">
        <v>6483.9808000000003</v>
      </c>
      <c r="G960" s="491">
        <v>8618.2035720000003</v>
      </c>
      <c r="H960" s="491">
        <v>0</v>
      </c>
      <c r="I960" s="491">
        <v>0</v>
      </c>
      <c r="J960" s="491">
        <v>8618.2035720000003</v>
      </c>
      <c r="K960" s="581">
        <f t="shared" si="47"/>
        <v>1.3291531603548239</v>
      </c>
      <c r="L960" s="581"/>
      <c r="M960" s="581"/>
      <c r="N960" s="581">
        <f t="shared" si="48"/>
        <v>1.3291531603548239</v>
      </c>
    </row>
    <row r="961" spans="1:14" ht="28">
      <c r="A961" s="564">
        <f t="shared" si="49"/>
        <v>951</v>
      </c>
      <c r="B961" s="458" t="s">
        <v>2124</v>
      </c>
      <c r="C961" s="491">
        <v>0</v>
      </c>
      <c r="D961" s="491">
        <v>0</v>
      </c>
      <c r="E961" s="491">
        <v>0</v>
      </c>
      <c r="F961" s="491">
        <v>0</v>
      </c>
      <c r="G961" s="491">
        <v>20264.847399999999</v>
      </c>
      <c r="H961" s="491">
        <v>0</v>
      </c>
      <c r="I961" s="491">
        <v>0</v>
      </c>
      <c r="J961" s="491">
        <v>20264.847399999999</v>
      </c>
      <c r="K961" s="581"/>
      <c r="L961" s="581"/>
      <c r="M961" s="581"/>
      <c r="N961" s="581"/>
    </row>
    <row r="962" spans="1:14" ht="28">
      <c r="A962" s="564">
        <f t="shared" si="49"/>
        <v>952</v>
      </c>
      <c r="B962" s="565" t="s">
        <v>2125</v>
      </c>
      <c r="C962" s="491">
        <v>0</v>
      </c>
      <c r="D962" s="491">
        <v>0</v>
      </c>
      <c r="E962" s="491">
        <v>0</v>
      </c>
      <c r="F962" s="491">
        <v>0</v>
      </c>
      <c r="G962" s="491">
        <v>2476.0196999999998</v>
      </c>
      <c r="H962" s="491">
        <v>0</v>
      </c>
      <c r="I962" s="491">
        <v>0</v>
      </c>
      <c r="J962" s="491">
        <v>2476.0196999999998</v>
      </c>
      <c r="K962" s="581"/>
      <c r="L962" s="581"/>
      <c r="M962" s="581"/>
      <c r="N962" s="581"/>
    </row>
    <row r="963" spans="1:14" ht="28">
      <c r="A963" s="564">
        <f t="shared" si="49"/>
        <v>953</v>
      </c>
      <c r="B963" s="458" t="s">
        <v>2126</v>
      </c>
      <c r="C963" s="491">
        <v>1353.873</v>
      </c>
      <c r="D963" s="491">
        <v>0</v>
      </c>
      <c r="E963" s="491">
        <v>0</v>
      </c>
      <c r="F963" s="491">
        <v>1353.873</v>
      </c>
      <c r="G963" s="491">
        <v>3545.4430000000002</v>
      </c>
      <c r="H963" s="491">
        <v>0</v>
      </c>
      <c r="I963" s="491">
        <v>0</v>
      </c>
      <c r="J963" s="491">
        <v>3545.4430000000002</v>
      </c>
      <c r="K963" s="581">
        <f t="shared" si="47"/>
        <v>2.6187411965524094</v>
      </c>
      <c r="L963" s="581"/>
      <c r="M963" s="581"/>
      <c r="N963" s="581">
        <f t="shared" si="48"/>
        <v>2.6187411965524094</v>
      </c>
    </row>
    <row r="964" spans="1:14">
      <c r="A964" s="564">
        <f t="shared" si="49"/>
        <v>954</v>
      </c>
      <c r="B964" s="458" t="s">
        <v>2127</v>
      </c>
      <c r="C964" s="491">
        <v>190.37699999999998</v>
      </c>
      <c r="D964" s="491">
        <v>0</v>
      </c>
      <c r="E964" s="491">
        <v>0</v>
      </c>
      <c r="F964" s="491">
        <v>190.37699999999998</v>
      </c>
      <c r="G964" s="491">
        <v>190.37700000000001</v>
      </c>
      <c r="H964" s="491">
        <v>0</v>
      </c>
      <c r="I964" s="491">
        <v>0</v>
      </c>
      <c r="J964" s="491">
        <v>190.37700000000001</v>
      </c>
      <c r="K964" s="581">
        <f t="shared" si="47"/>
        <v>1.0000000000000002</v>
      </c>
      <c r="L964" s="581"/>
      <c r="M964" s="581"/>
      <c r="N964" s="581">
        <f t="shared" si="48"/>
        <v>1.0000000000000002</v>
      </c>
    </row>
    <row r="965" spans="1:14" ht="28">
      <c r="A965" s="564">
        <f t="shared" si="49"/>
        <v>955</v>
      </c>
      <c r="B965" s="458" t="s">
        <v>2128</v>
      </c>
      <c r="C965" s="491">
        <v>86.359000000000052</v>
      </c>
      <c r="D965" s="491">
        <v>0</v>
      </c>
      <c r="E965" s="491">
        <v>0</v>
      </c>
      <c r="F965" s="491">
        <v>86.359000000000052</v>
      </c>
      <c r="G965" s="491">
        <v>616.35900000000004</v>
      </c>
      <c r="H965" s="491">
        <v>0</v>
      </c>
      <c r="I965" s="491">
        <v>0</v>
      </c>
      <c r="J965" s="491">
        <v>616.35900000000004</v>
      </c>
      <c r="K965" s="581">
        <f t="shared" si="47"/>
        <v>7.1371715744739941</v>
      </c>
      <c r="L965" s="581"/>
      <c r="M965" s="581"/>
      <c r="N965" s="581">
        <f t="shared" si="48"/>
        <v>7.1371715744739941</v>
      </c>
    </row>
    <row r="966" spans="1:14">
      <c r="A966" s="564">
        <f t="shared" si="49"/>
        <v>956</v>
      </c>
      <c r="B966" s="458" t="s">
        <v>2129</v>
      </c>
      <c r="C966" s="491">
        <v>12907</v>
      </c>
      <c r="D966" s="491">
        <v>0</v>
      </c>
      <c r="E966" s="491">
        <v>0</v>
      </c>
      <c r="F966" s="491">
        <v>12907</v>
      </c>
      <c r="G966" s="491">
        <v>21342</v>
      </c>
      <c r="H966" s="491">
        <v>0</v>
      </c>
      <c r="I966" s="491">
        <v>0</v>
      </c>
      <c r="J966" s="491">
        <v>21342</v>
      </c>
      <c r="K966" s="581">
        <f t="shared" si="47"/>
        <v>1.6535213450065855</v>
      </c>
      <c r="L966" s="581"/>
      <c r="M966" s="581"/>
      <c r="N966" s="581">
        <f t="shared" si="48"/>
        <v>1.6535213450065855</v>
      </c>
    </row>
    <row r="967" spans="1:14">
      <c r="A967" s="564">
        <f t="shared" si="49"/>
        <v>957</v>
      </c>
      <c r="B967" s="458" t="s">
        <v>2129</v>
      </c>
      <c r="C967" s="491">
        <v>0</v>
      </c>
      <c r="D967" s="491">
        <v>0</v>
      </c>
      <c r="E967" s="491">
        <v>0</v>
      </c>
      <c r="F967" s="491">
        <v>0</v>
      </c>
      <c r="G967" s="491">
        <v>310</v>
      </c>
      <c r="H967" s="491">
        <v>0</v>
      </c>
      <c r="I967" s="491">
        <v>0</v>
      </c>
      <c r="J967" s="491">
        <v>310</v>
      </c>
      <c r="K967" s="581"/>
      <c r="L967" s="581"/>
      <c r="M967" s="581"/>
      <c r="N967" s="581"/>
    </row>
    <row r="968" spans="1:14" ht="28">
      <c r="A968" s="564">
        <f t="shared" si="49"/>
        <v>958</v>
      </c>
      <c r="B968" s="458" t="s">
        <v>2130</v>
      </c>
      <c r="C968" s="491">
        <v>2622.165</v>
      </c>
      <c r="D968" s="491">
        <v>0</v>
      </c>
      <c r="E968" s="491">
        <v>0</v>
      </c>
      <c r="F968" s="491">
        <v>2622.165</v>
      </c>
      <c r="G968" s="491">
        <v>2667.7877469999999</v>
      </c>
      <c r="H968" s="491">
        <v>0</v>
      </c>
      <c r="I968" s="491">
        <v>0</v>
      </c>
      <c r="J968" s="491">
        <v>2667.7877469999999</v>
      </c>
      <c r="K968" s="581">
        <f t="shared" si="47"/>
        <v>1.0173988848909203</v>
      </c>
      <c r="L968" s="581"/>
      <c r="M968" s="581"/>
      <c r="N968" s="581">
        <f t="shared" si="48"/>
        <v>1.0173988848909203</v>
      </c>
    </row>
    <row r="969" spans="1:14" ht="42">
      <c r="A969" s="564">
        <f t="shared" si="49"/>
        <v>959</v>
      </c>
      <c r="B969" s="458" t="s">
        <v>2131</v>
      </c>
      <c r="C969" s="491">
        <v>1328.307</v>
      </c>
      <c r="D969" s="491">
        <v>0</v>
      </c>
      <c r="E969" s="491">
        <v>0</v>
      </c>
      <c r="F969" s="491">
        <v>1328.307</v>
      </c>
      <c r="G969" s="491">
        <v>1328.307</v>
      </c>
      <c r="H969" s="491">
        <v>0</v>
      </c>
      <c r="I969" s="491">
        <v>0</v>
      </c>
      <c r="J969" s="491">
        <v>1328.307</v>
      </c>
      <c r="K969" s="581">
        <f t="shared" si="47"/>
        <v>1</v>
      </c>
      <c r="L969" s="581"/>
      <c r="M969" s="581"/>
      <c r="N969" s="581">
        <f t="shared" si="48"/>
        <v>1</v>
      </c>
    </row>
    <row r="970" spans="1:14">
      <c r="A970" s="564">
        <f t="shared" si="49"/>
        <v>960</v>
      </c>
      <c r="B970" s="458" t="s">
        <v>2132</v>
      </c>
      <c r="C970" s="491">
        <v>0</v>
      </c>
      <c r="D970" s="491">
        <v>0</v>
      </c>
      <c r="E970" s="491">
        <v>0</v>
      </c>
      <c r="F970" s="491">
        <v>0</v>
      </c>
      <c r="G970" s="491">
        <v>6436.6</v>
      </c>
      <c r="H970" s="491">
        <v>0</v>
      </c>
      <c r="I970" s="491">
        <v>0</v>
      </c>
      <c r="J970" s="491">
        <v>6436.6</v>
      </c>
      <c r="K970" s="581"/>
      <c r="L970" s="581"/>
      <c r="M970" s="581"/>
      <c r="N970" s="581"/>
    </row>
    <row r="971" spans="1:14">
      <c r="A971" s="564">
        <f t="shared" si="49"/>
        <v>961</v>
      </c>
      <c r="B971" s="458" t="s">
        <v>2132</v>
      </c>
      <c r="C971" s="491">
        <v>3000</v>
      </c>
      <c r="D971" s="491">
        <v>0</v>
      </c>
      <c r="E971" s="491">
        <v>0</v>
      </c>
      <c r="F971" s="491">
        <v>3000</v>
      </c>
      <c r="G971" s="491">
        <v>2869.8820000000001</v>
      </c>
      <c r="H971" s="491">
        <v>0</v>
      </c>
      <c r="I971" s="491">
        <v>0</v>
      </c>
      <c r="J971" s="491">
        <v>2869.8820000000001</v>
      </c>
      <c r="K971" s="581">
        <f t="shared" ref="K971:K1034" si="50">G971/C971</f>
        <v>0.95662733333333339</v>
      </c>
      <c r="L971" s="581"/>
      <c r="M971" s="581"/>
      <c r="N971" s="581">
        <f t="shared" ref="N971:N1034" si="51">J971/F971</f>
        <v>0.95662733333333339</v>
      </c>
    </row>
    <row r="972" spans="1:14">
      <c r="A972" s="564">
        <f t="shared" si="49"/>
        <v>962</v>
      </c>
      <c r="B972" s="458" t="s">
        <v>2133</v>
      </c>
      <c r="C972" s="491">
        <v>38780</v>
      </c>
      <c r="D972" s="491">
        <v>0</v>
      </c>
      <c r="E972" s="491">
        <v>0</v>
      </c>
      <c r="F972" s="491">
        <v>38780</v>
      </c>
      <c r="G972" s="491">
        <v>50619.919800000003</v>
      </c>
      <c r="H972" s="491">
        <v>0</v>
      </c>
      <c r="I972" s="491">
        <v>0</v>
      </c>
      <c r="J972" s="491">
        <v>50619.919800000003</v>
      </c>
      <c r="K972" s="581">
        <f t="shared" si="50"/>
        <v>1.3053099484270243</v>
      </c>
      <c r="L972" s="581"/>
      <c r="M972" s="581"/>
      <c r="N972" s="581">
        <f t="shared" si="51"/>
        <v>1.3053099484270243</v>
      </c>
    </row>
    <row r="973" spans="1:14">
      <c r="A973" s="564">
        <f t="shared" ref="A973:A1036" si="52">1+A972</f>
        <v>963</v>
      </c>
      <c r="B973" s="458" t="s">
        <v>2133</v>
      </c>
      <c r="C973" s="491">
        <v>15000</v>
      </c>
      <c r="D973" s="491">
        <v>0</v>
      </c>
      <c r="E973" s="491">
        <v>0</v>
      </c>
      <c r="F973" s="491">
        <v>15000</v>
      </c>
      <c r="G973" s="491">
        <v>15000</v>
      </c>
      <c r="H973" s="491">
        <v>0</v>
      </c>
      <c r="I973" s="491">
        <v>0</v>
      </c>
      <c r="J973" s="491">
        <v>15000</v>
      </c>
      <c r="K973" s="581">
        <f t="shared" si="50"/>
        <v>1</v>
      </c>
      <c r="L973" s="581"/>
      <c r="M973" s="581"/>
      <c r="N973" s="581">
        <f t="shared" si="51"/>
        <v>1</v>
      </c>
    </row>
    <row r="974" spans="1:14" ht="28">
      <c r="A974" s="564">
        <f t="shared" si="52"/>
        <v>964</v>
      </c>
      <c r="B974" s="458" t="s">
        <v>2134</v>
      </c>
      <c r="C974" s="491">
        <v>0</v>
      </c>
      <c r="D974" s="491">
        <v>0</v>
      </c>
      <c r="E974" s="491">
        <v>0</v>
      </c>
      <c r="F974" s="491">
        <v>0</v>
      </c>
      <c r="G974" s="491">
        <v>7.8041879999999999</v>
      </c>
      <c r="H974" s="491">
        <v>0</v>
      </c>
      <c r="I974" s="491">
        <v>0</v>
      </c>
      <c r="J974" s="491">
        <v>7.8041879999999999</v>
      </c>
      <c r="K974" s="581"/>
      <c r="L974" s="581"/>
      <c r="M974" s="581"/>
      <c r="N974" s="581"/>
    </row>
    <row r="975" spans="1:14" ht="28">
      <c r="A975" s="564">
        <f t="shared" si="52"/>
        <v>965</v>
      </c>
      <c r="B975" s="458" t="s">
        <v>2135</v>
      </c>
      <c r="C975" s="491">
        <v>369.73899999999998</v>
      </c>
      <c r="D975" s="491">
        <v>0</v>
      </c>
      <c r="E975" s="491">
        <v>0</v>
      </c>
      <c r="F975" s="491">
        <v>369.73899999999998</v>
      </c>
      <c r="G975" s="491">
        <v>391.07432499999999</v>
      </c>
      <c r="H975" s="491">
        <v>0</v>
      </c>
      <c r="I975" s="491">
        <v>0</v>
      </c>
      <c r="J975" s="491">
        <v>391.07432499999999</v>
      </c>
      <c r="K975" s="581">
        <f t="shared" si="50"/>
        <v>1.0577037450742282</v>
      </c>
      <c r="L975" s="581"/>
      <c r="M975" s="581"/>
      <c r="N975" s="581">
        <f t="shared" si="51"/>
        <v>1.0577037450742282</v>
      </c>
    </row>
    <row r="976" spans="1:14" ht="28">
      <c r="A976" s="564">
        <f t="shared" si="52"/>
        <v>966</v>
      </c>
      <c r="B976" s="458" t="s">
        <v>687</v>
      </c>
      <c r="C976" s="491">
        <v>13870</v>
      </c>
      <c r="D976" s="491">
        <v>0</v>
      </c>
      <c r="E976" s="491">
        <v>0</v>
      </c>
      <c r="F976" s="491">
        <v>13870</v>
      </c>
      <c r="G976" s="491">
        <v>20735.755000000001</v>
      </c>
      <c r="H976" s="491">
        <v>0</v>
      </c>
      <c r="I976" s="491">
        <v>0</v>
      </c>
      <c r="J976" s="491">
        <v>20735.755000000001</v>
      </c>
      <c r="K976" s="581">
        <f t="shared" si="50"/>
        <v>1.4950075702956021</v>
      </c>
      <c r="L976" s="581"/>
      <c r="M976" s="581"/>
      <c r="N976" s="581">
        <f t="shared" si="51"/>
        <v>1.4950075702956021</v>
      </c>
    </row>
    <row r="977" spans="1:14" ht="28">
      <c r="A977" s="564">
        <f t="shared" si="52"/>
        <v>967</v>
      </c>
      <c r="B977" s="458" t="s">
        <v>687</v>
      </c>
      <c r="C977" s="491">
        <v>5899.9960000000001</v>
      </c>
      <c r="D977" s="491">
        <v>0</v>
      </c>
      <c r="E977" s="491">
        <v>0</v>
      </c>
      <c r="F977" s="491">
        <v>5899.9960000000001</v>
      </c>
      <c r="G977" s="491">
        <v>5699.9960000000001</v>
      </c>
      <c r="H977" s="491">
        <v>0</v>
      </c>
      <c r="I977" s="491">
        <v>0</v>
      </c>
      <c r="J977" s="491">
        <v>5699.9960000000001</v>
      </c>
      <c r="K977" s="581">
        <f t="shared" si="50"/>
        <v>0.96610167193333696</v>
      </c>
      <c r="L977" s="581"/>
      <c r="M977" s="581"/>
      <c r="N977" s="581">
        <f t="shared" si="51"/>
        <v>0.96610167193333696</v>
      </c>
    </row>
    <row r="978" spans="1:14" ht="42">
      <c r="A978" s="564">
        <f t="shared" si="52"/>
        <v>968</v>
      </c>
      <c r="B978" s="458" t="s">
        <v>2136</v>
      </c>
      <c r="C978" s="491">
        <v>179.578</v>
      </c>
      <c r="D978" s="491">
        <v>0</v>
      </c>
      <c r="E978" s="491">
        <v>0</v>
      </c>
      <c r="F978" s="491">
        <v>179.578</v>
      </c>
      <c r="G978" s="491">
        <v>179.578</v>
      </c>
      <c r="H978" s="491">
        <v>0</v>
      </c>
      <c r="I978" s="491">
        <v>0</v>
      </c>
      <c r="J978" s="491">
        <v>179.578</v>
      </c>
      <c r="K978" s="581">
        <f t="shared" si="50"/>
        <v>1</v>
      </c>
      <c r="L978" s="581"/>
      <c r="M978" s="581"/>
      <c r="N978" s="581">
        <f t="shared" si="51"/>
        <v>1</v>
      </c>
    </row>
    <row r="979" spans="1:14" ht="28">
      <c r="A979" s="564">
        <f t="shared" si="52"/>
        <v>969</v>
      </c>
      <c r="B979" s="458" t="s">
        <v>2137</v>
      </c>
      <c r="C979" s="491">
        <v>1064.7360000000001</v>
      </c>
      <c r="D979" s="491">
        <v>0</v>
      </c>
      <c r="E979" s="491">
        <v>0</v>
      </c>
      <c r="F979" s="491">
        <v>1064.7360000000001</v>
      </c>
      <c r="G979" s="491">
        <v>1044.8779999999999</v>
      </c>
      <c r="H979" s="491">
        <v>0</v>
      </c>
      <c r="I979" s="491">
        <v>0</v>
      </c>
      <c r="J979" s="491">
        <v>1044.8779999999999</v>
      </c>
      <c r="K979" s="581">
        <f t="shared" si="50"/>
        <v>0.98134936735491218</v>
      </c>
      <c r="L979" s="581"/>
      <c r="M979" s="581"/>
      <c r="N979" s="581">
        <f t="shared" si="51"/>
        <v>0.98134936735491218</v>
      </c>
    </row>
    <row r="980" spans="1:14">
      <c r="A980" s="564">
        <f t="shared" si="52"/>
        <v>970</v>
      </c>
      <c r="B980" s="458" t="s">
        <v>2138</v>
      </c>
      <c r="C980" s="491">
        <v>1147.529</v>
      </c>
      <c r="D980" s="491">
        <v>0</v>
      </c>
      <c r="E980" s="491">
        <v>0</v>
      </c>
      <c r="F980" s="491">
        <v>1147.529</v>
      </c>
      <c r="G980" s="491">
        <v>1142.3097</v>
      </c>
      <c r="H980" s="491">
        <v>0</v>
      </c>
      <c r="I980" s="491">
        <v>0</v>
      </c>
      <c r="J980" s="491">
        <v>1142.3097</v>
      </c>
      <c r="K980" s="581">
        <f t="shared" si="50"/>
        <v>0.99545170535995176</v>
      </c>
      <c r="L980" s="581"/>
      <c r="M980" s="581"/>
      <c r="N980" s="581">
        <f t="shared" si="51"/>
        <v>0.99545170535995176</v>
      </c>
    </row>
    <row r="981" spans="1:14" ht="28">
      <c r="A981" s="564">
        <f t="shared" si="52"/>
        <v>971</v>
      </c>
      <c r="B981" s="458" t="s">
        <v>2139</v>
      </c>
      <c r="C981" s="491">
        <v>1050</v>
      </c>
      <c r="D981" s="491">
        <v>0</v>
      </c>
      <c r="E981" s="491">
        <v>0</v>
      </c>
      <c r="F981" s="491">
        <v>1050</v>
      </c>
      <c r="G981" s="491">
        <v>1050</v>
      </c>
      <c r="H981" s="491">
        <v>0</v>
      </c>
      <c r="I981" s="491">
        <v>0</v>
      </c>
      <c r="J981" s="491">
        <v>1050</v>
      </c>
      <c r="K981" s="581">
        <f t="shared" si="50"/>
        <v>1</v>
      </c>
      <c r="L981" s="581"/>
      <c r="M981" s="581"/>
      <c r="N981" s="581">
        <f t="shared" si="51"/>
        <v>1</v>
      </c>
    </row>
    <row r="982" spans="1:14" ht="42">
      <c r="A982" s="564">
        <f t="shared" si="52"/>
        <v>972</v>
      </c>
      <c r="B982" s="458" t="s">
        <v>2140</v>
      </c>
      <c r="C982" s="491">
        <v>5145</v>
      </c>
      <c r="D982" s="491">
        <v>0</v>
      </c>
      <c r="E982" s="491">
        <v>0</v>
      </c>
      <c r="F982" s="491">
        <v>5145</v>
      </c>
      <c r="G982" s="491">
        <v>26801.436417000001</v>
      </c>
      <c r="H982" s="491">
        <v>0</v>
      </c>
      <c r="I982" s="491">
        <v>0</v>
      </c>
      <c r="J982" s="491">
        <v>26801.436417000001</v>
      </c>
      <c r="K982" s="581">
        <f t="shared" si="50"/>
        <v>5.2092199061224491</v>
      </c>
      <c r="L982" s="581"/>
      <c r="M982" s="581"/>
      <c r="N982" s="581">
        <f t="shared" si="51"/>
        <v>5.2092199061224491</v>
      </c>
    </row>
    <row r="983" spans="1:14" ht="42">
      <c r="A983" s="564">
        <f t="shared" si="52"/>
        <v>973</v>
      </c>
      <c r="B983" s="458" t="s">
        <v>2140</v>
      </c>
      <c r="C983" s="491">
        <v>255</v>
      </c>
      <c r="D983" s="491">
        <v>0</v>
      </c>
      <c r="E983" s="491">
        <v>0</v>
      </c>
      <c r="F983" s="491">
        <v>255</v>
      </c>
      <c r="G983" s="491">
        <v>255</v>
      </c>
      <c r="H983" s="491">
        <v>0</v>
      </c>
      <c r="I983" s="491">
        <v>0</v>
      </c>
      <c r="J983" s="491">
        <v>255</v>
      </c>
      <c r="K983" s="581">
        <f t="shared" si="50"/>
        <v>1</v>
      </c>
      <c r="L983" s="581"/>
      <c r="M983" s="581"/>
      <c r="N983" s="581">
        <f t="shared" si="51"/>
        <v>1</v>
      </c>
    </row>
    <row r="984" spans="1:14">
      <c r="A984" s="564">
        <f t="shared" si="52"/>
        <v>974</v>
      </c>
      <c r="B984" s="458" t="s">
        <v>2141</v>
      </c>
      <c r="C984" s="491">
        <v>600</v>
      </c>
      <c r="D984" s="491">
        <v>0</v>
      </c>
      <c r="E984" s="491">
        <v>0</v>
      </c>
      <c r="F984" s="491">
        <v>600</v>
      </c>
      <c r="G984" s="491">
        <v>8315.3147000000008</v>
      </c>
      <c r="H984" s="491">
        <v>0</v>
      </c>
      <c r="I984" s="491">
        <v>0</v>
      </c>
      <c r="J984" s="491">
        <v>8315.3147000000008</v>
      </c>
      <c r="K984" s="581">
        <f t="shared" si="50"/>
        <v>13.858857833333335</v>
      </c>
      <c r="L984" s="581"/>
      <c r="M984" s="581"/>
      <c r="N984" s="581">
        <f t="shared" si="51"/>
        <v>13.858857833333335</v>
      </c>
    </row>
    <row r="985" spans="1:14" ht="28">
      <c r="A985" s="564">
        <f t="shared" si="52"/>
        <v>975</v>
      </c>
      <c r="B985" s="458" t="s">
        <v>2142</v>
      </c>
      <c r="C985" s="491">
        <v>927.87699999999995</v>
      </c>
      <c r="D985" s="491">
        <v>0</v>
      </c>
      <c r="E985" s="491">
        <v>0</v>
      </c>
      <c r="F985" s="491">
        <v>927.87699999999995</v>
      </c>
      <c r="G985" s="491">
        <v>877.75699999999995</v>
      </c>
      <c r="H985" s="491">
        <v>0</v>
      </c>
      <c r="I985" s="491">
        <v>0</v>
      </c>
      <c r="J985" s="491">
        <v>877.75699999999995</v>
      </c>
      <c r="K985" s="581">
        <f t="shared" si="50"/>
        <v>0.94598421989121406</v>
      </c>
      <c r="L985" s="581"/>
      <c r="M985" s="581"/>
      <c r="N985" s="581">
        <f t="shared" si="51"/>
        <v>0.94598421989121406</v>
      </c>
    </row>
    <row r="986" spans="1:14" ht="28">
      <c r="A986" s="564">
        <f t="shared" si="52"/>
        <v>976</v>
      </c>
      <c r="B986" s="458" t="s">
        <v>2143</v>
      </c>
      <c r="C986" s="491">
        <v>934.60799999999995</v>
      </c>
      <c r="D986" s="491">
        <v>0</v>
      </c>
      <c r="E986" s="491">
        <v>0</v>
      </c>
      <c r="F986" s="491">
        <v>934.60799999999995</v>
      </c>
      <c r="G986" s="491">
        <v>934.60799999999995</v>
      </c>
      <c r="H986" s="491">
        <v>0</v>
      </c>
      <c r="I986" s="491">
        <v>0</v>
      </c>
      <c r="J986" s="491">
        <v>934.60799999999995</v>
      </c>
      <c r="K986" s="581">
        <f t="shared" si="50"/>
        <v>1</v>
      </c>
      <c r="L986" s="581"/>
      <c r="M986" s="581"/>
      <c r="N986" s="581">
        <f t="shared" si="51"/>
        <v>1</v>
      </c>
    </row>
    <row r="987" spans="1:14" ht="28">
      <c r="A987" s="564">
        <f t="shared" si="52"/>
        <v>977</v>
      </c>
      <c r="B987" s="458" t="s">
        <v>2144</v>
      </c>
      <c r="C987" s="491">
        <v>487.89400000000001</v>
      </c>
      <c r="D987" s="491">
        <v>0</v>
      </c>
      <c r="E987" s="491">
        <v>0</v>
      </c>
      <c r="F987" s="491">
        <v>487.89400000000001</v>
      </c>
      <c r="G987" s="491">
        <v>1627.874</v>
      </c>
      <c r="H987" s="491">
        <v>0</v>
      </c>
      <c r="I987" s="491">
        <v>0</v>
      </c>
      <c r="J987" s="491">
        <v>1627.874</v>
      </c>
      <c r="K987" s="581">
        <f t="shared" si="50"/>
        <v>3.3365321155824832</v>
      </c>
      <c r="L987" s="581"/>
      <c r="M987" s="581"/>
      <c r="N987" s="581">
        <f t="shared" si="51"/>
        <v>3.3365321155824832</v>
      </c>
    </row>
    <row r="988" spans="1:14" ht="42">
      <c r="A988" s="564">
        <f t="shared" si="52"/>
        <v>978</v>
      </c>
      <c r="B988" s="458" t="s">
        <v>2145</v>
      </c>
      <c r="C988" s="491">
        <v>568.32100000000003</v>
      </c>
      <c r="D988" s="491">
        <v>0</v>
      </c>
      <c r="E988" s="491">
        <v>0</v>
      </c>
      <c r="F988" s="491">
        <v>568.32100000000003</v>
      </c>
      <c r="G988" s="491">
        <v>1868.32</v>
      </c>
      <c r="H988" s="491">
        <v>0</v>
      </c>
      <c r="I988" s="491">
        <v>0</v>
      </c>
      <c r="J988" s="491">
        <v>1868.32</v>
      </c>
      <c r="K988" s="581">
        <f t="shared" si="50"/>
        <v>3.2874379092097596</v>
      </c>
      <c r="L988" s="581"/>
      <c r="M988" s="581"/>
      <c r="N988" s="581">
        <f t="shared" si="51"/>
        <v>3.2874379092097596</v>
      </c>
    </row>
    <row r="989" spans="1:14" ht="28">
      <c r="A989" s="564">
        <f t="shared" si="52"/>
        <v>979</v>
      </c>
      <c r="B989" s="458" t="s">
        <v>2146</v>
      </c>
      <c r="C989" s="491">
        <v>0</v>
      </c>
      <c r="D989" s="491">
        <v>0</v>
      </c>
      <c r="E989" s="491">
        <v>0</v>
      </c>
      <c r="F989" s="491">
        <v>0</v>
      </c>
      <c r="G989" s="491">
        <v>2469.7080000000001</v>
      </c>
      <c r="H989" s="491">
        <v>0</v>
      </c>
      <c r="I989" s="491">
        <v>0</v>
      </c>
      <c r="J989" s="491">
        <v>2469.7080000000001</v>
      </c>
      <c r="K989" s="581"/>
      <c r="L989" s="581"/>
      <c r="M989" s="581"/>
      <c r="N989" s="581"/>
    </row>
    <row r="990" spans="1:14" ht="42">
      <c r="A990" s="564">
        <f t="shared" si="52"/>
        <v>980</v>
      </c>
      <c r="B990" s="458" t="s">
        <v>2147</v>
      </c>
      <c r="C990" s="491">
        <v>4105.3420000000006</v>
      </c>
      <c r="D990" s="491">
        <v>0</v>
      </c>
      <c r="E990" s="491">
        <v>0</v>
      </c>
      <c r="F990" s="491">
        <v>4105.3420000000006</v>
      </c>
      <c r="G990" s="491">
        <v>1243.326</v>
      </c>
      <c r="H990" s="491">
        <v>0</v>
      </c>
      <c r="I990" s="491">
        <v>0</v>
      </c>
      <c r="J990" s="491">
        <v>1243.326</v>
      </c>
      <c r="K990" s="581">
        <f t="shared" si="50"/>
        <v>0.30285564515696861</v>
      </c>
      <c r="L990" s="581"/>
      <c r="M990" s="581"/>
      <c r="N990" s="581">
        <f t="shared" si="51"/>
        <v>0.30285564515696861</v>
      </c>
    </row>
    <row r="991" spans="1:14" ht="28">
      <c r="A991" s="564">
        <f t="shared" si="52"/>
        <v>981</v>
      </c>
      <c r="B991" s="458" t="s">
        <v>2148</v>
      </c>
      <c r="C991" s="491">
        <v>1370</v>
      </c>
      <c r="D991" s="491">
        <v>0</v>
      </c>
      <c r="E991" s="491">
        <v>0</v>
      </c>
      <c r="F991" s="491">
        <v>1370</v>
      </c>
      <c r="G991" s="491">
        <v>3703.904</v>
      </c>
      <c r="H991" s="491">
        <v>0</v>
      </c>
      <c r="I991" s="491">
        <v>0</v>
      </c>
      <c r="J991" s="491">
        <v>3703.904</v>
      </c>
      <c r="K991" s="581">
        <f t="shared" si="50"/>
        <v>2.7035795620437955</v>
      </c>
      <c r="L991" s="581"/>
      <c r="M991" s="581"/>
      <c r="N991" s="581">
        <f t="shared" si="51"/>
        <v>2.7035795620437955</v>
      </c>
    </row>
    <row r="992" spans="1:14">
      <c r="A992" s="564">
        <f t="shared" si="52"/>
        <v>982</v>
      </c>
      <c r="B992" s="458" t="s">
        <v>2149</v>
      </c>
      <c r="C992" s="491">
        <v>447.92100000000005</v>
      </c>
      <c r="D992" s="491">
        <v>0</v>
      </c>
      <c r="E992" s="491">
        <v>0</v>
      </c>
      <c r="F992" s="491">
        <v>447.92100000000005</v>
      </c>
      <c r="G992" s="491">
        <v>1008.202</v>
      </c>
      <c r="H992" s="491">
        <v>0</v>
      </c>
      <c r="I992" s="491">
        <v>0</v>
      </c>
      <c r="J992" s="491">
        <v>1008.202</v>
      </c>
      <c r="K992" s="581">
        <f t="shared" si="50"/>
        <v>2.2508478057514605</v>
      </c>
      <c r="L992" s="581"/>
      <c r="M992" s="581"/>
      <c r="N992" s="581">
        <f t="shared" si="51"/>
        <v>2.2508478057514605</v>
      </c>
    </row>
    <row r="993" spans="1:14" ht="28">
      <c r="A993" s="564">
        <f t="shared" si="52"/>
        <v>983</v>
      </c>
      <c r="B993" s="458" t="s">
        <v>2150</v>
      </c>
      <c r="C993" s="491">
        <v>369.50400000000002</v>
      </c>
      <c r="D993" s="491">
        <v>0</v>
      </c>
      <c r="E993" s="491">
        <v>0</v>
      </c>
      <c r="F993" s="491">
        <v>369.50400000000002</v>
      </c>
      <c r="G993" s="491">
        <v>369.50400000000002</v>
      </c>
      <c r="H993" s="491">
        <v>0</v>
      </c>
      <c r="I993" s="491">
        <v>0</v>
      </c>
      <c r="J993" s="491">
        <v>369.50400000000002</v>
      </c>
      <c r="K993" s="581">
        <f t="shared" si="50"/>
        <v>1</v>
      </c>
      <c r="L993" s="581"/>
      <c r="M993" s="581"/>
      <c r="N993" s="581">
        <f t="shared" si="51"/>
        <v>1</v>
      </c>
    </row>
    <row r="994" spans="1:14" ht="28">
      <c r="A994" s="564">
        <f t="shared" si="52"/>
        <v>984</v>
      </c>
      <c r="B994" s="568" t="s">
        <v>2151</v>
      </c>
      <c r="C994" s="491">
        <v>157</v>
      </c>
      <c r="D994" s="491">
        <v>0</v>
      </c>
      <c r="E994" s="491">
        <v>0</v>
      </c>
      <c r="F994" s="491">
        <v>157</v>
      </c>
      <c r="G994" s="491">
        <v>145.48699999999999</v>
      </c>
      <c r="H994" s="491">
        <v>0</v>
      </c>
      <c r="I994" s="491">
        <v>0</v>
      </c>
      <c r="J994" s="491">
        <v>145.48699999999999</v>
      </c>
      <c r="K994" s="581">
        <f t="shared" si="50"/>
        <v>0.9266687898089172</v>
      </c>
      <c r="L994" s="581"/>
      <c r="M994" s="581"/>
      <c r="N994" s="581">
        <f t="shared" si="51"/>
        <v>0.9266687898089172</v>
      </c>
    </row>
    <row r="995" spans="1:14" ht="28">
      <c r="A995" s="564">
        <f t="shared" si="52"/>
        <v>985</v>
      </c>
      <c r="B995" s="458" t="s">
        <v>2152</v>
      </c>
      <c r="C995" s="491">
        <v>0</v>
      </c>
      <c r="D995" s="491">
        <v>0</v>
      </c>
      <c r="E995" s="491">
        <v>0</v>
      </c>
      <c r="F995" s="491">
        <v>0</v>
      </c>
      <c r="G995" s="491">
        <v>562.42499999999995</v>
      </c>
      <c r="H995" s="491">
        <v>0</v>
      </c>
      <c r="I995" s="491">
        <v>0</v>
      </c>
      <c r="J995" s="491">
        <v>562.42499999999995</v>
      </c>
      <c r="K995" s="581"/>
      <c r="L995" s="581"/>
      <c r="M995" s="581"/>
      <c r="N995" s="581"/>
    </row>
    <row r="996" spans="1:14" ht="28">
      <c r="A996" s="564">
        <f t="shared" si="52"/>
        <v>986</v>
      </c>
      <c r="B996" s="458" t="s">
        <v>2153</v>
      </c>
      <c r="C996" s="491">
        <v>176</v>
      </c>
      <c r="D996" s="491">
        <v>0</v>
      </c>
      <c r="E996" s="491">
        <v>0</v>
      </c>
      <c r="F996" s="491">
        <v>176</v>
      </c>
      <c r="G996" s="491">
        <v>475.20800000000003</v>
      </c>
      <c r="H996" s="491">
        <v>0</v>
      </c>
      <c r="I996" s="491">
        <v>0</v>
      </c>
      <c r="J996" s="491">
        <v>475.20800000000003</v>
      </c>
      <c r="K996" s="581">
        <f t="shared" si="50"/>
        <v>2.7000454545454549</v>
      </c>
      <c r="L996" s="581"/>
      <c r="M996" s="581"/>
      <c r="N996" s="581">
        <f t="shared" si="51"/>
        <v>2.7000454545454549</v>
      </c>
    </row>
    <row r="997" spans="1:14" ht="28">
      <c r="A997" s="564">
        <f t="shared" si="52"/>
        <v>987</v>
      </c>
      <c r="B997" s="565" t="s">
        <v>2154</v>
      </c>
      <c r="C997" s="491">
        <v>0</v>
      </c>
      <c r="D997" s="491">
        <v>0</v>
      </c>
      <c r="E997" s="491">
        <v>0</v>
      </c>
      <c r="F997" s="491">
        <v>0</v>
      </c>
      <c r="G997" s="491">
        <v>31960.67</v>
      </c>
      <c r="H997" s="491">
        <v>0</v>
      </c>
      <c r="I997" s="491">
        <v>0</v>
      </c>
      <c r="J997" s="491">
        <v>31960.67</v>
      </c>
      <c r="K997" s="581"/>
      <c r="L997" s="581"/>
      <c r="M997" s="581"/>
      <c r="N997" s="581"/>
    </row>
    <row r="998" spans="1:14" ht="28">
      <c r="A998" s="564">
        <f t="shared" si="52"/>
        <v>988</v>
      </c>
      <c r="B998" s="458" t="s">
        <v>2155</v>
      </c>
      <c r="C998" s="491">
        <v>672.077</v>
      </c>
      <c r="D998" s="491">
        <v>0</v>
      </c>
      <c r="E998" s="491">
        <v>0</v>
      </c>
      <c r="F998" s="491">
        <v>672.077</v>
      </c>
      <c r="G998" s="491">
        <v>672.077</v>
      </c>
      <c r="H998" s="491">
        <v>0</v>
      </c>
      <c r="I998" s="491">
        <v>0</v>
      </c>
      <c r="J998" s="491">
        <v>672.077</v>
      </c>
      <c r="K998" s="581">
        <f t="shared" si="50"/>
        <v>1</v>
      </c>
      <c r="L998" s="581"/>
      <c r="M998" s="581"/>
      <c r="N998" s="581">
        <f t="shared" si="51"/>
        <v>1</v>
      </c>
    </row>
    <row r="999" spans="1:14" ht="42">
      <c r="A999" s="564">
        <f t="shared" si="52"/>
        <v>989</v>
      </c>
      <c r="B999" s="458" t="s">
        <v>2156</v>
      </c>
      <c r="C999" s="491">
        <v>178.76400000000001</v>
      </c>
      <c r="D999" s="491">
        <v>0</v>
      </c>
      <c r="E999" s="491">
        <v>0</v>
      </c>
      <c r="F999" s="491">
        <v>178.76400000000001</v>
      </c>
      <c r="G999" s="491">
        <v>493.76400000000001</v>
      </c>
      <c r="H999" s="491">
        <v>0</v>
      </c>
      <c r="I999" s="491">
        <v>0</v>
      </c>
      <c r="J999" s="491">
        <v>493.76400000000001</v>
      </c>
      <c r="K999" s="581">
        <f t="shared" si="50"/>
        <v>2.7620997516278445</v>
      </c>
      <c r="L999" s="581"/>
      <c r="M999" s="581"/>
      <c r="N999" s="581">
        <f t="shared" si="51"/>
        <v>2.7620997516278445</v>
      </c>
    </row>
    <row r="1000" spans="1:14" ht="28">
      <c r="A1000" s="564">
        <f t="shared" si="52"/>
        <v>990</v>
      </c>
      <c r="B1000" s="458" t="s">
        <v>2157</v>
      </c>
      <c r="C1000" s="491">
        <v>0</v>
      </c>
      <c r="D1000" s="491">
        <v>0</v>
      </c>
      <c r="E1000" s="491">
        <v>0</v>
      </c>
      <c r="F1000" s="491">
        <v>0</v>
      </c>
      <c r="G1000" s="491">
        <v>650.42939000000001</v>
      </c>
      <c r="H1000" s="491">
        <v>0</v>
      </c>
      <c r="I1000" s="491">
        <v>0</v>
      </c>
      <c r="J1000" s="491">
        <v>650.42939000000001</v>
      </c>
      <c r="K1000" s="581"/>
      <c r="L1000" s="581"/>
      <c r="M1000" s="581"/>
      <c r="N1000" s="581"/>
    </row>
    <row r="1001" spans="1:14">
      <c r="A1001" s="564">
        <f t="shared" si="52"/>
        <v>991</v>
      </c>
      <c r="B1001" s="458" t="s">
        <v>2158</v>
      </c>
      <c r="C1001" s="491">
        <v>8800.2561879999994</v>
      </c>
      <c r="D1001" s="491">
        <v>0</v>
      </c>
      <c r="E1001" s="491">
        <v>0</v>
      </c>
      <c r="F1001" s="491">
        <v>8800.2561879999994</v>
      </c>
      <c r="G1001" s="491">
        <v>29230.341114999999</v>
      </c>
      <c r="H1001" s="491">
        <v>0</v>
      </c>
      <c r="I1001" s="491">
        <v>0</v>
      </c>
      <c r="J1001" s="491">
        <v>29230.341114999999</v>
      </c>
      <c r="K1001" s="581">
        <f t="shared" si="50"/>
        <v>3.3215329747852564</v>
      </c>
      <c r="L1001" s="581"/>
      <c r="M1001" s="581"/>
      <c r="N1001" s="581">
        <f t="shared" si="51"/>
        <v>3.3215329747852564</v>
      </c>
    </row>
    <row r="1002" spans="1:14" ht="28">
      <c r="A1002" s="564">
        <f t="shared" si="52"/>
        <v>992</v>
      </c>
      <c r="B1002" s="458" t="s">
        <v>2159</v>
      </c>
      <c r="C1002" s="491">
        <v>5050</v>
      </c>
      <c r="D1002" s="491">
        <v>0</v>
      </c>
      <c r="E1002" s="491">
        <v>0</v>
      </c>
      <c r="F1002" s="491">
        <v>5050</v>
      </c>
      <c r="G1002" s="491">
        <v>10687.669626999999</v>
      </c>
      <c r="H1002" s="491">
        <v>0</v>
      </c>
      <c r="I1002" s="491">
        <v>0</v>
      </c>
      <c r="J1002" s="491">
        <v>10687.669626999999</v>
      </c>
      <c r="K1002" s="581">
        <f t="shared" si="50"/>
        <v>2.1163702231683166</v>
      </c>
      <c r="L1002" s="581"/>
      <c r="M1002" s="581"/>
      <c r="N1002" s="581">
        <f t="shared" si="51"/>
        <v>2.1163702231683166</v>
      </c>
    </row>
    <row r="1003" spans="1:14">
      <c r="A1003" s="564">
        <f t="shared" si="52"/>
        <v>993</v>
      </c>
      <c r="B1003" s="458" t="s">
        <v>2160</v>
      </c>
      <c r="C1003" s="491">
        <v>0</v>
      </c>
      <c r="D1003" s="491">
        <v>0</v>
      </c>
      <c r="E1003" s="491">
        <v>0</v>
      </c>
      <c r="F1003" s="491">
        <v>0</v>
      </c>
      <c r="G1003" s="491">
        <v>1164.09988</v>
      </c>
      <c r="H1003" s="491">
        <v>0</v>
      </c>
      <c r="I1003" s="491">
        <v>0</v>
      </c>
      <c r="J1003" s="491">
        <v>1164.09988</v>
      </c>
      <c r="K1003" s="581"/>
      <c r="L1003" s="581"/>
      <c r="M1003" s="581"/>
      <c r="N1003" s="581"/>
    </row>
    <row r="1004" spans="1:14" ht="28">
      <c r="A1004" s="564">
        <f t="shared" si="52"/>
        <v>994</v>
      </c>
      <c r="B1004" s="458" t="s">
        <v>2161</v>
      </c>
      <c r="C1004" s="491">
        <v>5018.0050000000001</v>
      </c>
      <c r="D1004" s="491">
        <v>0</v>
      </c>
      <c r="E1004" s="491">
        <v>0</v>
      </c>
      <c r="F1004" s="491">
        <v>5018.0050000000001</v>
      </c>
      <c r="G1004" s="491">
        <v>5589.1637000000001</v>
      </c>
      <c r="H1004" s="491">
        <v>0</v>
      </c>
      <c r="I1004" s="491">
        <v>0</v>
      </c>
      <c r="J1004" s="491">
        <v>5589.1637000000001</v>
      </c>
      <c r="K1004" s="581">
        <f t="shared" si="50"/>
        <v>1.1138218674552935</v>
      </c>
      <c r="L1004" s="581"/>
      <c r="M1004" s="581"/>
      <c r="N1004" s="581">
        <f t="shared" si="51"/>
        <v>1.1138218674552935</v>
      </c>
    </row>
    <row r="1005" spans="1:14" ht="42">
      <c r="A1005" s="564">
        <f t="shared" si="52"/>
        <v>995</v>
      </c>
      <c r="B1005" s="458" t="s">
        <v>2162</v>
      </c>
      <c r="C1005" s="491">
        <v>32.052000000000007</v>
      </c>
      <c r="D1005" s="491">
        <v>0</v>
      </c>
      <c r="E1005" s="491">
        <v>0</v>
      </c>
      <c r="F1005" s="491">
        <v>32.052000000000007</v>
      </c>
      <c r="G1005" s="491">
        <v>89.052000000000007</v>
      </c>
      <c r="H1005" s="491">
        <v>0</v>
      </c>
      <c r="I1005" s="491">
        <v>0</v>
      </c>
      <c r="J1005" s="491">
        <v>89.052000000000007</v>
      </c>
      <c r="K1005" s="581">
        <f t="shared" si="50"/>
        <v>2.7783601647323097</v>
      </c>
      <c r="L1005" s="581"/>
      <c r="M1005" s="581"/>
      <c r="N1005" s="581">
        <f t="shared" si="51"/>
        <v>2.7783601647323097</v>
      </c>
    </row>
    <row r="1006" spans="1:14" ht="28">
      <c r="A1006" s="564">
        <f t="shared" si="52"/>
        <v>996</v>
      </c>
      <c r="B1006" s="458" t="s">
        <v>2163</v>
      </c>
      <c r="C1006" s="491">
        <v>46.048000000000002</v>
      </c>
      <c r="D1006" s="491">
        <v>0</v>
      </c>
      <c r="E1006" s="491">
        <v>0</v>
      </c>
      <c r="F1006" s="491">
        <v>46.048000000000002</v>
      </c>
      <c r="G1006" s="491">
        <v>137.83699999999999</v>
      </c>
      <c r="H1006" s="491">
        <v>0</v>
      </c>
      <c r="I1006" s="491">
        <v>0</v>
      </c>
      <c r="J1006" s="491">
        <v>137.83699999999999</v>
      </c>
      <c r="K1006" s="581">
        <f t="shared" si="50"/>
        <v>2.9933330437804027</v>
      </c>
      <c r="L1006" s="581"/>
      <c r="M1006" s="581"/>
      <c r="N1006" s="581">
        <f t="shared" si="51"/>
        <v>2.9933330437804027</v>
      </c>
    </row>
    <row r="1007" spans="1:14" ht="28">
      <c r="A1007" s="564">
        <f t="shared" si="52"/>
        <v>997</v>
      </c>
      <c r="B1007" s="458" t="s">
        <v>2164</v>
      </c>
      <c r="C1007" s="491">
        <v>5000</v>
      </c>
      <c r="D1007" s="491">
        <v>0</v>
      </c>
      <c r="E1007" s="491">
        <v>0</v>
      </c>
      <c r="F1007" s="491">
        <v>5000</v>
      </c>
      <c r="G1007" s="491">
        <v>7143.1337789999998</v>
      </c>
      <c r="H1007" s="491">
        <v>0</v>
      </c>
      <c r="I1007" s="491">
        <v>0</v>
      </c>
      <c r="J1007" s="491">
        <v>7143.1337789999998</v>
      </c>
      <c r="K1007" s="581">
        <f t="shared" si="50"/>
        <v>1.4286267557999999</v>
      </c>
      <c r="L1007" s="581"/>
      <c r="M1007" s="581"/>
      <c r="N1007" s="581">
        <f t="shared" si="51"/>
        <v>1.4286267557999999</v>
      </c>
    </row>
    <row r="1008" spans="1:14" ht="42">
      <c r="A1008" s="564">
        <f t="shared" si="52"/>
        <v>998</v>
      </c>
      <c r="B1008" s="458" t="s">
        <v>2165</v>
      </c>
      <c r="C1008" s="491">
        <v>14000</v>
      </c>
      <c r="D1008" s="491">
        <v>0</v>
      </c>
      <c r="E1008" s="491">
        <v>0</v>
      </c>
      <c r="F1008" s="491">
        <v>14000</v>
      </c>
      <c r="G1008" s="491">
        <v>24244</v>
      </c>
      <c r="H1008" s="491">
        <v>0</v>
      </c>
      <c r="I1008" s="491">
        <v>0</v>
      </c>
      <c r="J1008" s="491">
        <v>24244</v>
      </c>
      <c r="K1008" s="581">
        <f t="shared" si="50"/>
        <v>1.7317142857142858</v>
      </c>
      <c r="L1008" s="581"/>
      <c r="M1008" s="581"/>
      <c r="N1008" s="581">
        <f t="shared" si="51"/>
        <v>1.7317142857142858</v>
      </c>
    </row>
    <row r="1009" spans="1:14" ht="42">
      <c r="A1009" s="564">
        <f t="shared" si="52"/>
        <v>999</v>
      </c>
      <c r="B1009" s="458" t="s">
        <v>2165</v>
      </c>
      <c r="C1009" s="491">
        <v>5000</v>
      </c>
      <c r="D1009" s="491">
        <v>0</v>
      </c>
      <c r="E1009" s="491">
        <v>0</v>
      </c>
      <c r="F1009" s="491">
        <v>5000</v>
      </c>
      <c r="G1009" s="491">
        <v>4800</v>
      </c>
      <c r="H1009" s="491">
        <v>0</v>
      </c>
      <c r="I1009" s="491">
        <v>0</v>
      </c>
      <c r="J1009" s="491">
        <v>4800</v>
      </c>
      <c r="K1009" s="581">
        <f t="shared" si="50"/>
        <v>0.96</v>
      </c>
      <c r="L1009" s="581"/>
      <c r="M1009" s="581"/>
      <c r="N1009" s="581">
        <f t="shared" si="51"/>
        <v>0.96</v>
      </c>
    </row>
    <row r="1010" spans="1:14" ht="28">
      <c r="A1010" s="564">
        <f t="shared" si="52"/>
        <v>1000</v>
      </c>
      <c r="B1010" s="458" t="s">
        <v>2166</v>
      </c>
      <c r="C1010" s="491">
        <v>0</v>
      </c>
      <c r="D1010" s="491">
        <v>0</v>
      </c>
      <c r="E1010" s="491">
        <v>0</v>
      </c>
      <c r="F1010" s="491">
        <v>0</v>
      </c>
      <c r="G1010" s="491">
        <v>908.698893</v>
      </c>
      <c r="H1010" s="491">
        <v>0</v>
      </c>
      <c r="I1010" s="491">
        <v>0</v>
      </c>
      <c r="J1010" s="491">
        <v>908.698893</v>
      </c>
      <c r="K1010" s="581"/>
      <c r="L1010" s="581"/>
      <c r="M1010" s="581"/>
      <c r="N1010" s="581"/>
    </row>
    <row r="1011" spans="1:14" ht="42">
      <c r="A1011" s="564">
        <f t="shared" si="52"/>
        <v>1001</v>
      </c>
      <c r="B1011" s="458" t="s">
        <v>2167</v>
      </c>
      <c r="C1011" s="491">
        <v>3.089</v>
      </c>
      <c r="D1011" s="491">
        <v>0</v>
      </c>
      <c r="E1011" s="491">
        <v>0</v>
      </c>
      <c r="F1011" s="491">
        <v>3.089</v>
      </c>
      <c r="G1011" s="491">
        <v>2570.2020000000002</v>
      </c>
      <c r="H1011" s="491">
        <v>0</v>
      </c>
      <c r="I1011" s="491">
        <v>0</v>
      </c>
      <c r="J1011" s="491">
        <v>2570.2020000000002</v>
      </c>
      <c r="K1011" s="581">
        <f t="shared" si="50"/>
        <v>832.04985432178705</v>
      </c>
      <c r="L1011" s="581"/>
      <c r="M1011" s="581"/>
      <c r="N1011" s="581">
        <f t="shared" si="51"/>
        <v>832.04985432178705</v>
      </c>
    </row>
    <row r="1012" spans="1:14" ht="42">
      <c r="A1012" s="564">
        <f t="shared" si="52"/>
        <v>1002</v>
      </c>
      <c r="B1012" s="458" t="s">
        <v>2168</v>
      </c>
      <c r="C1012" s="491">
        <v>17825</v>
      </c>
      <c r="D1012" s="491">
        <v>0</v>
      </c>
      <c r="E1012" s="491">
        <v>0</v>
      </c>
      <c r="F1012" s="491">
        <v>17825</v>
      </c>
      <c r="G1012" s="491">
        <v>50166.359118</v>
      </c>
      <c r="H1012" s="491">
        <v>0</v>
      </c>
      <c r="I1012" s="491">
        <v>0</v>
      </c>
      <c r="J1012" s="491">
        <v>50166.359118</v>
      </c>
      <c r="K1012" s="581">
        <f t="shared" si="50"/>
        <v>2.8143819982047686</v>
      </c>
      <c r="L1012" s="581"/>
      <c r="M1012" s="581"/>
      <c r="N1012" s="581">
        <f t="shared" si="51"/>
        <v>2.8143819982047686</v>
      </c>
    </row>
    <row r="1013" spans="1:14" ht="42">
      <c r="A1013" s="564">
        <f t="shared" si="52"/>
        <v>1003</v>
      </c>
      <c r="B1013" s="458" t="s">
        <v>2168</v>
      </c>
      <c r="C1013" s="491">
        <v>11675</v>
      </c>
      <c r="D1013" s="491">
        <v>0</v>
      </c>
      <c r="E1013" s="491">
        <v>0</v>
      </c>
      <c r="F1013" s="491">
        <v>11675</v>
      </c>
      <c r="G1013" s="491">
        <v>10202.117265000001</v>
      </c>
      <c r="H1013" s="491">
        <v>0</v>
      </c>
      <c r="I1013" s="491">
        <v>0</v>
      </c>
      <c r="J1013" s="491">
        <v>10202.117265000001</v>
      </c>
      <c r="K1013" s="581">
        <f t="shared" si="50"/>
        <v>0.87384302055674523</v>
      </c>
      <c r="L1013" s="581"/>
      <c r="M1013" s="581"/>
      <c r="N1013" s="581">
        <f t="shared" si="51"/>
        <v>0.87384302055674523</v>
      </c>
    </row>
    <row r="1014" spans="1:14">
      <c r="A1014" s="564">
        <f t="shared" si="52"/>
        <v>1004</v>
      </c>
      <c r="B1014" s="458" t="s">
        <v>2169</v>
      </c>
      <c r="C1014" s="491">
        <v>1835.105</v>
      </c>
      <c r="D1014" s="491">
        <v>0</v>
      </c>
      <c r="E1014" s="491">
        <v>0</v>
      </c>
      <c r="F1014" s="491">
        <v>1835.105</v>
      </c>
      <c r="G1014" s="491">
        <v>5031.476525</v>
      </c>
      <c r="H1014" s="491">
        <v>0</v>
      </c>
      <c r="I1014" s="491">
        <v>0</v>
      </c>
      <c r="J1014" s="491">
        <v>5031.476525</v>
      </c>
      <c r="K1014" s="581">
        <f t="shared" si="50"/>
        <v>2.7417921726549705</v>
      </c>
      <c r="L1014" s="581"/>
      <c r="M1014" s="581"/>
      <c r="N1014" s="581">
        <f t="shared" si="51"/>
        <v>2.7417921726549705</v>
      </c>
    </row>
    <row r="1015" spans="1:14" ht="28">
      <c r="A1015" s="564">
        <f t="shared" si="52"/>
        <v>1005</v>
      </c>
      <c r="B1015" s="458" t="s">
        <v>2170</v>
      </c>
      <c r="C1015" s="491">
        <v>0</v>
      </c>
      <c r="D1015" s="491">
        <v>0</v>
      </c>
      <c r="E1015" s="491">
        <v>0</v>
      </c>
      <c r="F1015" s="491">
        <v>0</v>
      </c>
      <c r="G1015" s="491">
        <v>61.006</v>
      </c>
      <c r="H1015" s="491">
        <v>0</v>
      </c>
      <c r="I1015" s="491">
        <v>0</v>
      </c>
      <c r="J1015" s="491">
        <v>61.006</v>
      </c>
      <c r="K1015" s="581"/>
      <c r="L1015" s="581"/>
      <c r="M1015" s="581"/>
      <c r="N1015" s="581"/>
    </row>
    <row r="1016" spans="1:14">
      <c r="A1016" s="564">
        <f t="shared" si="52"/>
        <v>1006</v>
      </c>
      <c r="B1016" s="458" t="s">
        <v>2171</v>
      </c>
      <c r="C1016" s="491">
        <v>926</v>
      </c>
      <c r="D1016" s="491">
        <v>0</v>
      </c>
      <c r="E1016" s="491">
        <v>0</v>
      </c>
      <c r="F1016" s="491">
        <v>926</v>
      </c>
      <c r="G1016" s="491">
        <v>925.971</v>
      </c>
      <c r="H1016" s="491">
        <v>0</v>
      </c>
      <c r="I1016" s="491">
        <v>0</v>
      </c>
      <c r="J1016" s="491">
        <v>925.971</v>
      </c>
      <c r="K1016" s="581">
        <f t="shared" si="50"/>
        <v>0.99996868250539961</v>
      </c>
      <c r="L1016" s="581"/>
      <c r="M1016" s="581"/>
      <c r="N1016" s="581">
        <f t="shared" si="51"/>
        <v>0.99996868250539961</v>
      </c>
    </row>
    <row r="1017" spans="1:14">
      <c r="A1017" s="564">
        <f t="shared" si="52"/>
        <v>1007</v>
      </c>
      <c r="B1017" s="458" t="s">
        <v>2172</v>
      </c>
      <c r="C1017" s="491">
        <v>4000.6149999999998</v>
      </c>
      <c r="D1017" s="491">
        <v>0</v>
      </c>
      <c r="E1017" s="491">
        <v>0</v>
      </c>
      <c r="F1017" s="491">
        <v>4000.6149999999998</v>
      </c>
      <c r="G1017" s="491">
        <v>3177.66</v>
      </c>
      <c r="H1017" s="491">
        <v>0</v>
      </c>
      <c r="I1017" s="491">
        <v>0</v>
      </c>
      <c r="J1017" s="491">
        <v>3177.66</v>
      </c>
      <c r="K1017" s="581">
        <f t="shared" si="50"/>
        <v>0.79429287747008903</v>
      </c>
      <c r="L1017" s="581"/>
      <c r="M1017" s="581"/>
      <c r="N1017" s="581">
        <f t="shared" si="51"/>
        <v>0.79429287747008903</v>
      </c>
    </row>
    <row r="1018" spans="1:14" ht="28">
      <c r="A1018" s="564">
        <f t="shared" si="52"/>
        <v>1008</v>
      </c>
      <c r="B1018" s="458" t="s">
        <v>2173</v>
      </c>
      <c r="C1018" s="491">
        <v>0</v>
      </c>
      <c r="D1018" s="491">
        <v>0</v>
      </c>
      <c r="E1018" s="491">
        <v>0</v>
      </c>
      <c r="F1018" s="491">
        <v>0</v>
      </c>
      <c r="G1018" s="491">
        <v>2681.81</v>
      </c>
      <c r="H1018" s="491">
        <v>0</v>
      </c>
      <c r="I1018" s="491">
        <v>0</v>
      </c>
      <c r="J1018" s="491">
        <v>2681.81</v>
      </c>
      <c r="K1018" s="581"/>
      <c r="L1018" s="581"/>
      <c r="M1018" s="581"/>
      <c r="N1018" s="581"/>
    </row>
    <row r="1019" spans="1:14" ht="28">
      <c r="A1019" s="564">
        <f t="shared" si="52"/>
        <v>1009</v>
      </c>
      <c r="B1019" s="458" t="s">
        <v>2173</v>
      </c>
      <c r="C1019" s="491">
        <v>3100</v>
      </c>
      <c r="D1019" s="491">
        <v>0</v>
      </c>
      <c r="E1019" s="491">
        <v>0</v>
      </c>
      <c r="F1019" s="491">
        <v>3100</v>
      </c>
      <c r="G1019" s="491">
        <v>0</v>
      </c>
      <c r="H1019" s="491">
        <v>0</v>
      </c>
      <c r="I1019" s="491">
        <v>0</v>
      </c>
      <c r="J1019" s="491">
        <v>0</v>
      </c>
      <c r="K1019" s="581">
        <f t="shared" si="50"/>
        <v>0</v>
      </c>
      <c r="L1019" s="581"/>
      <c r="M1019" s="581"/>
      <c r="N1019" s="581">
        <f t="shared" si="51"/>
        <v>0</v>
      </c>
    </row>
    <row r="1020" spans="1:14" ht="28">
      <c r="A1020" s="564">
        <f t="shared" si="52"/>
        <v>1010</v>
      </c>
      <c r="B1020" s="458" t="s">
        <v>2174</v>
      </c>
      <c r="C1020" s="491">
        <v>1200</v>
      </c>
      <c r="D1020" s="491">
        <v>0</v>
      </c>
      <c r="E1020" s="491">
        <v>0</v>
      </c>
      <c r="F1020" s="491">
        <v>1200</v>
      </c>
      <c r="G1020" s="491">
        <v>1124.3820000000001</v>
      </c>
      <c r="H1020" s="491">
        <v>0</v>
      </c>
      <c r="I1020" s="491">
        <v>0</v>
      </c>
      <c r="J1020" s="491">
        <v>1124.3820000000001</v>
      </c>
      <c r="K1020" s="581">
        <f t="shared" si="50"/>
        <v>0.93698500000000007</v>
      </c>
      <c r="L1020" s="581"/>
      <c r="M1020" s="581"/>
      <c r="N1020" s="581">
        <f t="shared" si="51"/>
        <v>0.93698500000000007</v>
      </c>
    </row>
    <row r="1021" spans="1:14" ht="28">
      <c r="A1021" s="564">
        <f t="shared" si="52"/>
        <v>1011</v>
      </c>
      <c r="B1021" s="458" t="s">
        <v>2175</v>
      </c>
      <c r="C1021" s="491">
        <v>0</v>
      </c>
      <c r="D1021" s="491">
        <v>0</v>
      </c>
      <c r="E1021" s="491">
        <v>0</v>
      </c>
      <c r="F1021" s="491">
        <v>0</v>
      </c>
      <c r="G1021" s="491">
        <v>408.36824899999999</v>
      </c>
      <c r="H1021" s="491">
        <v>0</v>
      </c>
      <c r="I1021" s="491">
        <v>0</v>
      </c>
      <c r="J1021" s="491">
        <v>408.36824899999999</v>
      </c>
      <c r="K1021" s="581"/>
      <c r="L1021" s="581"/>
      <c r="M1021" s="581"/>
      <c r="N1021" s="581"/>
    </row>
    <row r="1022" spans="1:14" ht="28">
      <c r="A1022" s="564">
        <f t="shared" si="52"/>
        <v>1012</v>
      </c>
      <c r="B1022" s="458" t="s">
        <v>2176</v>
      </c>
      <c r="C1022" s="491">
        <v>5140.3010000000004</v>
      </c>
      <c r="D1022" s="491">
        <v>0</v>
      </c>
      <c r="E1022" s="491">
        <v>0</v>
      </c>
      <c r="F1022" s="491">
        <v>5140.3010000000004</v>
      </c>
      <c r="G1022" s="491">
        <v>7654.4949999999999</v>
      </c>
      <c r="H1022" s="491">
        <v>0</v>
      </c>
      <c r="I1022" s="491">
        <v>0</v>
      </c>
      <c r="J1022" s="491">
        <v>7654.4949999999999</v>
      </c>
      <c r="K1022" s="581">
        <f t="shared" si="50"/>
        <v>1.4891141588790227</v>
      </c>
      <c r="L1022" s="581"/>
      <c r="M1022" s="581"/>
      <c r="N1022" s="581">
        <f t="shared" si="51"/>
        <v>1.4891141588790227</v>
      </c>
    </row>
    <row r="1023" spans="1:14" ht="28">
      <c r="A1023" s="564">
        <f t="shared" si="52"/>
        <v>1013</v>
      </c>
      <c r="B1023" s="458" t="s">
        <v>2176</v>
      </c>
      <c r="C1023" s="491">
        <v>375.32900000000001</v>
      </c>
      <c r="D1023" s="491">
        <v>0</v>
      </c>
      <c r="E1023" s="491">
        <v>0</v>
      </c>
      <c r="F1023" s="491">
        <v>375.32900000000001</v>
      </c>
      <c r="G1023" s="491">
        <v>282.327</v>
      </c>
      <c r="H1023" s="491">
        <v>0</v>
      </c>
      <c r="I1023" s="491">
        <v>0</v>
      </c>
      <c r="J1023" s="491">
        <v>282.327</v>
      </c>
      <c r="K1023" s="581">
        <f t="shared" si="50"/>
        <v>0.75221205928665247</v>
      </c>
      <c r="L1023" s="581"/>
      <c r="M1023" s="581"/>
      <c r="N1023" s="581">
        <f t="shared" si="51"/>
        <v>0.75221205928665247</v>
      </c>
    </row>
    <row r="1024" spans="1:14" ht="28">
      <c r="A1024" s="564">
        <f t="shared" si="52"/>
        <v>1014</v>
      </c>
      <c r="B1024" s="458" t="s">
        <v>2177</v>
      </c>
      <c r="C1024" s="491">
        <v>1059.674</v>
      </c>
      <c r="D1024" s="491">
        <v>0</v>
      </c>
      <c r="E1024" s="491">
        <v>0</v>
      </c>
      <c r="F1024" s="491">
        <v>1059.674</v>
      </c>
      <c r="G1024" s="491">
        <v>2310.1509999999998</v>
      </c>
      <c r="H1024" s="491">
        <v>0</v>
      </c>
      <c r="I1024" s="491">
        <v>0</v>
      </c>
      <c r="J1024" s="491">
        <v>2310.1509999999998</v>
      </c>
      <c r="K1024" s="581">
        <f t="shared" si="50"/>
        <v>2.1800582065805143</v>
      </c>
      <c r="L1024" s="581"/>
      <c r="M1024" s="581"/>
      <c r="N1024" s="581">
        <f t="shared" si="51"/>
        <v>2.1800582065805143</v>
      </c>
    </row>
    <row r="1025" spans="1:14" ht="28">
      <c r="A1025" s="564">
        <f t="shared" si="52"/>
        <v>1015</v>
      </c>
      <c r="B1025" s="458" t="s">
        <v>2177</v>
      </c>
      <c r="C1025" s="491">
        <v>140.32599999999999</v>
      </c>
      <c r="D1025" s="491">
        <v>0</v>
      </c>
      <c r="E1025" s="491">
        <v>0</v>
      </c>
      <c r="F1025" s="491">
        <v>140.32599999999999</v>
      </c>
      <c r="G1025" s="491">
        <v>140.32599999999999</v>
      </c>
      <c r="H1025" s="491">
        <v>0</v>
      </c>
      <c r="I1025" s="491">
        <v>0</v>
      </c>
      <c r="J1025" s="491">
        <v>140.32599999999999</v>
      </c>
      <c r="K1025" s="581">
        <f t="shared" si="50"/>
        <v>1</v>
      </c>
      <c r="L1025" s="581"/>
      <c r="M1025" s="581"/>
      <c r="N1025" s="581">
        <f t="shared" si="51"/>
        <v>1</v>
      </c>
    </row>
    <row r="1026" spans="1:14" ht="28">
      <c r="A1026" s="564">
        <f t="shared" si="52"/>
        <v>1016</v>
      </c>
      <c r="B1026" s="458" t="s">
        <v>2178</v>
      </c>
      <c r="C1026" s="491">
        <v>2657.4196499999998</v>
      </c>
      <c r="D1026" s="491">
        <v>0</v>
      </c>
      <c r="E1026" s="491">
        <v>0</v>
      </c>
      <c r="F1026" s="491">
        <v>2657.4196499999998</v>
      </c>
      <c r="G1026" s="491">
        <v>3657.4196499999998</v>
      </c>
      <c r="H1026" s="491">
        <v>0</v>
      </c>
      <c r="I1026" s="491">
        <v>0</v>
      </c>
      <c r="J1026" s="491">
        <v>3657.4196499999998</v>
      </c>
      <c r="K1026" s="581">
        <f t="shared" si="50"/>
        <v>1.3763048865842473</v>
      </c>
      <c r="L1026" s="581"/>
      <c r="M1026" s="581"/>
      <c r="N1026" s="581">
        <f t="shared" si="51"/>
        <v>1.3763048865842473</v>
      </c>
    </row>
    <row r="1027" spans="1:14" ht="28">
      <c r="A1027" s="564">
        <f t="shared" si="52"/>
        <v>1017</v>
      </c>
      <c r="B1027" s="458" t="s">
        <v>2178</v>
      </c>
      <c r="C1027" s="491">
        <v>408.94234999999998</v>
      </c>
      <c r="D1027" s="491">
        <v>0</v>
      </c>
      <c r="E1027" s="491">
        <v>0</v>
      </c>
      <c r="F1027" s="491">
        <v>408.94234999999998</v>
      </c>
      <c r="G1027" s="491">
        <v>408.94234999999998</v>
      </c>
      <c r="H1027" s="491">
        <v>0</v>
      </c>
      <c r="I1027" s="491">
        <v>0</v>
      </c>
      <c r="J1027" s="491">
        <v>408.94234999999998</v>
      </c>
      <c r="K1027" s="581">
        <f t="shared" si="50"/>
        <v>1</v>
      </c>
      <c r="L1027" s="581"/>
      <c r="M1027" s="581"/>
      <c r="N1027" s="581">
        <f t="shared" si="51"/>
        <v>1</v>
      </c>
    </row>
    <row r="1028" spans="1:14">
      <c r="A1028" s="564">
        <f t="shared" si="52"/>
        <v>1018</v>
      </c>
      <c r="B1028" s="458" t="s">
        <v>2179</v>
      </c>
      <c r="C1028" s="491">
        <v>0</v>
      </c>
      <c r="D1028" s="491">
        <v>0</v>
      </c>
      <c r="E1028" s="491">
        <v>0</v>
      </c>
      <c r="F1028" s="491">
        <v>0</v>
      </c>
      <c r="G1028" s="491">
        <v>4274</v>
      </c>
      <c r="H1028" s="491">
        <v>0</v>
      </c>
      <c r="I1028" s="491">
        <v>0</v>
      </c>
      <c r="J1028" s="491">
        <v>4274</v>
      </c>
      <c r="K1028" s="581"/>
      <c r="L1028" s="581"/>
      <c r="M1028" s="581"/>
      <c r="N1028" s="581"/>
    </row>
    <row r="1029" spans="1:14">
      <c r="A1029" s="564">
        <f t="shared" si="52"/>
        <v>1019</v>
      </c>
      <c r="B1029" s="458" t="s">
        <v>2179</v>
      </c>
      <c r="C1029" s="491">
        <v>5750</v>
      </c>
      <c r="D1029" s="491">
        <v>0</v>
      </c>
      <c r="E1029" s="491">
        <v>0</v>
      </c>
      <c r="F1029" s="491">
        <v>5750</v>
      </c>
      <c r="G1029" s="491">
        <v>5750</v>
      </c>
      <c r="H1029" s="491">
        <v>0</v>
      </c>
      <c r="I1029" s="491">
        <v>0</v>
      </c>
      <c r="J1029" s="491">
        <v>5750</v>
      </c>
      <c r="K1029" s="581">
        <f t="shared" si="50"/>
        <v>1</v>
      </c>
      <c r="L1029" s="581"/>
      <c r="M1029" s="581"/>
      <c r="N1029" s="581">
        <f t="shared" si="51"/>
        <v>1</v>
      </c>
    </row>
    <row r="1030" spans="1:14">
      <c r="A1030" s="564">
        <f t="shared" si="52"/>
        <v>1020</v>
      </c>
      <c r="B1030" s="458" t="s">
        <v>2179</v>
      </c>
      <c r="C1030" s="491">
        <v>3500</v>
      </c>
      <c r="D1030" s="491">
        <v>0</v>
      </c>
      <c r="E1030" s="491">
        <v>0</v>
      </c>
      <c r="F1030" s="491">
        <v>3500</v>
      </c>
      <c r="G1030" s="491">
        <v>3486.9070000000002</v>
      </c>
      <c r="H1030" s="491">
        <v>0</v>
      </c>
      <c r="I1030" s="491">
        <v>0</v>
      </c>
      <c r="J1030" s="491">
        <v>3486.9070000000002</v>
      </c>
      <c r="K1030" s="581">
        <f t="shared" si="50"/>
        <v>0.9962591428571429</v>
      </c>
      <c r="L1030" s="581"/>
      <c r="M1030" s="581"/>
      <c r="N1030" s="581">
        <f t="shared" si="51"/>
        <v>0.9962591428571429</v>
      </c>
    </row>
    <row r="1031" spans="1:14">
      <c r="A1031" s="564">
        <f t="shared" si="52"/>
        <v>1021</v>
      </c>
      <c r="B1031" s="458" t="s">
        <v>2180</v>
      </c>
      <c r="C1031" s="491">
        <v>4146.2280000000001</v>
      </c>
      <c r="D1031" s="491">
        <v>0</v>
      </c>
      <c r="E1031" s="491">
        <v>0</v>
      </c>
      <c r="F1031" s="491">
        <v>4146.2280000000001</v>
      </c>
      <c r="G1031" s="491">
        <v>7046.2280000000001</v>
      </c>
      <c r="H1031" s="491">
        <v>0</v>
      </c>
      <c r="I1031" s="491">
        <v>0</v>
      </c>
      <c r="J1031" s="491">
        <v>7046.2280000000001</v>
      </c>
      <c r="K1031" s="581">
        <f t="shared" si="50"/>
        <v>1.699430904426867</v>
      </c>
      <c r="L1031" s="581"/>
      <c r="M1031" s="581"/>
      <c r="N1031" s="581">
        <f t="shared" si="51"/>
        <v>1.699430904426867</v>
      </c>
    </row>
    <row r="1032" spans="1:14">
      <c r="A1032" s="564">
        <f t="shared" si="52"/>
        <v>1022</v>
      </c>
      <c r="B1032" s="458" t="s">
        <v>2180</v>
      </c>
      <c r="C1032" s="491">
        <v>4153.7719999999999</v>
      </c>
      <c r="D1032" s="491">
        <v>0</v>
      </c>
      <c r="E1032" s="491">
        <v>0</v>
      </c>
      <c r="F1032" s="491">
        <v>4153.7719999999999</v>
      </c>
      <c r="G1032" s="491">
        <v>4004.2254320000002</v>
      </c>
      <c r="H1032" s="491">
        <v>0</v>
      </c>
      <c r="I1032" s="491">
        <v>0</v>
      </c>
      <c r="J1032" s="491">
        <v>4004.2254320000002</v>
      </c>
      <c r="K1032" s="581">
        <f t="shared" si="50"/>
        <v>0.96399740573146531</v>
      </c>
      <c r="L1032" s="581"/>
      <c r="M1032" s="581"/>
      <c r="N1032" s="581">
        <f t="shared" si="51"/>
        <v>0.96399740573146531</v>
      </c>
    </row>
    <row r="1033" spans="1:14" ht="28">
      <c r="A1033" s="564">
        <f t="shared" si="52"/>
        <v>1023</v>
      </c>
      <c r="B1033" s="458" t="s">
        <v>2181</v>
      </c>
      <c r="C1033" s="491">
        <v>14000</v>
      </c>
      <c r="D1033" s="491">
        <v>0</v>
      </c>
      <c r="E1033" s="491">
        <v>0</v>
      </c>
      <c r="F1033" s="491">
        <v>14000</v>
      </c>
      <c r="G1033" s="491">
        <v>8440.5713899999992</v>
      </c>
      <c r="H1033" s="491">
        <v>0</v>
      </c>
      <c r="I1033" s="491">
        <v>0</v>
      </c>
      <c r="J1033" s="491">
        <v>8440.5713899999992</v>
      </c>
      <c r="K1033" s="581">
        <f t="shared" si="50"/>
        <v>0.60289795642857136</v>
      </c>
      <c r="L1033" s="581"/>
      <c r="M1033" s="581"/>
      <c r="N1033" s="581">
        <f t="shared" si="51"/>
        <v>0.60289795642857136</v>
      </c>
    </row>
    <row r="1034" spans="1:14" ht="28">
      <c r="A1034" s="564">
        <f t="shared" si="52"/>
        <v>1024</v>
      </c>
      <c r="B1034" s="458" t="s">
        <v>2182</v>
      </c>
      <c r="C1034" s="491">
        <v>15900</v>
      </c>
      <c r="D1034" s="491">
        <v>0</v>
      </c>
      <c r="E1034" s="491">
        <v>0</v>
      </c>
      <c r="F1034" s="491">
        <v>15900</v>
      </c>
      <c r="G1034" s="491">
        <v>857.822</v>
      </c>
      <c r="H1034" s="491">
        <v>0</v>
      </c>
      <c r="I1034" s="491">
        <v>0</v>
      </c>
      <c r="J1034" s="491">
        <v>857.822</v>
      </c>
      <c r="K1034" s="581">
        <f t="shared" si="50"/>
        <v>5.3951069182389934E-2</v>
      </c>
      <c r="L1034" s="581"/>
      <c r="M1034" s="581"/>
      <c r="N1034" s="581">
        <f t="shared" si="51"/>
        <v>5.3951069182389934E-2</v>
      </c>
    </row>
    <row r="1035" spans="1:14" ht="42">
      <c r="A1035" s="564">
        <f t="shared" si="52"/>
        <v>1025</v>
      </c>
      <c r="B1035" s="458" t="s">
        <v>2183</v>
      </c>
      <c r="C1035" s="491">
        <v>4283</v>
      </c>
      <c r="D1035" s="491">
        <v>0</v>
      </c>
      <c r="E1035" s="491">
        <v>0</v>
      </c>
      <c r="F1035" s="491">
        <v>4283</v>
      </c>
      <c r="G1035" s="491">
        <v>4221.2569999999996</v>
      </c>
      <c r="H1035" s="491">
        <v>0</v>
      </c>
      <c r="I1035" s="491">
        <v>0</v>
      </c>
      <c r="J1035" s="491">
        <v>4221.2569999999996</v>
      </c>
      <c r="K1035" s="581">
        <f t="shared" ref="K1035:K1098" si="53">G1035/C1035</f>
        <v>0.98558416997431697</v>
      </c>
      <c r="L1035" s="581"/>
      <c r="M1035" s="581"/>
      <c r="N1035" s="581">
        <f t="shared" ref="N1035:N1098" si="54">J1035/F1035</f>
        <v>0.98558416997431697</v>
      </c>
    </row>
    <row r="1036" spans="1:14" ht="42">
      <c r="A1036" s="564">
        <f t="shared" si="52"/>
        <v>1026</v>
      </c>
      <c r="B1036" s="458" t="s">
        <v>2183</v>
      </c>
      <c r="C1036" s="491">
        <v>217</v>
      </c>
      <c r="D1036" s="491">
        <v>0</v>
      </c>
      <c r="E1036" s="491">
        <v>0</v>
      </c>
      <c r="F1036" s="491">
        <v>217</v>
      </c>
      <c r="G1036" s="491">
        <v>217</v>
      </c>
      <c r="H1036" s="491">
        <v>0</v>
      </c>
      <c r="I1036" s="491">
        <v>0</v>
      </c>
      <c r="J1036" s="491">
        <v>217</v>
      </c>
      <c r="K1036" s="581">
        <f t="shared" si="53"/>
        <v>1</v>
      </c>
      <c r="L1036" s="581"/>
      <c r="M1036" s="581"/>
      <c r="N1036" s="581">
        <f t="shared" si="54"/>
        <v>1</v>
      </c>
    </row>
    <row r="1037" spans="1:14" ht="42">
      <c r="A1037" s="564">
        <f t="shared" ref="A1037:A1100" si="55">1+A1036</f>
        <v>1027</v>
      </c>
      <c r="B1037" s="458" t="s">
        <v>2184</v>
      </c>
      <c r="C1037" s="491">
        <v>5840</v>
      </c>
      <c r="D1037" s="491">
        <v>0</v>
      </c>
      <c r="E1037" s="491">
        <v>0</v>
      </c>
      <c r="F1037" s="491">
        <v>5840</v>
      </c>
      <c r="G1037" s="491">
        <v>5840</v>
      </c>
      <c r="H1037" s="491">
        <v>0</v>
      </c>
      <c r="I1037" s="491">
        <v>0</v>
      </c>
      <c r="J1037" s="491">
        <v>5840</v>
      </c>
      <c r="K1037" s="581">
        <f t="shared" si="53"/>
        <v>1</v>
      </c>
      <c r="L1037" s="581"/>
      <c r="M1037" s="581"/>
      <c r="N1037" s="581">
        <f t="shared" si="54"/>
        <v>1</v>
      </c>
    </row>
    <row r="1038" spans="1:14" ht="42">
      <c r="A1038" s="564">
        <f t="shared" si="55"/>
        <v>1028</v>
      </c>
      <c r="B1038" s="458" t="s">
        <v>2184</v>
      </c>
      <c r="C1038" s="491">
        <v>4160</v>
      </c>
      <c r="D1038" s="491">
        <v>0</v>
      </c>
      <c r="E1038" s="491">
        <v>0</v>
      </c>
      <c r="F1038" s="491">
        <v>4160</v>
      </c>
      <c r="G1038" s="491">
        <v>4160</v>
      </c>
      <c r="H1038" s="491">
        <v>0</v>
      </c>
      <c r="I1038" s="491">
        <v>0</v>
      </c>
      <c r="J1038" s="491">
        <v>4160</v>
      </c>
      <c r="K1038" s="581">
        <f t="shared" si="53"/>
        <v>1</v>
      </c>
      <c r="L1038" s="581"/>
      <c r="M1038" s="581"/>
      <c r="N1038" s="581">
        <f t="shared" si="54"/>
        <v>1</v>
      </c>
    </row>
    <row r="1039" spans="1:14">
      <c r="A1039" s="564">
        <f t="shared" si="55"/>
        <v>1029</v>
      </c>
      <c r="B1039" s="458" t="s">
        <v>2185</v>
      </c>
      <c r="C1039" s="491">
        <v>1800</v>
      </c>
      <c r="D1039" s="491">
        <v>0</v>
      </c>
      <c r="E1039" s="491">
        <v>0</v>
      </c>
      <c r="F1039" s="491">
        <v>1800</v>
      </c>
      <c r="G1039" s="491">
        <v>1800</v>
      </c>
      <c r="H1039" s="491">
        <v>0</v>
      </c>
      <c r="I1039" s="491">
        <v>0</v>
      </c>
      <c r="J1039" s="491">
        <v>1800</v>
      </c>
      <c r="K1039" s="581">
        <f t="shared" si="53"/>
        <v>1</v>
      </c>
      <c r="L1039" s="581"/>
      <c r="M1039" s="581"/>
      <c r="N1039" s="581">
        <f t="shared" si="54"/>
        <v>1</v>
      </c>
    </row>
    <row r="1040" spans="1:14">
      <c r="A1040" s="564">
        <f t="shared" si="55"/>
        <v>1030</v>
      </c>
      <c r="B1040" s="458" t="s">
        <v>2185</v>
      </c>
      <c r="C1040" s="491">
        <v>2000</v>
      </c>
      <c r="D1040" s="491">
        <v>0</v>
      </c>
      <c r="E1040" s="491">
        <v>0</v>
      </c>
      <c r="F1040" s="491">
        <v>2000</v>
      </c>
      <c r="G1040" s="491">
        <v>1858.7439999999999</v>
      </c>
      <c r="H1040" s="491">
        <v>0</v>
      </c>
      <c r="I1040" s="491">
        <v>0</v>
      </c>
      <c r="J1040" s="491">
        <v>1858.7439999999999</v>
      </c>
      <c r="K1040" s="581">
        <f t="shared" si="53"/>
        <v>0.92937199999999998</v>
      </c>
      <c r="L1040" s="581"/>
      <c r="M1040" s="581"/>
      <c r="N1040" s="581">
        <f t="shared" si="54"/>
        <v>0.92937199999999998</v>
      </c>
    </row>
    <row r="1041" spans="1:14" ht="28">
      <c r="A1041" s="564">
        <f t="shared" si="55"/>
        <v>1031</v>
      </c>
      <c r="B1041" s="458" t="s">
        <v>2186</v>
      </c>
      <c r="C1041" s="491">
        <v>1500</v>
      </c>
      <c r="D1041" s="491">
        <v>0</v>
      </c>
      <c r="E1041" s="491">
        <v>0</v>
      </c>
      <c r="F1041" s="491">
        <v>1500</v>
      </c>
      <c r="G1041" s="491">
        <v>1462.5989999999999</v>
      </c>
      <c r="H1041" s="491">
        <v>0</v>
      </c>
      <c r="I1041" s="491">
        <v>0</v>
      </c>
      <c r="J1041" s="491">
        <v>1462.5989999999999</v>
      </c>
      <c r="K1041" s="581">
        <f t="shared" si="53"/>
        <v>0.97506599999999999</v>
      </c>
      <c r="L1041" s="581"/>
      <c r="M1041" s="581"/>
      <c r="N1041" s="581">
        <f t="shared" si="54"/>
        <v>0.97506599999999999</v>
      </c>
    </row>
    <row r="1042" spans="1:14" ht="28">
      <c r="A1042" s="564">
        <f t="shared" si="55"/>
        <v>1032</v>
      </c>
      <c r="B1042" s="458" t="s">
        <v>2186</v>
      </c>
      <c r="C1042" s="491">
        <v>500</v>
      </c>
      <c r="D1042" s="491">
        <v>0</v>
      </c>
      <c r="E1042" s="491">
        <v>0</v>
      </c>
      <c r="F1042" s="491">
        <v>500</v>
      </c>
      <c r="G1042" s="491">
        <v>500</v>
      </c>
      <c r="H1042" s="491">
        <v>0</v>
      </c>
      <c r="I1042" s="491">
        <v>0</v>
      </c>
      <c r="J1042" s="491">
        <v>500</v>
      </c>
      <c r="K1042" s="581">
        <f t="shared" si="53"/>
        <v>1</v>
      </c>
      <c r="L1042" s="581"/>
      <c r="M1042" s="581"/>
      <c r="N1042" s="581">
        <f t="shared" si="54"/>
        <v>1</v>
      </c>
    </row>
    <row r="1043" spans="1:14">
      <c r="A1043" s="564">
        <f t="shared" si="55"/>
        <v>1033</v>
      </c>
      <c r="B1043" s="458" t="s">
        <v>2187</v>
      </c>
      <c r="C1043" s="491">
        <v>800</v>
      </c>
      <c r="D1043" s="491">
        <v>0</v>
      </c>
      <c r="E1043" s="491">
        <v>0</v>
      </c>
      <c r="F1043" s="491">
        <v>800</v>
      </c>
      <c r="G1043" s="491">
        <v>739.89099999999996</v>
      </c>
      <c r="H1043" s="491">
        <v>0</v>
      </c>
      <c r="I1043" s="491">
        <v>0</v>
      </c>
      <c r="J1043" s="491">
        <v>739.89099999999996</v>
      </c>
      <c r="K1043" s="581">
        <f t="shared" si="53"/>
        <v>0.92486374999999998</v>
      </c>
      <c r="L1043" s="581"/>
      <c r="M1043" s="581"/>
      <c r="N1043" s="581">
        <f t="shared" si="54"/>
        <v>0.92486374999999998</v>
      </c>
    </row>
    <row r="1044" spans="1:14" ht="42">
      <c r="A1044" s="564">
        <f t="shared" si="55"/>
        <v>1034</v>
      </c>
      <c r="B1044" s="458" t="s">
        <v>2188</v>
      </c>
      <c r="C1044" s="491">
        <v>2000</v>
      </c>
      <c r="D1044" s="491">
        <v>0</v>
      </c>
      <c r="E1044" s="491">
        <v>0</v>
      </c>
      <c r="F1044" s="491">
        <v>2000</v>
      </c>
      <c r="G1044" s="491">
        <v>1600</v>
      </c>
      <c r="H1044" s="491">
        <v>0</v>
      </c>
      <c r="I1044" s="491">
        <v>0</v>
      </c>
      <c r="J1044" s="491">
        <v>1600</v>
      </c>
      <c r="K1044" s="581">
        <f t="shared" si="53"/>
        <v>0.8</v>
      </c>
      <c r="L1044" s="581"/>
      <c r="M1044" s="581"/>
      <c r="N1044" s="581">
        <f t="shared" si="54"/>
        <v>0.8</v>
      </c>
    </row>
    <row r="1045" spans="1:14" ht="42">
      <c r="A1045" s="564">
        <f t="shared" si="55"/>
        <v>1035</v>
      </c>
      <c r="B1045" s="458" t="s">
        <v>2188</v>
      </c>
      <c r="C1045" s="491">
        <v>5500</v>
      </c>
      <c r="D1045" s="491">
        <v>0</v>
      </c>
      <c r="E1045" s="491">
        <v>0</v>
      </c>
      <c r="F1045" s="491">
        <v>5500</v>
      </c>
      <c r="G1045" s="491">
        <v>3862</v>
      </c>
      <c r="H1045" s="491">
        <v>0</v>
      </c>
      <c r="I1045" s="491">
        <v>0</v>
      </c>
      <c r="J1045" s="491">
        <v>3862</v>
      </c>
      <c r="K1045" s="581">
        <f t="shared" si="53"/>
        <v>0.70218181818181813</v>
      </c>
      <c r="L1045" s="581"/>
      <c r="M1045" s="581"/>
      <c r="N1045" s="581">
        <f t="shared" si="54"/>
        <v>0.70218181818181813</v>
      </c>
    </row>
    <row r="1046" spans="1:14" ht="28">
      <c r="A1046" s="564">
        <f t="shared" si="55"/>
        <v>1036</v>
      </c>
      <c r="B1046" s="458" t="s">
        <v>2189</v>
      </c>
      <c r="C1046" s="491">
        <v>4900</v>
      </c>
      <c r="D1046" s="491">
        <v>0</v>
      </c>
      <c r="E1046" s="491">
        <v>0</v>
      </c>
      <c r="F1046" s="491">
        <v>4900</v>
      </c>
      <c r="G1046" s="491">
        <v>517.822</v>
      </c>
      <c r="H1046" s="491">
        <v>0</v>
      </c>
      <c r="I1046" s="491">
        <v>0</v>
      </c>
      <c r="J1046" s="491">
        <v>517.822</v>
      </c>
      <c r="K1046" s="581">
        <f t="shared" si="53"/>
        <v>0.10567795918367347</v>
      </c>
      <c r="L1046" s="581"/>
      <c r="M1046" s="581"/>
      <c r="N1046" s="581">
        <f t="shared" si="54"/>
        <v>0.10567795918367347</v>
      </c>
    </row>
    <row r="1047" spans="1:14" ht="28">
      <c r="A1047" s="564">
        <f t="shared" si="55"/>
        <v>1037</v>
      </c>
      <c r="B1047" s="458" t="s">
        <v>2190</v>
      </c>
      <c r="C1047" s="491">
        <v>1650</v>
      </c>
      <c r="D1047" s="491">
        <v>0</v>
      </c>
      <c r="E1047" s="491">
        <v>0</v>
      </c>
      <c r="F1047" s="491">
        <v>1650</v>
      </c>
      <c r="G1047" s="491">
        <v>950</v>
      </c>
      <c r="H1047" s="491">
        <v>0</v>
      </c>
      <c r="I1047" s="491">
        <v>0</v>
      </c>
      <c r="J1047" s="491">
        <v>950</v>
      </c>
      <c r="K1047" s="581">
        <f t="shared" si="53"/>
        <v>0.5757575757575758</v>
      </c>
      <c r="L1047" s="581"/>
      <c r="M1047" s="581"/>
      <c r="N1047" s="581">
        <f t="shared" si="54"/>
        <v>0.5757575757575758</v>
      </c>
    </row>
    <row r="1048" spans="1:14" ht="42">
      <c r="A1048" s="564">
        <f t="shared" si="55"/>
        <v>1038</v>
      </c>
      <c r="B1048" s="458" t="s">
        <v>2191</v>
      </c>
      <c r="C1048" s="491">
        <v>5500</v>
      </c>
      <c r="D1048" s="491">
        <v>0</v>
      </c>
      <c r="E1048" s="491">
        <v>0</v>
      </c>
      <c r="F1048" s="491">
        <v>5500</v>
      </c>
      <c r="G1048" s="491">
        <v>4900</v>
      </c>
      <c r="H1048" s="491">
        <v>0</v>
      </c>
      <c r="I1048" s="491">
        <v>0</v>
      </c>
      <c r="J1048" s="491">
        <v>4900</v>
      </c>
      <c r="K1048" s="581">
        <f t="shared" si="53"/>
        <v>0.89090909090909087</v>
      </c>
      <c r="L1048" s="581"/>
      <c r="M1048" s="581"/>
      <c r="N1048" s="581">
        <f t="shared" si="54"/>
        <v>0.89090909090909087</v>
      </c>
    </row>
    <row r="1049" spans="1:14">
      <c r="A1049" s="564">
        <f t="shared" si="55"/>
        <v>1039</v>
      </c>
      <c r="B1049" s="458" t="s">
        <v>2192</v>
      </c>
      <c r="C1049" s="491">
        <v>3000</v>
      </c>
      <c r="D1049" s="491">
        <v>0</v>
      </c>
      <c r="E1049" s="491">
        <v>0</v>
      </c>
      <c r="F1049" s="491">
        <v>3000</v>
      </c>
      <c r="G1049" s="491">
        <v>500</v>
      </c>
      <c r="H1049" s="491">
        <v>0</v>
      </c>
      <c r="I1049" s="491">
        <v>0</v>
      </c>
      <c r="J1049" s="491">
        <v>500</v>
      </c>
      <c r="K1049" s="581">
        <f t="shared" si="53"/>
        <v>0.16666666666666666</v>
      </c>
      <c r="L1049" s="581"/>
      <c r="M1049" s="581"/>
      <c r="N1049" s="581">
        <f t="shared" si="54"/>
        <v>0.16666666666666666</v>
      </c>
    </row>
    <row r="1050" spans="1:14" ht="42">
      <c r="A1050" s="564">
        <f t="shared" si="55"/>
        <v>1040</v>
      </c>
      <c r="B1050" s="458" t="s">
        <v>2193</v>
      </c>
      <c r="C1050" s="491">
        <v>27962</v>
      </c>
      <c r="D1050" s="491">
        <v>0</v>
      </c>
      <c r="E1050" s="491">
        <v>0</v>
      </c>
      <c r="F1050" s="491">
        <v>27962</v>
      </c>
      <c r="G1050" s="491">
        <v>6157.3168999999998</v>
      </c>
      <c r="H1050" s="491">
        <v>0</v>
      </c>
      <c r="I1050" s="491">
        <v>0</v>
      </c>
      <c r="J1050" s="491">
        <v>6157.3168999999998</v>
      </c>
      <c r="K1050" s="581">
        <f t="shared" si="53"/>
        <v>0.22020302195837207</v>
      </c>
      <c r="L1050" s="581"/>
      <c r="M1050" s="581"/>
      <c r="N1050" s="581">
        <f t="shared" si="54"/>
        <v>0.22020302195837207</v>
      </c>
    </row>
    <row r="1051" spans="1:14" ht="28">
      <c r="A1051" s="564">
        <f t="shared" si="55"/>
        <v>1041</v>
      </c>
      <c r="B1051" s="458" t="s">
        <v>2194</v>
      </c>
      <c r="C1051" s="491">
        <v>760</v>
      </c>
      <c r="D1051" s="491">
        <v>0</v>
      </c>
      <c r="E1051" s="491">
        <v>0</v>
      </c>
      <c r="F1051" s="491">
        <v>760</v>
      </c>
      <c r="G1051" s="491">
        <v>334.93200000000002</v>
      </c>
      <c r="H1051" s="491">
        <v>0</v>
      </c>
      <c r="I1051" s="491">
        <v>0</v>
      </c>
      <c r="J1051" s="491">
        <v>334.93200000000002</v>
      </c>
      <c r="K1051" s="581">
        <f t="shared" si="53"/>
        <v>0.44070000000000004</v>
      </c>
      <c r="L1051" s="581"/>
      <c r="M1051" s="581"/>
      <c r="N1051" s="581">
        <f t="shared" si="54"/>
        <v>0.44070000000000004</v>
      </c>
    </row>
    <row r="1052" spans="1:14" ht="28">
      <c r="A1052" s="564">
        <f t="shared" si="55"/>
        <v>1042</v>
      </c>
      <c r="B1052" s="458" t="s">
        <v>2195</v>
      </c>
      <c r="C1052" s="491">
        <v>2000</v>
      </c>
      <c r="D1052" s="491">
        <v>0</v>
      </c>
      <c r="E1052" s="491">
        <v>0</v>
      </c>
      <c r="F1052" s="491">
        <v>2000</v>
      </c>
      <c r="G1052" s="491">
        <v>557.01300000000003</v>
      </c>
      <c r="H1052" s="491">
        <v>0</v>
      </c>
      <c r="I1052" s="491">
        <v>0</v>
      </c>
      <c r="J1052" s="491">
        <v>557.01300000000003</v>
      </c>
      <c r="K1052" s="581">
        <f t="shared" si="53"/>
        <v>0.27850649999999999</v>
      </c>
      <c r="L1052" s="581"/>
      <c r="M1052" s="581"/>
      <c r="N1052" s="581">
        <f t="shared" si="54"/>
        <v>0.27850649999999999</v>
      </c>
    </row>
    <row r="1053" spans="1:14" ht="28">
      <c r="A1053" s="564">
        <f t="shared" si="55"/>
        <v>1043</v>
      </c>
      <c r="B1053" s="458" t="s">
        <v>2196</v>
      </c>
      <c r="C1053" s="491">
        <v>1000</v>
      </c>
      <c r="D1053" s="491">
        <v>0</v>
      </c>
      <c r="E1053" s="491">
        <v>0</v>
      </c>
      <c r="F1053" s="491">
        <v>1000</v>
      </c>
      <c r="G1053" s="491">
        <v>488.89499999999998</v>
      </c>
      <c r="H1053" s="491">
        <v>0</v>
      </c>
      <c r="I1053" s="491">
        <v>0</v>
      </c>
      <c r="J1053" s="491">
        <v>488.89499999999998</v>
      </c>
      <c r="K1053" s="581">
        <f t="shared" si="53"/>
        <v>0.48889499999999997</v>
      </c>
      <c r="L1053" s="581"/>
      <c r="M1053" s="581"/>
      <c r="N1053" s="581">
        <f t="shared" si="54"/>
        <v>0.48889499999999997</v>
      </c>
    </row>
    <row r="1054" spans="1:14" ht="42">
      <c r="A1054" s="564">
        <f t="shared" si="55"/>
        <v>1044</v>
      </c>
      <c r="B1054" s="565" t="s">
        <v>2197</v>
      </c>
      <c r="C1054" s="491">
        <v>40990</v>
      </c>
      <c r="D1054" s="491">
        <v>0</v>
      </c>
      <c r="E1054" s="491">
        <v>0</v>
      </c>
      <c r="F1054" s="491">
        <v>40990</v>
      </c>
      <c r="G1054" s="491">
        <v>41355.85</v>
      </c>
      <c r="H1054" s="491">
        <v>0</v>
      </c>
      <c r="I1054" s="491">
        <v>0</v>
      </c>
      <c r="J1054" s="491">
        <v>41355.85</v>
      </c>
      <c r="K1054" s="581">
        <f t="shared" si="53"/>
        <v>1.0089253476457671</v>
      </c>
      <c r="L1054" s="581"/>
      <c r="M1054" s="581"/>
      <c r="N1054" s="581">
        <f t="shared" si="54"/>
        <v>1.0089253476457671</v>
      </c>
    </row>
    <row r="1055" spans="1:14">
      <c r="A1055" s="564">
        <f t="shared" si="55"/>
        <v>1045</v>
      </c>
      <c r="B1055" s="565" t="s">
        <v>2198</v>
      </c>
      <c r="C1055" s="491">
        <v>28000</v>
      </c>
      <c r="D1055" s="491">
        <v>0</v>
      </c>
      <c r="E1055" s="491">
        <v>0</v>
      </c>
      <c r="F1055" s="491">
        <v>28000</v>
      </c>
      <c r="G1055" s="491">
        <v>0</v>
      </c>
      <c r="H1055" s="491">
        <v>0</v>
      </c>
      <c r="I1055" s="491">
        <v>0</v>
      </c>
      <c r="J1055" s="491">
        <v>0</v>
      </c>
      <c r="K1055" s="581">
        <f t="shared" si="53"/>
        <v>0</v>
      </c>
      <c r="L1055" s="581"/>
      <c r="M1055" s="581"/>
      <c r="N1055" s="581">
        <f t="shared" si="54"/>
        <v>0</v>
      </c>
    </row>
    <row r="1056" spans="1:14">
      <c r="A1056" s="564">
        <f t="shared" si="55"/>
        <v>1046</v>
      </c>
      <c r="B1056" s="565" t="s">
        <v>2198</v>
      </c>
      <c r="C1056" s="491">
        <v>74804</v>
      </c>
      <c r="D1056" s="491">
        <v>0</v>
      </c>
      <c r="E1056" s="491">
        <v>0</v>
      </c>
      <c r="F1056" s="491">
        <v>74804</v>
      </c>
      <c r="G1056" s="491">
        <v>22925.760999999999</v>
      </c>
      <c r="H1056" s="491">
        <v>0</v>
      </c>
      <c r="I1056" s="491">
        <v>0</v>
      </c>
      <c r="J1056" s="491">
        <v>22925.760999999999</v>
      </c>
      <c r="K1056" s="581">
        <f t="shared" si="53"/>
        <v>0.30647774183198756</v>
      </c>
      <c r="L1056" s="581"/>
      <c r="M1056" s="581"/>
      <c r="N1056" s="581">
        <f t="shared" si="54"/>
        <v>0.30647774183198756</v>
      </c>
    </row>
    <row r="1057" spans="1:14" ht="28">
      <c r="A1057" s="564">
        <f t="shared" si="55"/>
        <v>1047</v>
      </c>
      <c r="B1057" s="458" t="s">
        <v>2199</v>
      </c>
      <c r="C1057" s="491">
        <v>152000</v>
      </c>
      <c r="D1057" s="491">
        <v>0</v>
      </c>
      <c r="E1057" s="491">
        <v>0</v>
      </c>
      <c r="F1057" s="491">
        <v>152000</v>
      </c>
      <c r="G1057" s="491">
        <v>167735.00399999999</v>
      </c>
      <c r="H1057" s="491">
        <v>0</v>
      </c>
      <c r="I1057" s="491">
        <v>0</v>
      </c>
      <c r="J1057" s="491">
        <v>167735.00399999999</v>
      </c>
      <c r="K1057" s="581">
        <f t="shared" si="53"/>
        <v>1.1035197631578946</v>
      </c>
      <c r="L1057" s="581"/>
      <c r="M1057" s="581"/>
      <c r="N1057" s="581">
        <f t="shared" si="54"/>
        <v>1.1035197631578946</v>
      </c>
    </row>
    <row r="1058" spans="1:14" ht="28">
      <c r="A1058" s="564">
        <f t="shared" si="55"/>
        <v>1048</v>
      </c>
      <c r="B1058" s="567" t="s">
        <v>2200</v>
      </c>
      <c r="C1058" s="491">
        <v>0</v>
      </c>
      <c r="D1058" s="491">
        <v>0</v>
      </c>
      <c r="E1058" s="491">
        <v>0</v>
      </c>
      <c r="F1058" s="491">
        <v>0</v>
      </c>
      <c r="G1058" s="491">
        <v>500</v>
      </c>
      <c r="H1058" s="491">
        <v>0</v>
      </c>
      <c r="I1058" s="491">
        <v>0</v>
      </c>
      <c r="J1058" s="491">
        <v>500</v>
      </c>
      <c r="K1058" s="581"/>
      <c r="L1058" s="581"/>
      <c r="M1058" s="581"/>
      <c r="N1058" s="581"/>
    </row>
    <row r="1059" spans="1:14" ht="28">
      <c r="A1059" s="564">
        <f t="shared" si="55"/>
        <v>1049</v>
      </c>
      <c r="B1059" s="567" t="s">
        <v>2200</v>
      </c>
      <c r="C1059" s="491">
        <v>15955</v>
      </c>
      <c r="D1059" s="491">
        <v>0</v>
      </c>
      <c r="E1059" s="491">
        <v>0</v>
      </c>
      <c r="F1059" s="491">
        <v>15955</v>
      </c>
      <c r="G1059" s="491">
        <v>0</v>
      </c>
      <c r="H1059" s="491">
        <v>0</v>
      </c>
      <c r="I1059" s="491">
        <v>0</v>
      </c>
      <c r="J1059" s="491">
        <v>0</v>
      </c>
      <c r="K1059" s="581">
        <f t="shared" si="53"/>
        <v>0</v>
      </c>
      <c r="L1059" s="581"/>
      <c r="M1059" s="581"/>
      <c r="N1059" s="581">
        <f t="shared" si="54"/>
        <v>0</v>
      </c>
    </row>
    <row r="1060" spans="1:14">
      <c r="A1060" s="564">
        <f t="shared" si="55"/>
        <v>1050</v>
      </c>
      <c r="B1060" s="567" t="s">
        <v>2201</v>
      </c>
      <c r="C1060" s="491">
        <v>17.239000000000001</v>
      </c>
      <c r="D1060" s="491">
        <v>0</v>
      </c>
      <c r="E1060" s="491">
        <v>0</v>
      </c>
      <c r="F1060" s="491">
        <v>17.239000000000001</v>
      </c>
      <c r="G1060" s="491">
        <v>17.239000000000001</v>
      </c>
      <c r="H1060" s="491">
        <v>0</v>
      </c>
      <c r="I1060" s="491">
        <v>0</v>
      </c>
      <c r="J1060" s="491">
        <v>17.239000000000001</v>
      </c>
      <c r="K1060" s="581">
        <f t="shared" si="53"/>
        <v>1</v>
      </c>
      <c r="L1060" s="581"/>
      <c r="M1060" s="581"/>
      <c r="N1060" s="581">
        <f t="shared" si="54"/>
        <v>1</v>
      </c>
    </row>
    <row r="1061" spans="1:14" ht="28">
      <c r="A1061" s="564">
        <f t="shared" si="55"/>
        <v>1051</v>
      </c>
      <c r="B1061" s="567" t="s">
        <v>2202</v>
      </c>
      <c r="C1061" s="491">
        <v>2700</v>
      </c>
      <c r="D1061" s="491">
        <v>0</v>
      </c>
      <c r="E1061" s="491">
        <v>0</v>
      </c>
      <c r="F1061" s="491">
        <v>2700</v>
      </c>
      <c r="G1061" s="491">
        <v>2466.3240000000001</v>
      </c>
      <c r="H1061" s="491">
        <v>0</v>
      </c>
      <c r="I1061" s="491">
        <v>0</v>
      </c>
      <c r="J1061" s="491">
        <v>2466.3240000000001</v>
      </c>
      <c r="K1061" s="581">
        <f t="shared" si="53"/>
        <v>0.91345333333333334</v>
      </c>
      <c r="L1061" s="581"/>
      <c r="M1061" s="581"/>
      <c r="N1061" s="581">
        <f t="shared" si="54"/>
        <v>0.91345333333333334</v>
      </c>
    </row>
    <row r="1062" spans="1:14" ht="28">
      <c r="A1062" s="564">
        <f t="shared" si="55"/>
        <v>1052</v>
      </c>
      <c r="B1062" s="567" t="s">
        <v>2203</v>
      </c>
      <c r="C1062" s="491">
        <v>207.61600000000001</v>
      </c>
      <c r="D1062" s="491">
        <v>0</v>
      </c>
      <c r="E1062" s="491">
        <v>0</v>
      </c>
      <c r="F1062" s="491">
        <v>207.61600000000001</v>
      </c>
      <c r="G1062" s="491">
        <v>86.334000000000003</v>
      </c>
      <c r="H1062" s="491">
        <v>0</v>
      </c>
      <c r="I1062" s="491">
        <v>0</v>
      </c>
      <c r="J1062" s="491">
        <v>86.334000000000003</v>
      </c>
      <c r="K1062" s="581">
        <f t="shared" si="53"/>
        <v>0.41583500308261406</v>
      </c>
      <c r="L1062" s="581"/>
      <c r="M1062" s="581"/>
      <c r="N1062" s="581">
        <f t="shared" si="54"/>
        <v>0.41583500308261406</v>
      </c>
    </row>
    <row r="1063" spans="1:14" ht="28">
      <c r="A1063" s="564">
        <f t="shared" si="55"/>
        <v>1053</v>
      </c>
      <c r="B1063" s="567" t="s">
        <v>2204</v>
      </c>
      <c r="C1063" s="491">
        <v>509.11700000000002</v>
      </c>
      <c r="D1063" s="491">
        <v>0</v>
      </c>
      <c r="E1063" s="491">
        <v>0</v>
      </c>
      <c r="F1063" s="491">
        <v>509.11700000000002</v>
      </c>
      <c r="G1063" s="491">
        <v>509.11700000000002</v>
      </c>
      <c r="H1063" s="491">
        <v>0</v>
      </c>
      <c r="I1063" s="491">
        <v>0</v>
      </c>
      <c r="J1063" s="491">
        <v>509.11700000000002</v>
      </c>
      <c r="K1063" s="581">
        <f t="shared" si="53"/>
        <v>1</v>
      </c>
      <c r="L1063" s="581"/>
      <c r="M1063" s="581"/>
      <c r="N1063" s="581">
        <f t="shared" si="54"/>
        <v>1</v>
      </c>
    </row>
    <row r="1064" spans="1:14" ht="28">
      <c r="A1064" s="564">
        <f t="shared" si="55"/>
        <v>1054</v>
      </c>
      <c r="B1064" s="567" t="s">
        <v>2205</v>
      </c>
      <c r="C1064" s="491">
        <v>29.414000000000001</v>
      </c>
      <c r="D1064" s="491">
        <v>0</v>
      </c>
      <c r="E1064" s="491">
        <v>0</v>
      </c>
      <c r="F1064" s="491">
        <v>29.414000000000001</v>
      </c>
      <c r="G1064" s="491">
        <v>29.414000000000001</v>
      </c>
      <c r="H1064" s="491">
        <v>0</v>
      </c>
      <c r="I1064" s="491">
        <v>0</v>
      </c>
      <c r="J1064" s="491">
        <v>29.414000000000001</v>
      </c>
      <c r="K1064" s="581">
        <f t="shared" si="53"/>
        <v>1</v>
      </c>
      <c r="L1064" s="581"/>
      <c r="M1064" s="581"/>
      <c r="N1064" s="581">
        <f t="shared" si="54"/>
        <v>1</v>
      </c>
    </row>
    <row r="1065" spans="1:14" ht="28">
      <c r="A1065" s="564">
        <f t="shared" si="55"/>
        <v>1055</v>
      </c>
      <c r="B1065" s="567" t="s">
        <v>2206</v>
      </c>
      <c r="C1065" s="491">
        <v>317.09300000000002</v>
      </c>
      <c r="D1065" s="491">
        <v>0</v>
      </c>
      <c r="E1065" s="491">
        <v>0</v>
      </c>
      <c r="F1065" s="491">
        <v>317.09300000000002</v>
      </c>
      <c r="G1065" s="491">
        <v>317.09300000000002</v>
      </c>
      <c r="H1065" s="491">
        <v>0</v>
      </c>
      <c r="I1065" s="491">
        <v>0</v>
      </c>
      <c r="J1065" s="491">
        <v>317.09300000000002</v>
      </c>
      <c r="K1065" s="581">
        <f t="shared" si="53"/>
        <v>1</v>
      </c>
      <c r="L1065" s="581"/>
      <c r="M1065" s="581"/>
      <c r="N1065" s="581">
        <f t="shared" si="54"/>
        <v>1</v>
      </c>
    </row>
    <row r="1066" spans="1:14" ht="28">
      <c r="A1066" s="564">
        <f t="shared" si="55"/>
        <v>1056</v>
      </c>
      <c r="B1066" s="567" t="s">
        <v>2207</v>
      </c>
      <c r="C1066" s="491">
        <v>534.42399999999998</v>
      </c>
      <c r="D1066" s="491">
        <v>0</v>
      </c>
      <c r="E1066" s="491">
        <v>0</v>
      </c>
      <c r="F1066" s="491">
        <v>534.42399999999998</v>
      </c>
      <c r="G1066" s="491">
        <v>534.42399999999998</v>
      </c>
      <c r="H1066" s="491">
        <v>0</v>
      </c>
      <c r="I1066" s="491">
        <v>0</v>
      </c>
      <c r="J1066" s="491">
        <v>534.42399999999998</v>
      </c>
      <c r="K1066" s="581">
        <f t="shared" si="53"/>
        <v>1</v>
      </c>
      <c r="L1066" s="581"/>
      <c r="M1066" s="581"/>
      <c r="N1066" s="581">
        <f t="shared" si="54"/>
        <v>1</v>
      </c>
    </row>
    <row r="1067" spans="1:14" ht="28">
      <c r="A1067" s="564">
        <f t="shared" si="55"/>
        <v>1057</v>
      </c>
      <c r="B1067" s="567" t="s">
        <v>2208</v>
      </c>
      <c r="C1067" s="491">
        <v>1500</v>
      </c>
      <c r="D1067" s="491">
        <v>0</v>
      </c>
      <c r="E1067" s="491">
        <v>0</v>
      </c>
      <c r="F1067" s="491">
        <v>1500</v>
      </c>
      <c r="G1067" s="491">
        <v>1500</v>
      </c>
      <c r="H1067" s="491">
        <v>0</v>
      </c>
      <c r="I1067" s="491">
        <v>0</v>
      </c>
      <c r="J1067" s="491">
        <v>1500</v>
      </c>
      <c r="K1067" s="581">
        <f t="shared" si="53"/>
        <v>1</v>
      </c>
      <c r="L1067" s="581"/>
      <c r="M1067" s="581"/>
      <c r="N1067" s="581">
        <f t="shared" si="54"/>
        <v>1</v>
      </c>
    </row>
    <row r="1068" spans="1:14" ht="28">
      <c r="A1068" s="564">
        <f t="shared" si="55"/>
        <v>1058</v>
      </c>
      <c r="B1068" s="567" t="s">
        <v>2209</v>
      </c>
      <c r="C1068" s="491">
        <v>63.298000000000002</v>
      </c>
      <c r="D1068" s="491">
        <v>0</v>
      </c>
      <c r="E1068" s="491">
        <v>0</v>
      </c>
      <c r="F1068" s="491">
        <v>63.298000000000002</v>
      </c>
      <c r="G1068" s="491">
        <v>61.768000000000001</v>
      </c>
      <c r="H1068" s="491">
        <v>0</v>
      </c>
      <c r="I1068" s="491">
        <v>0</v>
      </c>
      <c r="J1068" s="491">
        <v>61.768000000000001</v>
      </c>
      <c r="K1068" s="581">
        <f t="shared" si="53"/>
        <v>0.97582862017757277</v>
      </c>
      <c r="L1068" s="581"/>
      <c r="M1068" s="581"/>
      <c r="N1068" s="581">
        <f t="shared" si="54"/>
        <v>0.97582862017757277</v>
      </c>
    </row>
    <row r="1069" spans="1:14" ht="28">
      <c r="A1069" s="564">
        <f t="shared" si="55"/>
        <v>1059</v>
      </c>
      <c r="B1069" s="567" t="s">
        <v>2210</v>
      </c>
      <c r="C1069" s="491">
        <v>500</v>
      </c>
      <c r="D1069" s="491">
        <v>0</v>
      </c>
      <c r="E1069" s="491">
        <v>0</v>
      </c>
      <c r="F1069" s="491">
        <v>500</v>
      </c>
      <c r="G1069" s="491">
        <v>500</v>
      </c>
      <c r="H1069" s="491">
        <v>0</v>
      </c>
      <c r="I1069" s="491">
        <v>0</v>
      </c>
      <c r="J1069" s="491">
        <v>500</v>
      </c>
      <c r="K1069" s="581">
        <f t="shared" si="53"/>
        <v>1</v>
      </c>
      <c r="L1069" s="581"/>
      <c r="M1069" s="581"/>
      <c r="N1069" s="581">
        <f t="shared" si="54"/>
        <v>1</v>
      </c>
    </row>
    <row r="1070" spans="1:14" ht="42">
      <c r="A1070" s="564">
        <f t="shared" si="55"/>
        <v>1060</v>
      </c>
      <c r="B1070" s="567" t="s">
        <v>2211</v>
      </c>
      <c r="C1070" s="491">
        <v>1000</v>
      </c>
      <c r="D1070" s="491">
        <v>0</v>
      </c>
      <c r="E1070" s="491">
        <v>0</v>
      </c>
      <c r="F1070" s="491">
        <v>1000</v>
      </c>
      <c r="G1070" s="491">
        <v>1000</v>
      </c>
      <c r="H1070" s="491">
        <v>0</v>
      </c>
      <c r="I1070" s="491">
        <v>0</v>
      </c>
      <c r="J1070" s="491">
        <v>1000</v>
      </c>
      <c r="K1070" s="581">
        <f t="shared" si="53"/>
        <v>1</v>
      </c>
      <c r="L1070" s="581"/>
      <c r="M1070" s="581"/>
      <c r="N1070" s="581">
        <f t="shared" si="54"/>
        <v>1</v>
      </c>
    </row>
    <row r="1071" spans="1:14" ht="42">
      <c r="A1071" s="564">
        <f t="shared" si="55"/>
        <v>1061</v>
      </c>
      <c r="B1071" s="567" t="s">
        <v>2212</v>
      </c>
      <c r="C1071" s="491">
        <v>500</v>
      </c>
      <c r="D1071" s="491">
        <v>0</v>
      </c>
      <c r="E1071" s="491">
        <v>0</v>
      </c>
      <c r="F1071" s="491">
        <v>500</v>
      </c>
      <c r="G1071" s="491">
        <v>500</v>
      </c>
      <c r="H1071" s="491">
        <v>0</v>
      </c>
      <c r="I1071" s="491">
        <v>0</v>
      </c>
      <c r="J1071" s="491">
        <v>500</v>
      </c>
      <c r="K1071" s="581">
        <f t="shared" si="53"/>
        <v>1</v>
      </c>
      <c r="L1071" s="581"/>
      <c r="M1071" s="581"/>
      <c r="N1071" s="581">
        <f t="shared" si="54"/>
        <v>1</v>
      </c>
    </row>
    <row r="1072" spans="1:14" ht="42">
      <c r="A1072" s="564">
        <f t="shared" si="55"/>
        <v>1062</v>
      </c>
      <c r="B1072" s="567" t="s">
        <v>2212</v>
      </c>
      <c r="C1072" s="491">
        <v>1074.627</v>
      </c>
      <c r="D1072" s="491">
        <v>0</v>
      </c>
      <c r="E1072" s="491">
        <v>0</v>
      </c>
      <c r="F1072" s="491">
        <v>1074.627</v>
      </c>
      <c r="G1072" s="491">
        <v>1056.616</v>
      </c>
      <c r="H1072" s="491">
        <v>0</v>
      </c>
      <c r="I1072" s="491">
        <v>0</v>
      </c>
      <c r="J1072" s="491">
        <v>1056.616</v>
      </c>
      <c r="K1072" s="581">
        <f t="shared" si="53"/>
        <v>0.98323976598391816</v>
      </c>
      <c r="L1072" s="581"/>
      <c r="M1072" s="581"/>
      <c r="N1072" s="581">
        <f t="shared" si="54"/>
        <v>0.98323976598391816</v>
      </c>
    </row>
    <row r="1073" spans="1:14" ht="28">
      <c r="A1073" s="564">
        <f t="shared" si="55"/>
        <v>1063</v>
      </c>
      <c r="B1073" s="567" t="s">
        <v>2213</v>
      </c>
      <c r="C1073" s="491">
        <v>89.524000000000001</v>
      </c>
      <c r="D1073" s="491">
        <v>0</v>
      </c>
      <c r="E1073" s="491">
        <v>0</v>
      </c>
      <c r="F1073" s="491">
        <v>89.524000000000001</v>
      </c>
      <c r="G1073" s="491">
        <v>83.671000000000006</v>
      </c>
      <c r="H1073" s="491">
        <v>0</v>
      </c>
      <c r="I1073" s="491">
        <v>0</v>
      </c>
      <c r="J1073" s="491">
        <v>83.671000000000006</v>
      </c>
      <c r="K1073" s="581">
        <f t="shared" si="53"/>
        <v>0.93462088378535368</v>
      </c>
      <c r="L1073" s="581"/>
      <c r="M1073" s="581"/>
      <c r="N1073" s="581">
        <f t="shared" si="54"/>
        <v>0.93462088378535368</v>
      </c>
    </row>
    <row r="1074" spans="1:14">
      <c r="A1074" s="564">
        <f t="shared" si="55"/>
        <v>1064</v>
      </c>
      <c r="B1074" s="567" t="s">
        <v>2214</v>
      </c>
      <c r="C1074" s="491">
        <v>0</v>
      </c>
      <c r="D1074" s="491">
        <v>0</v>
      </c>
      <c r="E1074" s="491">
        <v>0</v>
      </c>
      <c r="F1074" s="491">
        <v>0</v>
      </c>
      <c r="G1074" s="491">
        <v>17.21</v>
      </c>
      <c r="H1074" s="491">
        <v>0</v>
      </c>
      <c r="I1074" s="491">
        <v>0</v>
      </c>
      <c r="J1074" s="491">
        <v>17.21</v>
      </c>
      <c r="K1074" s="581"/>
      <c r="L1074" s="581"/>
      <c r="M1074" s="581"/>
      <c r="N1074" s="581"/>
    </row>
    <row r="1075" spans="1:14" ht="28">
      <c r="A1075" s="564">
        <f t="shared" si="55"/>
        <v>1065</v>
      </c>
      <c r="B1075" s="567" t="s">
        <v>2215</v>
      </c>
      <c r="C1075" s="491">
        <v>108.58499999999999</v>
      </c>
      <c r="D1075" s="491">
        <v>0</v>
      </c>
      <c r="E1075" s="491">
        <v>0</v>
      </c>
      <c r="F1075" s="491">
        <v>108.58499999999999</v>
      </c>
      <c r="G1075" s="491">
        <v>108.58499999999999</v>
      </c>
      <c r="H1075" s="491">
        <v>0</v>
      </c>
      <c r="I1075" s="491">
        <v>0</v>
      </c>
      <c r="J1075" s="491">
        <v>108.58499999999999</v>
      </c>
      <c r="K1075" s="581">
        <f t="shared" si="53"/>
        <v>1</v>
      </c>
      <c r="L1075" s="581"/>
      <c r="M1075" s="581"/>
      <c r="N1075" s="581">
        <f t="shared" si="54"/>
        <v>1</v>
      </c>
    </row>
    <row r="1076" spans="1:14" ht="28">
      <c r="A1076" s="564">
        <f t="shared" si="55"/>
        <v>1066</v>
      </c>
      <c r="B1076" s="567" t="s">
        <v>2216</v>
      </c>
      <c r="C1076" s="491">
        <v>13378</v>
      </c>
      <c r="D1076" s="491">
        <v>0</v>
      </c>
      <c r="E1076" s="491">
        <v>0</v>
      </c>
      <c r="F1076" s="491">
        <v>13378</v>
      </c>
      <c r="G1076" s="491">
        <v>10636.467000000001</v>
      </c>
      <c r="H1076" s="491">
        <v>0</v>
      </c>
      <c r="I1076" s="491">
        <v>0</v>
      </c>
      <c r="J1076" s="491">
        <v>10636.467000000001</v>
      </c>
      <c r="K1076" s="581">
        <f t="shared" si="53"/>
        <v>0.79507153535655561</v>
      </c>
      <c r="L1076" s="581"/>
      <c r="M1076" s="581"/>
      <c r="N1076" s="581">
        <f t="shared" si="54"/>
        <v>0.79507153535655561</v>
      </c>
    </row>
    <row r="1077" spans="1:14" ht="42">
      <c r="A1077" s="564">
        <f t="shared" si="55"/>
        <v>1067</v>
      </c>
      <c r="B1077" s="567" t="s">
        <v>2217</v>
      </c>
      <c r="C1077" s="491">
        <v>183</v>
      </c>
      <c r="D1077" s="491">
        <v>0</v>
      </c>
      <c r="E1077" s="491">
        <v>0</v>
      </c>
      <c r="F1077" s="491">
        <v>183</v>
      </c>
      <c r="G1077" s="491">
        <v>183</v>
      </c>
      <c r="H1077" s="491">
        <v>0</v>
      </c>
      <c r="I1077" s="491">
        <v>0</v>
      </c>
      <c r="J1077" s="491">
        <v>183</v>
      </c>
      <c r="K1077" s="581">
        <f t="shared" si="53"/>
        <v>1</v>
      </c>
      <c r="L1077" s="581"/>
      <c r="M1077" s="581"/>
      <c r="N1077" s="581">
        <f t="shared" si="54"/>
        <v>1</v>
      </c>
    </row>
    <row r="1078" spans="1:14">
      <c r="A1078" s="564">
        <f t="shared" si="55"/>
        <v>1068</v>
      </c>
      <c r="B1078" s="567" t="s">
        <v>2218</v>
      </c>
      <c r="C1078" s="491">
        <v>3000</v>
      </c>
      <c r="D1078" s="491">
        <v>0</v>
      </c>
      <c r="E1078" s="491">
        <v>0</v>
      </c>
      <c r="F1078" s="491">
        <v>3000</v>
      </c>
      <c r="G1078" s="491">
        <v>2997.5929999999998</v>
      </c>
      <c r="H1078" s="491">
        <v>0</v>
      </c>
      <c r="I1078" s="491">
        <v>0</v>
      </c>
      <c r="J1078" s="491">
        <v>2997.5929999999998</v>
      </c>
      <c r="K1078" s="581">
        <f t="shared" si="53"/>
        <v>0.99919766666666665</v>
      </c>
      <c r="L1078" s="581"/>
      <c r="M1078" s="581"/>
      <c r="N1078" s="581">
        <f t="shared" si="54"/>
        <v>0.99919766666666665</v>
      </c>
    </row>
    <row r="1079" spans="1:14" ht="42">
      <c r="A1079" s="564">
        <f t="shared" si="55"/>
        <v>1069</v>
      </c>
      <c r="B1079" s="567" t="s">
        <v>2219</v>
      </c>
      <c r="C1079" s="491">
        <v>3506.8939999999998</v>
      </c>
      <c r="D1079" s="491">
        <v>0</v>
      </c>
      <c r="E1079" s="491">
        <v>0</v>
      </c>
      <c r="F1079" s="491">
        <v>3506.8939999999998</v>
      </c>
      <c r="G1079" s="491">
        <v>3507.3919999999998</v>
      </c>
      <c r="H1079" s="491">
        <v>0</v>
      </c>
      <c r="I1079" s="491">
        <v>0</v>
      </c>
      <c r="J1079" s="491">
        <v>3507.3919999999998</v>
      </c>
      <c r="K1079" s="581">
        <f t="shared" si="53"/>
        <v>1.0001420060030328</v>
      </c>
      <c r="L1079" s="581"/>
      <c r="M1079" s="581"/>
      <c r="N1079" s="581">
        <f t="shared" si="54"/>
        <v>1.0001420060030328</v>
      </c>
    </row>
    <row r="1080" spans="1:14" ht="42">
      <c r="A1080" s="564">
        <f t="shared" si="55"/>
        <v>1070</v>
      </c>
      <c r="B1080" s="567" t="s">
        <v>2219</v>
      </c>
      <c r="C1080" s="491">
        <v>0</v>
      </c>
      <c r="D1080" s="491">
        <v>0</v>
      </c>
      <c r="E1080" s="491">
        <v>0</v>
      </c>
      <c r="F1080" s="491">
        <v>0</v>
      </c>
      <c r="G1080" s="491">
        <v>5.218</v>
      </c>
      <c r="H1080" s="491">
        <v>0</v>
      </c>
      <c r="I1080" s="491">
        <v>0</v>
      </c>
      <c r="J1080" s="491">
        <v>5.218</v>
      </c>
      <c r="K1080" s="581"/>
      <c r="L1080" s="581"/>
      <c r="M1080" s="581"/>
      <c r="N1080" s="581"/>
    </row>
    <row r="1081" spans="1:14" ht="42">
      <c r="A1081" s="564">
        <f t="shared" si="55"/>
        <v>1071</v>
      </c>
      <c r="B1081" s="567" t="s">
        <v>2220</v>
      </c>
      <c r="C1081" s="491">
        <v>1000</v>
      </c>
      <c r="D1081" s="491">
        <v>0</v>
      </c>
      <c r="E1081" s="491">
        <v>0</v>
      </c>
      <c r="F1081" s="491">
        <v>1000</v>
      </c>
      <c r="G1081" s="491">
        <v>1000</v>
      </c>
      <c r="H1081" s="491">
        <v>0</v>
      </c>
      <c r="I1081" s="491">
        <v>0</v>
      </c>
      <c r="J1081" s="491">
        <v>1000</v>
      </c>
      <c r="K1081" s="581">
        <f t="shared" si="53"/>
        <v>1</v>
      </c>
      <c r="L1081" s="581"/>
      <c r="M1081" s="581"/>
      <c r="N1081" s="581">
        <f t="shared" si="54"/>
        <v>1</v>
      </c>
    </row>
    <row r="1082" spans="1:14" ht="42">
      <c r="A1082" s="564">
        <f t="shared" si="55"/>
        <v>1072</v>
      </c>
      <c r="B1082" s="567" t="s">
        <v>2220</v>
      </c>
      <c r="C1082" s="491">
        <v>2000</v>
      </c>
      <c r="D1082" s="491">
        <v>0</v>
      </c>
      <c r="E1082" s="491">
        <v>0</v>
      </c>
      <c r="F1082" s="491">
        <v>2000</v>
      </c>
      <c r="G1082" s="491">
        <v>2000</v>
      </c>
      <c r="H1082" s="491">
        <v>0</v>
      </c>
      <c r="I1082" s="491">
        <v>0</v>
      </c>
      <c r="J1082" s="491">
        <v>2000</v>
      </c>
      <c r="K1082" s="581">
        <f t="shared" si="53"/>
        <v>1</v>
      </c>
      <c r="L1082" s="581"/>
      <c r="M1082" s="581"/>
      <c r="N1082" s="581">
        <f t="shared" si="54"/>
        <v>1</v>
      </c>
    </row>
    <row r="1083" spans="1:14">
      <c r="A1083" s="564">
        <f t="shared" si="55"/>
        <v>1073</v>
      </c>
      <c r="B1083" s="567" t="s">
        <v>2221</v>
      </c>
      <c r="C1083" s="491">
        <v>0</v>
      </c>
      <c r="D1083" s="491">
        <v>0</v>
      </c>
      <c r="E1083" s="491">
        <v>0</v>
      </c>
      <c r="F1083" s="491">
        <v>0</v>
      </c>
      <c r="G1083" s="491">
        <v>149.58000000000001</v>
      </c>
      <c r="H1083" s="491">
        <v>0</v>
      </c>
      <c r="I1083" s="491">
        <v>0</v>
      </c>
      <c r="J1083" s="491">
        <v>149.58000000000001</v>
      </c>
      <c r="K1083" s="581"/>
      <c r="L1083" s="581"/>
      <c r="M1083" s="581"/>
      <c r="N1083" s="581"/>
    </row>
    <row r="1084" spans="1:14" ht="28">
      <c r="A1084" s="564">
        <f t="shared" si="55"/>
        <v>1074</v>
      </c>
      <c r="B1084" s="567" t="s">
        <v>2222</v>
      </c>
      <c r="C1084" s="491">
        <v>3500</v>
      </c>
      <c r="D1084" s="491">
        <v>0</v>
      </c>
      <c r="E1084" s="491">
        <v>0</v>
      </c>
      <c r="F1084" s="491">
        <v>3500</v>
      </c>
      <c r="G1084" s="491">
        <v>3500</v>
      </c>
      <c r="H1084" s="491">
        <v>0</v>
      </c>
      <c r="I1084" s="491">
        <v>0</v>
      </c>
      <c r="J1084" s="491">
        <v>3500</v>
      </c>
      <c r="K1084" s="581">
        <f t="shared" si="53"/>
        <v>1</v>
      </c>
      <c r="L1084" s="581"/>
      <c r="M1084" s="581"/>
      <c r="N1084" s="581">
        <f t="shared" si="54"/>
        <v>1</v>
      </c>
    </row>
    <row r="1085" spans="1:14" ht="28">
      <c r="A1085" s="564">
        <f t="shared" si="55"/>
        <v>1075</v>
      </c>
      <c r="B1085" s="567" t="s">
        <v>2222</v>
      </c>
      <c r="C1085" s="491">
        <v>910</v>
      </c>
      <c r="D1085" s="491">
        <v>0</v>
      </c>
      <c r="E1085" s="491">
        <v>0</v>
      </c>
      <c r="F1085" s="491">
        <v>910</v>
      </c>
      <c r="G1085" s="491">
        <v>805.77300000000002</v>
      </c>
      <c r="H1085" s="491">
        <v>0</v>
      </c>
      <c r="I1085" s="491">
        <v>0</v>
      </c>
      <c r="J1085" s="491">
        <v>805.77300000000002</v>
      </c>
      <c r="K1085" s="581">
        <f t="shared" si="53"/>
        <v>0.88546483516483521</v>
      </c>
      <c r="L1085" s="581"/>
      <c r="M1085" s="581"/>
      <c r="N1085" s="581">
        <f t="shared" si="54"/>
        <v>0.88546483516483521</v>
      </c>
    </row>
    <row r="1086" spans="1:14">
      <c r="A1086" s="564">
        <f t="shared" si="55"/>
        <v>1076</v>
      </c>
      <c r="B1086" s="567" t="s">
        <v>2223</v>
      </c>
      <c r="C1086" s="491">
        <v>4500</v>
      </c>
      <c r="D1086" s="491">
        <v>0</v>
      </c>
      <c r="E1086" s="491">
        <v>0</v>
      </c>
      <c r="F1086" s="491">
        <v>4500</v>
      </c>
      <c r="G1086" s="491">
        <v>4500</v>
      </c>
      <c r="H1086" s="491">
        <v>0</v>
      </c>
      <c r="I1086" s="491">
        <v>0</v>
      </c>
      <c r="J1086" s="491">
        <v>4500</v>
      </c>
      <c r="K1086" s="581">
        <f t="shared" si="53"/>
        <v>1</v>
      </c>
      <c r="L1086" s="581"/>
      <c r="M1086" s="581"/>
      <c r="N1086" s="581">
        <f t="shared" si="54"/>
        <v>1</v>
      </c>
    </row>
    <row r="1087" spans="1:14">
      <c r="A1087" s="564">
        <f t="shared" si="55"/>
        <v>1077</v>
      </c>
      <c r="B1087" s="567" t="s">
        <v>2223</v>
      </c>
      <c r="C1087" s="491">
        <v>2000</v>
      </c>
      <c r="D1087" s="491">
        <v>0</v>
      </c>
      <c r="E1087" s="491">
        <v>0</v>
      </c>
      <c r="F1087" s="491">
        <v>2000</v>
      </c>
      <c r="G1087" s="491">
        <v>2000.5</v>
      </c>
      <c r="H1087" s="491">
        <v>0</v>
      </c>
      <c r="I1087" s="491">
        <v>0</v>
      </c>
      <c r="J1087" s="491">
        <v>2000.5</v>
      </c>
      <c r="K1087" s="581">
        <f t="shared" si="53"/>
        <v>1.0002500000000001</v>
      </c>
      <c r="L1087" s="581"/>
      <c r="M1087" s="581"/>
      <c r="N1087" s="581">
        <f t="shared" si="54"/>
        <v>1.0002500000000001</v>
      </c>
    </row>
    <row r="1088" spans="1:14">
      <c r="A1088" s="564">
        <f t="shared" si="55"/>
        <v>1078</v>
      </c>
      <c r="B1088" s="567" t="s">
        <v>2223</v>
      </c>
      <c r="C1088" s="491">
        <v>630</v>
      </c>
      <c r="D1088" s="491">
        <v>0</v>
      </c>
      <c r="E1088" s="491">
        <v>0</v>
      </c>
      <c r="F1088" s="491">
        <v>630</v>
      </c>
      <c r="G1088" s="491">
        <v>614.30700000000002</v>
      </c>
      <c r="H1088" s="491">
        <v>0</v>
      </c>
      <c r="I1088" s="491">
        <v>0</v>
      </c>
      <c r="J1088" s="491">
        <v>614.30700000000002</v>
      </c>
      <c r="K1088" s="581">
        <f t="shared" si="53"/>
        <v>0.97509047619047617</v>
      </c>
      <c r="L1088" s="581"/>
      <c r="M1088" s="581"/>
      <c r="N1088" s="581">
        <f t="shared" si="54"/>
        <v>0.97509047619047617</v>
      </c>
    </row>
    <row r="1089" spans="1:14" ht="42">
      <c r="A1089" s="564">
        <f t="shared" si="55"/>
        <v>1079</v>
      </c>
      <c r="B1089" s="567" t="s">
        <v>2224</v>
      </c>
      <c r="C1089" s="491">
        <v>500</v>
      </c>
      <c r="D1089" s="491">
        <v>0</v>
      </c>
      <c r="E1089" s="491">
        <v>0</v>
      </c>
      <c r="F1089" s="491">
        <v>500</v>
      </c>
      <c r="G1089" s="491">
        <v>500</v>
      </c>
      <c r="H1089" s="491">
        <v>0</v>
      </c>
      <c r="I1089" s="491">
        <v>0</v>
      </c>
      <c r="J1089" s="491">
        <v>500</v>
      </c>
      <c r="K1089" s="581">
        <f t="shared" si="53"/>
        <v>1</v>
      </c>
      <c r="L1089" s="581"/>
      <c r="M1089" s="581"/>
      <c r="N1089" s="581">
        <f t="shared" si="54"/>
        <v>1</v>
      </c>
    </row>
    <row r="1090" spans="1:14" ht="56">
      <c r="A1090" s="564">
        <f t="shared" si="55"/>
        <v>1080</v>
      </c>
      <c r="B1090" s="567" t="s">
        <v>2225</v>
      </c>
      <c r="C1090" s="491">
        <v>1500</v>
      </c>
      <c r="D1090" s="491">
        <v>0</v>
      </c>
      <c r="E1090" s="491">
        <v>0</v>
      </c>
      <c r="F1090" s="491">
        <v>1500</v>
      </c>
      <c r="G1090" s="491">
        <v>1500</v>
      </c>
      <c r="H1090" s="491">
        <v>0</v>
      </c>
      <c r="I1090" s="491">
        <v>0</v>
      </c>
      <c r="J1090" s="491">
        <v>1500</v>
      </c>
      <c r="K1090" s="581">
        <f t="shared" si="53"/>
        <v>1</v>
      </c>
      <c r="L1090" s="581"/>
      <c r="M1090" s="581"/>
      <c r="N1090" s="581">
        <f t="shared" si="54"/>
        <v>1</v>
      </c>
    </row>
    <row r="1091" spans="1:14" ht="56">
      <c r="A1091" s="564">
        <f t="shared" si="55"/>
        <v>1081</v>
      </c>
      <c r="B1091" s="567" t="s">
        <v>2225</v>
      </c>
      <c r="C1091" s="491">
        <v>729.67399999999998</v>
      </c>
      <c r="D1091" s="491">
        <v>0</v>
      </c>
      <c r="E1091" s="491">
        <v>0</v>
      </c>
      <c r="F1091" s="491">
        <v>729.67399999999998</v>
      </c>
      <c r="G1091" s="491">
        <v>729.67399999999998</v>
      </c>
      <c r="H1091" s="491">
        <v>0</v>
      </c>
      <c r="I1091" s="491">
        <v>0</v>
      </c>
      <c r="J1091" s="491">
        <v>729.67399999999998</v>
      </c>
      <c r="K1091" s="581">
        <f t="shared" si="53"/>
        <v>1</v>
      </c>
      <c r="L1091" s="581"/>
      <c r="M1091" s="581"/>
      <c r="N1091" s="581">
        <f t="shared" si="54"/>
        <v>1</v>
      </c>
    </row>
    <row r="1092" spans="1:14" ht="28">
      <c r="A1092" s="564">
        <f t="shared" si="55"/>
        <v>1082</v>
      </c>
      <c r="B1092" s="567" t="s">
        <v>2226</v>
      </c>
      <c r="C1092" s="491">
        <v>686.23199999999997</v>
      </c>
      <c r="D1092" s="491">
        <v>0</v>
      </c>
      <c r="E1092" s="491">
        <v>0</v>
      </c>
      <c r="F1092" s="491">
        <v>686.23199999999997</v>
      </c>
      <c r="G1092" s="491">
        <v>686.23199999999997</v>
      </c>
      <c r="H1092" s="491">
        <v>0</v>
      </c>
      <c r="I1092" s="491">
        <v>0</v>
      </c>
      <c r="J1092" s="491">
        <v>686.23199999999997</v>
      </c>
      <c r="K1092" s="581">
        <f t="shared" si="53"/>
        <v>1</v>
      </c>
      <c r="L1092" s="581"/>
      <c r="M1092" s="581"/>
      <c r="N1092" s="581">
        <f t="shared" si="54"/>
        <v>1</v>
      </c>
    </row>
    <row r="1093" spans="1:14">
      <c r="A1093" s="564">
        <f t="shared" si="55"/>
        <v>1083</v>
      </c>
      <c r="B1093" s="567" t="s">
        <v>2227</v>
      </c>
      <c r="C1093" s="491">
        <v>1066.521</v>
      </c>
      <c r="D1093" s="491">
        <v>0</v>
      </c>
      <c r="E1093" s="491">
        <v>0</v>
      </c>
      <c r="F1093" s="491">
        <v>1066.521</v>
      </c>
      <c r="G1093" s="491">
        <v>1066.521</v>
      </c>
      <c r="H1093" s="491">
        <v>0</v>
      </c>
      <c r="I1093" s="491">
        <v>0</v>
      </c>
      <c r="J1093" s="491">
        <v>1066.521</v>
      </c>
      <c r="K1093" s="581">
        <f t="shared" si="53"/>
        <v>1</v>
      </c>
      <c r="L1093" s="581"/>
      <c r="M1093" s="581"/>
      <c r="N1093" s="581">
        <f t="shared" si="54"/>
        <v>1</v>
      </c>
    </row>
    <row r="1094" spans="1:14" ht="42">
      <c r="A1094" s="564">
        <f t="shared" si="55"/>
        <v>1084</v>
      </c>
      <c r="B1094" s="567" t="s">
        <v>2228</v>
      </c>
      <c r="C1094" s="491">
        <v>263.08699999999999</v>
      </c>
      <c r="D1094" s="491">
        <v>0</v>
      </c>
      <c r="E1094" s="491">
        <v>0</v>
      </c>
      <c r="F1094" s="491">
        <v>263.08699999999999</v>
      </c>
      <c r="G1094" s="491">
        <v>263.08699999999999</v>
      </c>
      <c r="H1094" s="491">
        <v>0</v>
      </c>
      <c r="I1094" s="491">
        <v>0</v>
      </c>
      <c r="J1094" s="491">
        <v>263.08699999999999</v>
      </c>
      <c r="K1094" s="581">
        <f t="shared" si="53"/>
        <v>1</v>
      </c>
      <c r="L1094" s="581"/>
      <c r="M1094" s="581"/>
      <c r="N1094" s="581">
        <f t="shared" si="54"/>
        <v>1</v>
      </c>
    </row>
    <row r="1095" spans="1:14" ht="42">
      <c r="A1095" s="564">
        <f t="shared" si="55"/>
        <v>1085</v>
      </c>
      <c r="B1095" s="567" t="s">
        <v>2229</v>
      </c>
      <c r="C1095" s="491">
        <v>1472.1279999999999</v>
      </c>
      <c r="D1095" s="491">
        <v>0</v>
      </c>
      <c r="E1095" s="491">
        <v>0</v>
      </c>
      <c r="F1095" s="491">
        <v>1472.1279999999999</v>
      </c>
      <c r="G1095" s="491">
        <v>1472.1279999999999</v>
      </c>
      <c r="H1095" s="491">
        <v>0</v>
      </c>
      <c r="I1095" s="491">
        <v>0</v>
      </c>
      <c r="J1095" s="491">
        <v>1472.1279999999999</v>
      </c>
      <c r="K1095" s="581">
        <f t="shared" si="53"/>
        <v>1</v>
      </c>
      <c r="L1095" s="581"/>
      <c r="M1095" s="581"/>
      <c r="N1095" s="581">
        <f t="shared" si="54"/>
        <v>1</v>
      </c>
    </row>
    <row r="1096" spans="1:14" ht="42">
      <c r="A1096" s="564">
        <f t="shared" si="55"/>
        <v>1086</v>
      </c>
      <c r="B1096" s="567" t="s">
        <v>2230</v>
      </c>
      <c r="C1096" s="491">
        <v>4500</v>
      </c>
      <c r="D1096" s="491">
        <v>0</v>
      </c>
      <c r="E1096" s="491">
        <v>0</v>
      </c>
      <c r="F1096" s="491">
        <v>4500</v>
      </c>
      <c r="G1096" s="491">
        <v>4564.1009999999997</v>
      </c>
      <c r="H1096" s="491">
        <v>0</v>
      </c>
      <c r="I1096" s="491">
        <v>0</v>
      </c>
      <c r="J1096" s="491">
        <v>4564.1009999999997</v>
      </c>
      <c r="K1096" s="581">
        <f t="shared" si="53"/>
        <v>1.0142446666666667</v>
      </c>
      <c r="L1096" s="581"/>
      <c r="M1096" s="581"/>
      <c r="N1096" s="581">
        <f t="shared" si="54"/>
        <v>1.0142446666666667</v>
      </c>
    </row>
    <row r="1097" spans="1:14" ht="42">
      <c r="A1097" s="564">
        <f t="shared" si="55"/>
        <v>1087</v>
      </c>
      <c r="B1097" s="567" t="s">
        <v>2230</v>
      </c>
      <c r="C1097" s="491">
        <v>1460</v>
      </c>
      <c r="D1097" s="491">
        <v>0</v>
      </c>
      <c r="E1097" s="491">
        <v>0</v>
      </c>
      <c r="F1097" s="491">
        <v>1460</v>
      </c>
      <c r="G1097" s="491">
        <v>1458.8989999999999</v>
      </c>
      <c r="H1097" s="491">
        <v>0</v>
      </c>
      <c r="I1097" s="491">
        <v>0</v>
      </c>
      <c r="J1097" s="491">
        <v>1458.8989999999999</v>
      </c>
      <c r="K1097" s="581">
        <f t="shared" si="53"/>
        <v>0.99924589041095879</v>
      </c>
      <c r="L1097" s="581"/>
      <c r="M1097" s="581"/>
      <c r="N1097" s="581">
        <f t="shared" si="54"/>
        <v>0.99924589041095879</v>
      </c>
    </row>
    <row r="1098" spans="1:14" ht="28">
      <c r="A1098" s="564">
        <f t="shared" si="55"/>
        <v>1088</v>
      </c>
      <c r="B1098" s="567" t="s">
        <v>2231</v>
      </c>
      <c r="C1098" s="491">
        <v>2000</v>
      </c>
      <c r="D1098" s="491">
        <v>0</v>
      </c>
      <c r="E1098" s="491">
        <v>0</v>
      </c>
      <c r="F1098" s="491">
        <v>2000</v>
      </c>
      <c r="G1098" s="491">
        <v>1835.5170000000001</v>
      </c>
      <c r="H1098" s="491">
        <v>0</v>
      </c>
      <c r="I1098" s="491">
        <v>0</v>
      </c>
      <c r="J1098" s="491">
        <v>1835.5170000000001</v>
      </c>
      <c r="K1098" s="581">
        <f t="shared" si="53"/>
        <v>0.91775850000000003</v>
      </c>
      <c r="L1098" s="581"/>
      <c r="M1098" s="581"/>
      <c r="N1098" s="581">
        <f t="shared" si="54"/>
        <v>0.91775850000000003</v>
      </c>
    </row>
    <row r="1099" spans="1:14" ht="42">
      <c r="A1099" s="564">
        <f t="shared" si="55"/>
        <v>1089</v>
      </c>
      <c r="B1099" s="567" t="s">
        <v>2232</v>
      </c>
      <c r="C1099" s="491">
        <v>500</v>
      </c>
      <c r="D1099" s="491">
        <v>0</v>
      </c>
      <c r="E1099" s="491">
        <v>0</v>
      </c>
      <c r="F1099" s="491">
        <v>500</v>
      </c>
      <c r="G1099" s="491">
        <v>500</v>
      </c>
      <c r="H1099" s="491">
        <v>0</v>
      </c>
      <c r="I1099" s="491">
        <v>0</v>
      </c>
      <c r="J1099" s="491">
        <v>500</v>
      </c>
      <c r="K1099" s="581">
        <f t="shared" ref="K1099:K1162" si="56">G1099/C1099</f>
        <v>1</v>
      </c>
      <c r="L1099" s="581"/>
      <c r="M1099" s="581"/>
      <c r="N1099" s="581">
        <f t="shared" ref="N1099:N1162" si="57">J1099/F1099</f>
        <v>1</v>
      </c>
    </row>
    <row r="1100" spans="1:14" ht="42">
      <c r="A1100" s="564">
        <f t="shared" si="55"/>
        <v>1090</v>
      </c>
      <c r="B1100" s="567" t="s">
        <v>2232</v>
      </c>
      <c r="C1100" s="491">
        <v>510.28100000000001</v>
      </c>
      <c r="D1100" s="491">
        <v>0</v>
      </c>
      <c r="E1100" s="491">
        <v>0</v>
      </c>
      <c r="F1100" s="491">
        <v>510.28100000000001</v>
      </c>
      <c r="G1100" s="491">
        <v>496.553</v>
      </c>
      <c r="H1100" s="491">
        <v>0</v>
      </c>
      <c r="I1100" s="491">
        <v>0</v>
      </c>
      <c r="J1100" s="491">
        <v>496.553</v>
      </c>
      <c r="K1100" s="581">
        <f t="shared" si="56"/>
        <v>0.97309717586976585</v>
      </c>
      <c r="L1100" s="581"/>
      <c r="M1100" s="581"/>
      <c r="N1100" s="581">
        <f t="shared" si="57"/>
        <v>0.97309717586976585</v>
      </c>
    </row>
    <row r="1101" spans="1:14" ht="28">
      <c r="A1101" s="564">
        <f t="shared" ref="A1101:A1164" si="58">1+A1100</f>
        <v>1091</v>
      </c>
      <c r="B1101" s="567" t="s">
        <v>2233</v>
      </c>
      <c r="C1101" s="491">
        <v>20000</v>
      </c>
      <c r="D1101" s="491">
        <v>0</v>
      </c>
      <c r="E1101" s="491">
        <v>0</v>
      </c>
      <c r="F1101" s="491">
        <v>20000</v>
      </c>
      <c r="G1101" s="491">
        <v>5143.4751820000001</v>
      </c>
      <c r="H1101" s="491">
        <v>0</v>
      </c>
      <c r="I1101" s="491">
        <v>0</v>
      </c>
      <c r="J1101" s="491">
        <v>5143.4751820000001</v>
      </c>
      <c r="K1101" s="581">
        <f t="shared" si="56"/>
        <v>0.25717375910000001</v>
      </c>
      <c r="L1101" s="581"/>
      <c r="M1101" s="581"/>
      <c r="N1101" s="581">
        <f t="shared" si="57"/>
        <v>0.25717375910000001</v>
      </c>
    </row>
    <row r="1102" spans="1:14" ht="28">
      <c r="A1102" s="564">
        <f t="shared" si="58"/>
        <v>1092</v>
      </c>
      <c r="B1102" s="567" t="s">
        <v>2233</v>
      </c>
      <c r="C1102" s="491">
        <v>0</v>
      </c>
      <c r="D1102" s="491">
        <v>0</v>
      </c>
      <c r="E1102" s="491">
        <v>0</v>
      </c>
      <c r="F1102" s="491">
        <v>0</v>
      </c>
      <c r="G1102" s="491">
        <v>3426.7986000000001</v>
      </c>
      <c r="H1102" s="491">
        <v>0</v>
      </c>
      <c r="I1102" s="491">
        <v>0</v>
      </c>
      <c r="J1102" s="491">
        <v>3426.7986000000001</v>
      </c>
      <c r="K1102" s="581"/>
      <c r="L1102" s="581"/>
      <c r="M1102" s="581"/>
      <c r="N1102" s="581"/>
    </row>
    <row r="1103" spans="1:14" ht="28">
      <c r="A1103" s="564">
        <f t="shared" si="58"/>
        <v>1093</v>
      </c>
      <c r="B1103" s="567" t="s">
        <v>2233</v>
      </c>
      <c r="C1103" s="491">
        <v>10000</v>
      </c>
      <c r="D1103" s="491">
        <v>0</v>
      </c>
      <c r="E1103" s="491">
        <v>0</v>
      </c>
      <c r="F1103" s="491">
        <v>10000</v>
      </c>
      <c r="G1103" s="491">
        <v>0</v>
      </c>
      <c r="H1103" s="491">
        <v>0</v>
      </c>
      <c r="I1103" s="491">
        <v>0</v>
      </c>
      <c r="J1103" s="491">
        <v>0</v>
      </c>
      <c r="K1103" s="581">
        <f t="shared" si="56"/>
        <v>0</v>
      </c>
      <c r="L1103" s="581"/>
      <c r="M1103" s="581"/>
      <c r="N1103" s="581">
        <f t="shared" si="57"/>
        <v>0</v>
      </c>
    </row>
    <row r="1104" spans="1:14" ht="28">
      <c r="A1104" s="564">
        <f t="shared" si="58"/>
        <v>1094</v>
      </c>
      <c r="B1104" s="567" t="s">
        <v>2234</v>
      </c>
      <c r="C1104" s="491">
        <v>8000</v>
      </c>
      <c r="D1104" s="491">
        <v>0</v>
      </c>
      <c r="E1104" s="491">
        <v>0</v>
      </c>
      <c r="F1104" s="491">
        <v>8000</v>
      </c>
      <c r="G1104" s="491">
        <v>14471.115508999999</v>
      </c>
      <c r="H1104" s="491">
        <v>0</v>
      </c>
      <c r="I1104" s="491">
        <v>0</v>
      </c>
      <c r="J1104" s="491">
        <v>14471.115508999999</v>
      </c>
      <c r="K1104" s="581">
        <f t="shared" si="56"/>
        <v>1.8088894386249998</v>
      </c>
      <c r="L1104" s="581"/>
      <c r="M1104" s="581"/>
      <c r="N1104" s="581">
        <f t="shared" si="57"/>
        <v>1.8088894386249998</v>
      </c>
    </row>
    <row r="1105" spans="1:14" ht="28">
      <c r="A1105" s="564">
        <f t="shared" si="58"/>
        <v>1095</v>
      </c>
      <c r="B1105" s="567" t="s">
        <v>2234</v>
      </c>
      <c r="C1105" s="491">
        <v>70000</v>
      </c>
      <c r="D1105" s="491">
        <v>0</v>
      </c>
      <c r="E1105" s="491">
        <v>0</v>
      </c>
      <c r="F1105" s="491">
        <v>70000</v>
      </c>
      <c r="G1105" s="491">
        <v>16560.761709999999</v>
      </c>
      <c r="H1105" s="491">
        <v>0</v>
      </c>
      <c r="I1105" s="491">
        <v>0</v>
      </c>
      <c r="J1105" s="491">
        <v>16560.761709999999</v>
      </c>
      <c r="K1105" s="581">
        <f t="shared" si="56"/>
        <v>0.23658231014285713</v>
      </c>
      <c r="L1105" s="581"/>
      <c r="M1105" s="581"/>
      <c r="N1105" s="581">
        <f t="shared" si="57"/>
        <v>0.23658231014285713</v>
      </c>
    </row>
    <row r="1106" spans="1:14" ht="28">
      <c r="A1106" s="564">
        <f t="shared" si="58"/>
        <v>1096</v>
      </c>
      <c r="B1106" s="567" t="s">
        <v>2235</v>
      </c>
      <c r="C1106" s="491">
        <v>2.75</v>
      </c>
      <c r="D1106" s="491">
        <v>0</v>
      </c>
      <c r="E1106" s="491">
        <v>0</v>
      </c>
      <c r="F1106" s="491">
        <v>2.75</v>
      </c>
      <c r="G1106" s="491">
        <v>2801.27979</v>
      </c>
      <c r="H1106" s="491">
        <v>0</v>
      </c>
      <c r="I1106" s="491">
        <v>0</v>
      </c>
      <c r="J1106" s="491">
        <v>2801.27979</v>
      </c>
      <c r="K1106" s="581">
        <f t="shared" si="56"/>
        <v>1018.6471963636363</v>
      </c>
      <c r="L1106" s="581"/>
      <c r="M1106" s="581"/>
      <c r="N1106" s="581">
        <f t="shared" si="57"/>
        <v>1018.6471963636363</v>
      </c>
    </row>
    <row r="1107" spans="1:14" ht="28">
      <c r="A1107" s="564">
        <f t="shared" si="58"/>
        <v>1097</v>
      </c>
      <c r="B1107" s="567" t="s">
        <v>2235</v>
      </c>
      <c r="C1107" s="491">
        <v>500</v>
      </c>
      <c r="D1107" s="491">
        <v>0</v>
      </c>
      <c r="E1107" s="491">
        <v>0</v>
      </c>
      <c r="F1107" s="491">
        <v>500</v>
      </c>
      <c r="G1107" s="491">
        <v>0</v>
      </c>
      <c r="H1107" s="491">
        <v>0</v>
      </c>
      <c r="I1107" s="491">
        <v>0</v>
      </c>
      <c r="J1107" s="491">
        <v>0</v>
      </c>
      <c r="K1107" s="581">
        <f t="shared" si="56"/>
        <v>0</v>
      </c>
      <c r="L1107" s="581"/>
      <c r="M1107" s="581"/>
      <c r="N1107" s="581">
        <f t="shared" si="57"/>
        <v>0</v>
      </c>
    </row>
    <row r="1108" spans="1:14">
      <c r="A1108" s="564">
        <f t="shared" si="58"/>
        <v>1098</v>
      </c>
      <c r="B1108" s="567" t="s">
        <v>2236</v>
      </c>
      <c r="C1108" s="491">
        <v>1012</v>
      </c>
      <c r="D1108" s="491">
        <v>0</v>
      </c>
      <c r="E1108" s="491">
        <v>0</v>
      </c>
      <c r="F1108" s="491">
        <v>1012</v>
      </c>
      <c r="G1108" s="491">
        <v>1012</v>
      </c>
      <c r="H1108" s="491">
        <v>0</v>
      </c>
      <c r="I1108" s="491">
        <v>0</v>
      </c>
      <c r="J1108" s="491">
        <v>1012</v>
      </c>
      <c r="K1108" s="581">
        <f t="shared" si="56"/>
        <v>1</v>
      </c>
      <c r="L1108" s="581"/>
      <c r="M1108" s="581"/>
      <c r="N1108" s="581">
        <f t="shared" si="57"/>
        <v>1</v>
      </c>
    </row>
    <row r="1109" spans="1:14" ht="28">
      <c r="A1109" s="564">
        <f t="shared" si="58"/>
        <v>1099</v>
      </c>
      <c r="B1109" s="567" t="s">
        <v>2237</v>
      </c>
      <c r="C1109" s="491">
        <v>5500</v>
      </c>
      <c r="D1109" s="491">
        <v>0</v>
      </c>
      <c r="E1109" s="491">
        <v>0</v>
      </c>
      <c r="F1109" s="491">
        <v>5500</v>
      </c>
      <c r="G1109" s="491">
        <v>5500</v>
      </c>
      <c r="H1109" s="491">
        <v>0</v>
      </c>
      <c r="I1109" s="491">
        <v>0</v>
      </c>
      <c r="J1109" s="491">
        <v>5500</v>
      </c>
      <c r="K1109" s="581">
        <f t="shared" si="56"/>
        <v>1</v>
      </c>
      <c r="L1109" s="581"/>
      <c r="M1109" s="581"/>
      <c r="N1109" s="581">
        <f t="shared" si="57"/>
        <v>1</v>
      </c>
    </row>
    <row r="1110" spans="1:14" ht="28">
      <c r="A1110" s="564">
        <f t="shared" si="58"/>
        <v>1100</v>
      </c>
      <c r="B1110" s="567" t="s">
        <v>2237</v>
      </c>
      <c r="C1110" s="491">
        <v>1000</v>
      </c>
      <c r="D1110" s="491">
        <v>0</v>
      </c>
      <c r="E1110" s="491">
        <v>0</v>
      </c>
      <c r="F1110" s="491">
        <v>1000</v>
      </c>
      <c r="G1110" s="491">
        <v>716.16200000000003</v>
      </c>
      <c r="H1110" s="491">
        <v>0</v>
      </c>
      <c r="I1110" s="491">
        <v>0</v>
      </c>
      <c r="J1110" s="491">
        <v>716.16200000000003</v>
      </c>
      <c r="K1110" s="581">
        <f t="shared" si="56"/>
        <v>0.71616200000000008</v>
      </c>
      <c r="L1110" s="581"/>
      <c r="M1110" s="581"/>
      <c r="N1110" s="581">
        <f t="shared" si="57"/>
        <v>0.71616200000000008</v>
      </c>
    </row>
    <row r="1111" spans="1:14" ht="28">
      <c r="A1111" s="564">
        <f t="shared" si="58"/>
        <v>1101</v>
      </c>
      <c r="B1111" s="567" t="s">
        <v>676</v>
      </c>
      <c r="C1111" s="491">
        <v>32100</v>
      </c>
      <c r="D1111" s="491">
        <v>0</v>
      </c>
      <c r="E1111" s="491">
        <v>0</v>
      </c>
      <c r="F1111" s="491">
        <v>32100</v>
      </c>
      <c r="G1111" s="491">
        <v>32807.175999999999</v>
      </c>
      <c r="H1111" s="491">
        <v>0</v>
      </c>
      <c r="I1111" s="491">
        <v>0</v>
      </c>
      <c r="J1111" s="491">
        <v>32807.175999999999</v>
      </c>
      <c r="K1111" s="581">
        <f t="shared" si="56"/>
        <v>1.0220304049844238</v>
      </c>
      <c r="L1111" s="581"/>
      <c r="M1111" s="581"/>
      <c r="N1111" s="581">
        <f t="shared" si="57"/>
        <v>1.0220304049844238</v>
      </c>
    </row>
    <row r="1112" spans="1:14" ht="28">
      <c r="A1112" s="564">
        <f t="shared" si="58"/>
        <v>1102</v>
      </c>
      <c r="B1112" s="567" t="s">
        <v>676</v>
      </c>
      <c r="C1112" s="491">
        <v>5000</v>
      </c>
      <c r="D1112" s="491">
        <v>0</v>
      </c>
      <c r="E1112" s="491">
        <v>0</v>
      </c>
      <c r="F1112" s="491">
        <v>5000</v>
      </c>
      <c r="G1112" s="491">
        <v>4920</v>
      </c>
      <c r="H1112" s="491">
        <v>0</v>
      </c>
      <c r="I1112" s="491">
        <v>0</v>
      </c>
      <c r="J1112" s="491">
        <v>4920</v>
      </c>
      <c r="K1112" s="581">
        <f t="shared" si="56"/>
        <v>0.98399999999999999</v>
      </c>
      <c r="L1112" s="581"/>
      <c r="M1112" s="581"/>
      <c r="N1112" s="581">
        <f t="shared" si="57"/>
        <v>0.98399999999999999</v>
      </c>
    </row>
    <row r="1113" spans="1:14" ht="42">
      <c r="A1113" s="564">
        <f t="shared" si="58"/>
        <v>1103</v>
      </c>
      <c r="B1113" s="567" t="s">
        <v>2238</v>
      </c>
      <c r="C1113" s="491">
        <v>7078.13</v>
      </c>
      <c r="D1113" s="491">
        <v>0</v>
      </c>
      <c r="E1113" s="491">
        <v>0</v>
      </c>
      <c r="F1113" s="491">
        <v>7078.13</v>
      </c>
      <c r="G1113" s="491">
        <v>14864.12984</v>
      </c>
      <c r="H1113" s="491">
        <v>0</v>
      </c>
      <c r="I1113" s="491">
        <v>0</v>
      </c>
      <c r="J1113" s="491">
        <v>14864.12984</v>
      </c>
      <c r="K1113" s="581">
        <f t="shared" si="56"/>
        <v>2.1000080303696032</v>
      </c>
      <c r="L1113" s="581"/>
      <c r="M1113" s="581"/>
      <c r="N1113" s="581">
        <f t="shared" si="57"/>
        <v>2.1000080303696032</v>
      </c>
    </row>
    <row r="1114" spans="1:14" ht="42">
      <c r="A1114" s="564">
        <f t="shared" si="58"/>
        <v>1104</v>
      </c>
      <c r="B1114" s="567" t="s">
        <v>2239</v>
      </c>
      <c r="C1114" s="491">
        <v>3000</v>
      </c>
      <c r="D1114" s="491">
        <v>0</v>
      </c>
      <c r="E1114" s="491">
        <v>0</v>
      </c>
      <c r="F1114" s="491">
        <v>3000</v>
      </c>
      <c r="G1114" s="491">
        <v>4756.9430000000002</v>
      </c>
      <c r="H1114" s="491">
        <v>0</v>
      </c>
      <c r="I1114" s="491">
        <v>0</v>
      </c>
      <c r="J1114" s="491">
        <v>4756.9430000000002</v>
      </c>
      <c r="K1114" s="581">
        <f t="shared" si="56"/>
        <v>1.5856476666666668</v>
      </c>
      <c r="L1114" s="581"/>
      <c r="M1114" s="581"/>
      <c r="N1114" s="581">
        <f t="shared" si="57"/>
        <v>1.5856476666666668</v>
      </c>
    </row>
    <row r="1115" spans="1:14" ht="42">
      <c r="A1115" s="564">
        <f t="shared" si="58"/>
        <v>1105</v>
      </c>
      <c r="B1115" s="567" t="s">
        <v>2239</v>
      </c>
      <c r="C1115" s="491">
        <v>0</v>
      </c>
      <c r="D1115" s="491">
        <v>0</v>
      </c>
      <c r="E1115" s="491">
        <v>0</v>
      </c>
      <c r="F1115" s="491">
        <v>0</v>
      </c>
      <c r="G1115" s="491">
        <v>56.756999999999998</v>
      </c>
      <c r="H1115" s="491">
        <v>0</v>
      </c>
      <c r="I1115" s="491">
        <v>0</v>
      </c>
      <c r="J1115" s="491">
        <v>56.756999999999998</v>
      </c>
      <c r="K1115" s="581"/>
      <c r="L1115" s="581"/>
      <c r="M1115" s="581"/>
      <c r="N1115" s="581"/>
    </row>
    <row r="1116" spans="1:14" ht="42">
      <c r="A1116" s="564">
        <f t="shared" si="58"/>
        <v>1106</v>
      </c>
      <c r="B1116" s="567" t="s">
        <v>2239</v>
      </c>
      <c r="C1116" s="491">
        <v>470</v>
      </c>
      <c r="D1116" s="491">
        <v>0</v>
      </c>
      <c r="E1116" s="491">
        <v>0</v>
      </c>
      <c r="F1116" s="491">
        <v>470</v>
      </c>
      <c r="G1116" s="491">
        <v>456.21800000000002</v>
      </c>
      <c r="H1116" s="491">
        <v>0</v>
      </c>
      <c r="I1116" s="491">
        <v>0</v>
      </c>
      <c r="J1116" s="491">
        <v>456.21800000000002</v>
      </c>
      <c r="K1116" s="581">
        <f t="shared" si="56"/>
        <v>0.9706765957446809</v>
      </c>
      <c r="L1116" s="581"/>
      <c r="M1116" s="581"/>
      <c r="N1116" s="581">
        <f t="shared" si="57"/>
        <v>0.9706765957446809</v>
      </c>
    </row>
    <row r="1117" spans="1:14" ht="28">
      <c r="A1117" s="564">
        <f t="shared" si="58"/>
        <v>1107</v>
      </c>
      <c r="B1117" s="567" t="s">
        <v>2240</v>
      </c>
      <c r="C1117" s="491">
        <v>3000</v>
      </c>
      <c r="D1117" s="491">
        <v>0</v>
      </c>
      <c r="E1117" s="491">
        <v>0</v>
      </c>
      <c r="F1117" s="491">
        <v>3000</v>
      </c>
      <c r="G1117" s="491">
        <v>3000</v>
      </c>
      <c r="H1117" s="491">
        <v>0</v>
      </c>
      <c r="I1117" s="491">
        <v>0</v>
      </c>
      <c r="J1117" s="491">
        <v>3000</v>
      </c>
      <c r="K1117" s="581">
        <f t="shared" si="56"/>
        <v>1</v>
      </c>
      <c r="L1117" s="581"/>
      <c r="M1117" s="581"/>
      <c r="N1117" s="581">
        <f t="shared" si="57"/>
        <v>1</v>
      </c>
    </row>
    <row r="1118" spans="1:14" ht="28">
      <c r="A1118" s="564">
        <f t="shared" si="58"/>
        <v>1108</v>
      </c>
      <c r="B1118" s="567" t="s">
        <v>2240</v>
      </c>
      <c r="C1118" s="491">
        <v>843.21299999999997</v>
      </c>
      <c r="D1118" s="491">
        <v>0</v>
      </c>
      <c r="E1118" s="491">
        <v>0</v>
      </c>
      <c r="F1118" s="491">
        <v>843.21299999999997</v>
      </c>
      <c r="G1118" s="491">
        <v>843.21299999999997</v>
      </c>
      <c r="H1118" s="491">
        <v>0</v>
      </c>
      <c r="I1118" s="491">
        <v>0</v>
      </c>
      <c r="J1118" s="491">
        <v>843.21299999999997</v>
      </c>
      <c r="K1118" s="581">
        <f t="shared" si="56"/>
        <v>1</v>
      </c>
      <c r="L1118" s="581"/>
      <c r="M1118" s="581"/>
      <c r="N1118" s="581">
        <f t="shared" si="57"/>
        <v>1</v>
      </c>
    </row>
    <row r="1119" spans="1:14" ht="28">
      <c r="A1119" s="564">
        <f t="shared" si="58"/>
        <v>1109</v>
      </c>
      <c r="B1119" s="567" t="s">
        <v>2241</v>
      </c>
      <c r="C1119" s="491">
        <v>600</v>
      </c>
      <c r="D1119" s="491">
        <v>0</v>
      </c>
      <c r="E1119" s="491">
        <v>0</v>
      </c>
      <c r="F1119" s="491">
        <v>600</v>
      </c>
      <c r="G1119" s="491">
        <v>600</v>
      </c>
      <c r="H1119" s="491">
        <v>0</v>
      </c>
      <c r="I1119" s="491">
        <v>0</v>
      </c>
      <c r="J1119" s="491">
        <v>600</v>
      </c>
      <c r="K1119" s="581">
        <f t="shared" si="56"/>
        <v>1</v>
      </c>
      <c r="L1119" s="581"/>
      <c r="M1119" s="581"/>
      <c r="N1119" s="581">
        <f t="shared" si="57"/>
        <v>1</v>
      </c>
    </row>
    <row r="1120" spans="1:14" ht="28">
      <c r="A1120" s="564">
        <f t="shared" si="58"/>
        <v>1110</v>
      </c>
      <c r="B1120" s="567" t="s">
        <v>2241</v>
      </c>
      <c r="C1120" s="491">
        <v>250</v>
      </c>
      <c r="D1120" s="491">
        <v>0</v>
      </c>
      <c r="E1120" s="491">
        <v>0</v>
      </c>
      <c r="F1120" s="491">
        <v>250</v>
      </c>
      <c r="G1120" s="491">
        <v>0</v>
      </c>
      <c r="H1120" s="491">
        <v>0</v>
      </c>
      <c r="I1120" s="491">
        <v>0</v>
      </c>
      <c r="J1120" s="491">
        <v>0</v>
      </c>
      <c r="K1120" s="581">
        <f t="shared" si="56"/>
        <v>0</v>
      </c>
      <c r="L1120" s="581"/>
      <c r="M1120" s="581"/>
      <c r="N1120" s="581">
        <f t="shared" si="57"/>
        <v>0</v>
      </c>
    </row>
    <row r="1121" spans="1:14" ht="42">
      <c r="A1121" s="564">
        <f t="shared" si="58"/>
        <v>1111</v>
      </c>
      <c r="B1121" s="567" t="s">
        <v>2242</v>
      </c>
      <c r="C1121" s="491">
        <v>200</v>
      </c>
      <c r="D1121" s="491">
        <v>0</v>
      </c>
      <c r="E1121" s="491">
        <v>0</v>
      </c>
      <c r="F1121" s="491">
        <v>200</v>
      </c>
      <c r="G1121" s="491">
        <v>192.869</v>
      </c>
      <c r="H1121" s="491">
        <v>0</v>
      </c>
      <c r="I1121" s="491">
        <v>0</v>
      </c>
      <c r="J1121" s="491">
        <v>192.869</v>
      </c>
      <c r="K1121" s="581">
        <f t="shared" si="56"/>
        <v>0.96434500000000001</v>
      </c>
      <c r="L1121" s="581"/>
      <c r="M1121" s="581"/>
      <c r="N1121" s="581">
        <f t="shared" si="57"/>
        <v>0.96434500000000001</v>
      </c>
    </row>
    <row r="1122" spans="1:14" ht="28">
      <c r="A1122" s="564">
        <f t="shared" si="58"/>
        <v>1112</v>
      </c>
      <c r="B1122" s="567" t="s">
        <v>2243</v>
      </c>
      <c r="C1122" s="491">
        <v>200</v>
      </c>
      <c r="D1122" s="491">
        <v>0</v>
      </c>
      <c r="E1122" s="491">
        <v>0</v>
      </c>
      <c r="F1122" s="491">
        <v>200</v>
      </c>
      <c r="G1122" s="491">
        <v>199.54599999999999</v>
      </c>
      <c r="H1122" s="491">
        <v>0</v>
      </c>
      <c r="I1122" s="491">
        <v>0</v>
      </c>
      <c r="J1122" s="491">
        <v>199.54599999999999</v>
      </c>
      <c r="K1122" s="581">
        <f t="shared" si="56"/>
        <v>0.99773000000000001</v>
      </c>
      <c r="L1122" s="581"/>
      <c r="M1122" s="581"/>
      <c r="N1122" s="581">
        <f t="shared" si="57"/>
        <v>0.99773000000000001</v>
      </c>
    </row>
    <row r="1123" spans="1:14" ht="28">
      <c r="A1123" s="564">
        <f t="shared" si="58"/>
        <v>1113</v>
      </c>
      <c r="B1123" s="567" t="s">
        <v>2244</v>
      </c>
      <c r="C1123" s="491">
        <v>200</v>
      </c>
      <c r="D1123" s="491">
        <v>0</v>
      </c>
      <c r="E1123" s="491">
        <v>0</v>
      </c>
      <c r="F1123" s="491">
        <v>200</v>
      </c>
      <c r="G1123" s="491">
        <v>200</v>
      </c>
      <c r="H1123" s="491">
        <v>0</v>
      </c>
      <c r="I1123" s="491">
        <v>0</v>
      </c>
      <c r="J1123" s="491">
        <v>200</v>
      </c>
      <c r="K1123" s="581">
        <f t="shared" si="56"/>
        <v>1</v>
      </c>
      <c r="L1123" s="581"/>
      <c r="M1123" s="581"/>
      <c r="N1123" s="581">
        <f t="shared" si="57"/>
        <v>1</v>
      </c>
    </row>
    <row r="1124" spans="1:14" ht="28">
      <c r="A1124" s="564">
        <f t="shared" si="58"/>
        <v>1114</v>
      </c>
      <c r="B1124" s="567" t="s">
        <v>2245</v>
      </c>
      <c r="C1124" s="491">
        <v>228.11799999999999</v>
      </c>
      <c r="D1124" s="491">
        <v>0</v>
      </c>
      <c r="E1124" s="491">
        <v>0</v>
      </c>
      <c r="F1124" s="491">
        <v>228.11799999999999</v>
      </c>
      <c r="G1124" s="491">
        <v>1060.1179999999999</v>
      </c>
      <c r="H1124" s="491">
        <v>0</v>
      </c>
      <c r="I1124" s="491">
        <v>0</v>
      </c>
      <c r="J1124" s="491">
        <v>1060.1179999999999</v>
      </c>
      <c r="K1124" s="581">
        <f t="shared" si="56"/>
        <v>4.6472352028336212</v>
      </c>
      <c r="L1124" s="581"/>
      <c r="M1124" s="581"/>
      <c r="N1124" s="581">
        <f t="shared" si="57"/>
        <v>4.6472352028336212</v>
      </c>
    </row>
    <row r="1125" spans="1:14" ht="28">
      <c r="A1125" s="564">
        <f t="shared" si="58"/>
        <v>1115</v>
      </c>
      <c r="B1125" s="567" t="s">
        <v>2246</v>
      </c>
      <c r="C1125" s="491">
        <v>46.287999999999997</v>
      </c>
      <c r="D1125" s="491">
        <v>0</v>
      </c>
      <c r="E1125" s="491">
        <v>0</v>
      </c>
      <c r="F1125" s="491">
        <v>46.287999999999997</v>
      </c>
      <c r="G1125" s="491">
        <v>46.287999999999997</v>
      </c>
      <c r="H1125" s="491">
        <v>0</v>
      </c>
      <c r="I1125" s="491">
        <v>0</v>
      </c>
      <c r="J1125" s="491">
        <v>46.287999999999997</v>
      </c>
      <c r="K1125" s="581">
        <f t="shared" si="56"/>
        <v>1</v>
      </c>
      <c r="L1125" s="581"/>
      <c r="M1125" s="581"/>
      <c r="N1125" s="581">
        <f t="shared" si="57"/>
        <v>1</v>
      </c>
    </row>
    <row r="1126" spans="1:14" ht="42">
      <c r="A1126" s="564">
        <f t="shared" si="58"/>
        <v>1116</v>
      </c>
      <c r="B1126" s="567" t="s">
        <v>2247</v>
      </c>
      <c r="C1126" s="491">
        <v>574</v>
      </c>
      <c r="D1126" s="491">
        <v>0</v>
      </c>
      <c r="E1126" s="491">
        <v>0</v>
      </c>
      <c r="F1126" s="491">
        <v>574</v>
      </c>
      <c r="G1126" s="491">
        <v>574</v>
      </c>
      <c r="H1126" s="491">
        <v>0</v>
      </c>
      <c r="I1126" s="491">
        <v>0</v>
      </c>
      <c r="J1126" s="491">
        <v>574</v>
      </c>
      <c r="K1126" s="581">
        <f t="shared" si="56"/>
        <v>1</v>
      </c>
      <c r="L1126" s="581"/>
      <c r="M1126" s="581"/>
      <c r="N1126" s="581">
        <f t="shared" si="57"/>
        <v>1</v>
      </c>
    </row>
    <row r="1127" spans="1:14" ht="28">
      <c r="A1127" s="564">
        <f t="shared" si="58"/>
        <v>1117</v>
      </c>
      <c r="B1127" s="567" t="s">
        <v>2248</v>
      </c>
      <c r="C1127" s="491">
        <v>500</v>
      </c>
      <c r="D1127" s="491">
        <v>0</v>
      </c>
      <c r="E1127" s="491">
        <v>0</v>
      </c>
      <c r="F1127" s="491">
        <v>500</v>
      </c>
      <c r="G1127" s="491">
        <v>500</v>
      </c>
      <c r="H1127" s="491">
        <v>0</v>
      </c>
      <c r="I1127" s="491">
        <v>0</v>
      </c>
      <c r="J1127" s="491">
        <v>500</v>
      </c>
      <c r="K1127" s="581">
        <f t="shared" si="56"/>
        <v>1</v>
      </c>
      <c r="L1127" s="581"/>
      <c r="M1127" s="581"/>
      <c r="N1127" s="581">
        <f t="shared" si="57"/>
        <v>1</v>
      </c>
    </row>
    <row r="1128" spans="1:14" ht="28">
      <c r="A1128" s="564">
        <f t="shared" si="58"/>
        <v>1118</v>
      </c>
      <c r="B1128" s="567" t="s">
        <v>2248</v>
      </c>
      <c r="C1128" s="491">
        <v>350</v>
      </c>
      <c r="D1128" s="491">
        <v>0</v>
      </c>
      <c r="E1128" s="491">
        <v>0</v>
      </c>
      <c r="F1128" s="491">
        <v>350</v>
      </c>
      <c r="G1128" s="491">
        <v>241.12299999999999</v>
      </c>
      <c r="H1128" s="491">
        <v>0</v>
      </c>
      <c r="I1128" s="491">
        <v>0</v>
      </c>
      <c r="J1128" s="491">
        <v>241.12299999999999</v>
      </c>
      <c r="K1128" s="581">
        <f t="shared" si="56"/>
        <v>0.68892285714285717</v>
      </c>
      <c r="L1128" s="581"/>
      <c r="M1128" s="581"/>
      <c r="N1128" s="581">
        <f t="shared" si="57"/>
        <v>0.68892285714285717</v>
      </c>
    </row>
    <row r="1129" spans="1:14" ht="28">
      <c r="A1129" s="564">
        <f t="shared" si="58"/>
        <v>1119</v>
      </c>
      <c r="B1129" s="567" t="s">
        <v>2249</v>
      </c>
      <c r="C1129" s="491">
        <v>200</v>
      </c>
      <c r="D1129" s="491">
        <v>0</v>
      </c>
      <c r="E1129" s="491">
        <v>0</v>
      </c>
      <c r="F1129" s="491">
        <v>200</v>
      </c>
      <c r="G1129" s="491">
        <v>199.803</v>
      </c>
      <c r="H1129" s="491">
        <v>0</v>
      </c>
      <c r="I1129" s="491">
        <v>0</v>
      </c>
      <c r="J1129" s="491">
        <v>199.803</v>
      </c>
      <c r="K1129" s="581">
        <f t="shared" si="56"/>
        <v>0.99901499999999999</v>
      </c>
      <c r="L1129" s="581"/>
      <c r="M1129" s="581"/>
      <c r="N1129" s="581">
        <f t="shared" si="57"/>
        <v>0.99901499999999999</v>
      </c>
    </row>
    <row r="1130" spans="1:14">
      <c r="A1130" s="564">
        <f t="shared" si="58"/>
        <v>1120</v>
      </c>
      <c r="B1130" s="567" t="s">
        <v>2250</v>
      </c>
      <c r="C1130" s="491">
        <v>778.51499999999999</v>
      </c>
      <c r="D1130" s="491">
        <v>0</v>
      </c>
      <c r="E1130" s="491">
        <v>0</v>
      </c>
      <c r="F1130" s="491">
        <v>778.51499999999999</v>
      </c>
      <c r="G1130" s="491">
        <v>778.51499999999999</v>
      </c>
      <c r="H1130" s="491">
        <v>0</v>
      </c>
      <c r="I1130" s="491">
        <v>0</v>
      </c>
      <c r="J1130" s="491">
        <v>778.51499999999999</v>
      </c>
      <c r="K1130" s="581">
        <f t="shared" si="56"/>
        <v>1</v>
      </c>
      <c r="L1130" s="581"/>
      <c r="M1130" s="581"/>
      <c r="N1130" s="581">
        <f t="shared" si="57"/>
        <v>1</v>
      </c>
    </row>
    <row r="1131" spans="1:14">
      <c r="A1131" s="564">
        <f t="shared" si="58"/>
        <v>1121</v>
      </c>
      <c r="B1131" s="567" t="s">
        <v>2251</v>
      </c>
      <c r="C1131" s="491">
        <v>83.867000000000004</v>
      </c>
      <c r="D1131" s="491">
        <v>0</v>
      </c>
      <c r="E1131" s="491">
        <v>0</v>
      </c>
      <c r="F1131" s="491">
        <v>83.867000000000004</v>
      </c>
      <c r="G1131" s="491">
        <v>78.082999999999998</v>
      </c>
      <c r="H1131" s="491">
        <v>0</v>
      </c>
      <c r="I1131" s="491">
        <v>0</v>
      </c>
      <c r="J1131" s="491">
        <v>78.082999999999998</v>
      </c>
      <c r="K1131" s="581">
        <f t="shared" si="56"/>
        <v>0.9310336604385514</v>
      </c>
      <c r="L1131" s="581"/>
      <c r="M1131" s="581"/>
      <c r="N1131" s="581">
        <f t="shared" si="57"/>
        <v>0.9310336604385514</v>
      </c>
    </row>
    <row r="1132" spans="1:14" ht="28">
      <c r="A1132" s="564">
        <f t="shared" si="58"/>
        <v>1122</v>
      </c>
      <c r="B1132" s="567" t="s">
        <v>751</v>
      </c>
      <c r="C1132" s="491">
        <v>1375</v>
      </c>
      <c r="D1132" s="491">
        <v>0</v>
      </c>
      <c r="E1132" s="491">
        <v>0</v>
      </c>
      <c r="F1132" s="491">
        <v>1375</v>
      </c>
      <c r="G1132" s="491">
        <v>1435.4079999999999</v>
      </c>
      <c r="H1132" s="491">
        <v>0</v>
      </c>
      <c r="I1132" s="491">
        <v>0</v>
      </c>
      <c r="J1132" s="491">
        <v>1435.4079999999999</v>
      </c>
      <c r="K1132" s="581">
        <f t="shared" si="56"/>
        <v>1.0439330909090909</v>
      </c>
      <c r="L1132" s="581"/>
      <c r="M1132" s="581"/>
      <c r="N1132" s="581">
        <f t="shared" si="57"/>
        <v>1.0439330909090909</v>
      </c>
    </row>
    <row r="1133" spans="1:14" ht="28">
      <c r="A1133" s="564">
        <f t="shared" si="58"/>
        <v>1123</v>
      </c>
      <c r="B1133" s="567" t="s">
        <v>751</v>
      </c>
      <c r="C1133" s="491">
        <v>130</v>
      </c>
      <c r="D1133" s="491">
        <v>0</v>
      </c>
      <c r="E1133" s="491">
        <v>0</v>
      </c>
      <c r="F1133" s="491">
        <v>130</v>
      </c>
      <c r="G1133" s="491">
        <v>49.378999999999998</v>
      </c>
      <c r="H1133" s="491">
        <v>0</v>
      </c>
      <c r="I1133" s="491">
        <v>0</v>
      </c>
      <c r="J1133" s="491">
        <v>49.378999999999998</v>
      </c>
      <c r="K1133" s="581">
        <f t="shared" si="56"/>
        <v>0.37983846153846151</v>
      </c>
      <c r="L1133" s="581"/>
      <c r="M1133" s="581"/>
      <c r="N1133" s="581">
        <f t="shared" si="57"/>
        <v>0.37983846153846151</v>
      </c>
    </row>
    <row r="1134" spans="1:14" ht="28">
      <c r="A1134" s="564">
        <f t="shared" si="58"/>
        <v>1124</v>
      </c>
      <c r="B1134" s="567" t="s">
        <v>2252</v>
      </c>
      <c r="C1134" s="491">
        <v>1229.635</v>
      </c>
      <c r="D1134" s="491">
        <v>0</v>
      </c>
      <c r="E1134" s="491">
        <v>0</v>
      </c>
      <c r="F1134" s="491">
        <v>1229.635</v>
      </c>
      <c r="G1134" s="491">
        <v>1029.635</v>
      </c>
      <c r="H1134" s="491">
        <v>0</v>
      </c>
      <c r="I1134" s="491">
        <v>0</v>
      </c>
      <c r="J1134" s="491">
        <v>1029.635</v>
      </c>
      <c r="K1134" s="581">
        <f t="shared" si="56"/>
        <v>0.83735010795886589</v>
      </c>
      <c r="L1134" s="581"/>
      <c r="M1134" s="581"/>
      <c r="N1134" s="581">
        <f t="shared" si="57"/>
        <v>0.83735010795886589</v>
      </c>
    </row>
    <row r="1135" spans="1:14" ht="28">
      <c r="A1135" s="564">
        <f t="shared" si="58"/>
        <v>1125</v>
      </c>
      <c r="B1135" s="567" t="s">
        <v>2253</v>
      </c>
      <c r="C1135" s="491">
        <v>2500</v>
      </c>
      <c r="D1135" s="491">
        <v>0</v>
      </c>
      <c r="E1135" s="491">
        <v>0</v>
      </c>
      <c r="F1135" s="491">
        <v>2500</v>
      </c>
      <c r="G1135" s="491">
        <v>2540</v>
      </c>
      <c r="H1135" s="491">
        <v>0</v>
      </c>
      <c r="I1135" s="491">
        <v>0</v>
      </c>
      <c r="J1135" s="491">
        <v>2540</v>
      </c>
      <c r="K1135" s="581">
        <f t="shared" si="56"/>
        <v>1.016</v>
      </c>
      <c r="L1135" s="581"/>
      <c r="M1135" s="581"/>
      <c r="N1135" s="581">
        <f t="shared" si="57"/>
        <v>1.016</v>
      </c>
    </row>
    <row r="1136" spans="1:14" ht="28">
      <c r="A1136" s="564">
        <f t="shared" si="58"/>
        <v>1126</v>
      </c>
      <c r="B1136" s="567" t="s">
        <v>2253</v>
      </c>
      <c r="C1136" s="491">
        <v>180</v>
      </c>
      <c r="D1136" s="491">
        <v>0</v>
      </c>
      <c r="E1136" s="491">
        <v>0</v>
      </c>
      <c r="F1136" s="491">
        <v>180</v>
      </c>
      <c r="G1136" s="491">
        <v>180</v>
      </c>
      <c r="H1136" s="491">
        <v>0</v>
      </c>
      <c r="I1136" s="491">
        <v>0</v>
      </c>
      <c r="J1136" s="491">
        <v>180</v>
      </c>
      <c r="K1136" s="581">
        <f t="shared" si="56"/>
        <v>1</v>
      </c>
      <c r="L1136" s="581"/>
      <c r="M1136" s="581"/>
      <c r="N1136" s="581">
        <f t="shared" si="57"/>
        <v>1</v>
      </c>
    </row>
    <row r="1137" spans="1:14" ht="28">
      <c r="A1137" s="564">
        <f t="shared" si="58"/>
        <v>1127</v>
      </c>
      <c r="B1137" s="567" t="s">
        <v>2254</v>
      </c>
      <c r="C1137" s="491">
        <v>61</v>
      </c>
      <c r="D1137" s="491">
        <v>0</v>
      </c>
      <c r="E1137" s="491">
        <v>0</v>
      </c>
      <c r="F1137" s="491">
        <v>61</v>
      </c>
      <c r="G1137" s="491">
        <v>60.677999999999997</v>
      </c>
      <c r="H1137" s="491">
        <v>0</v>
      </c>
      <c r="I1137" s="491">
        <v>0</v>
      </c>
      <c r="J1137" s="491">
        <v>60.677999999999997</v>
      </c>
      <c r="K1137" s="581">
        <f t="shared" si="56"/>
        <v>0.99472131147540976</v>
      </c>
      <c r="L1137" s="581"/>
      <c r="M1137" s="581"/>
      <c r="N1137" s="581">
        <f t="shared" si="57"/>
        <v>0.99472131147540976</v>
      </c>
    </row>
    <row r="1138" spans="1:14" ht="28">
      <c r="A1138" s="564">
        <f t="shared" si="58"/>
        <v>1128</v>
      </c>
      <c r="B1138" s="567" t="s">
        <v>2255</v>
      </c>
      <c r="C1138" s="491">
        <v>1000</v>
      </c>
      <c r="D1138" s="491">
        <v>0</v>
      </c>
      <c r="E1138" s="491">
        <v>0</v>
      </c>
      <c r="F1138" s="491">
        <v>1000</v>
      </c>
      <c r="G1138" s="491">
        <v>1000</v>
      </c>
      <c r="H1138" s="491">
        <v>0</v>
      </c>
      <c r="I1138" s="491">
        <v>0</v>
      </c>
      <c r="J1138" s="491">
        <v>1000</v>
      </c>
      <c r="K1138" s="581">
        <f t="shared" si="56"/>
        <v>1</v>
      </c>
      <c r="L1138" s="581"/>
      <c r="M1138" s="581"/>
      <c r="N1138" s="581">
        <f t="shared" si="57"/>
        <v>1</v>
      </c>
    </row>
    <row r="1139" spans="1:14" ht="28">
      <c r="A1139" s="564">
        <f t="shared" si="58"/>
        <v>1129</v>
      </c>
      <c r="B1139" s="567" t="s">
        <v>2255</v>
      </c>
      <c r="C1139" s="491">
        <v>266.16399999999999</v>
      </c>
      <c r="D1139" s="491">
        <v>0</v>
      </c>
      <c r="E1139" s="491">
        <v>0</v>
      </c>
      <c r="F1139" s="491">
        <v>266.16399999999999</v>
      </c>
      <c r="G1139" s="491">
        <v>266.16399999999999</v>
      </c>
      <c r="H1139" s="491">
        <v>0</v>
      </c>
      <c r="I1139" s="491">
        <v>0</v>
      </c>
      <c r="J1139" s="491">
        <v>266.16399999999999</v>
      </c>
      <c r="K1139" s="581">
        <f t="shared" si="56"/>
        <v>1</v>
      </c>
      <c r="L1139" s="581"/>
      <c r="M1139" s="581"/>
      <c r="N1139" s="581">
        <f t="shared" si="57"/>
        <v>1</v>
      </c>
    </row>
    <row r="1140" spans="1:14">
      <c r="A1140" s="564">
        <f t="shared" si="58"/>
        <v>1130</v>
      </c>
      <c r="B1140" s="567" t="s">
        <v>2256</v>
      </c>
      <c r="C1140" s="491">
        <v>615.97</v>
      </c>
      <c r="D1140" s="491">
        <v>0</v>
      </c>
      <c r="E1140" s="491">
        <v>0</v>
      </c>
      <c r="F1140" s="491">
        <v>615.97</v>
      </c>
      <c r="G1140" s="491">
        <v>665.55799999999999</v>
      </c>
      <c r="H1140" s="491">
        <v>0</v>
      </c>
      <c r="I1140" s="491">
        <v>0</v>
      </c>
      <c r="J1140" s="491">
        <v>665.55799999999999</v>
      </c>
      <c r="K1140" s="581">
        <f t="shared" si="56"/>
        <v>1.0805039206454858</v>
      </c>
      <c r="L1140" s="581"/>
      <c r="M1140" s="581"/>
      <c r="N1140" s="581">
        <f t="shared" si="57"/>
        <v>1.0805039206454858</v>
      </c>
    </row>
    <row r="1141" spans="1:14" ht="28">
      <c r="A1141" s="564">
        <f t="shared" si="58"/>
        <v>1131</v>
      </c>
      <c r="B1141" s="567" t="s">
        <v>2257</v>
      </c>
      <c r="C1141" s="491">
        <v>208.857</v>
      </c>
      <c r="D1141" s="491">
        <v>0</v>
      </c>
      <c r="E1141" s="491">
        <v>0</v>
      </c>
      <c r="F1141" s="491">
        <v>208.857</v>
      </c>
      <c r="G1141" s="491">
        <v>208.857</v>
      </c>
      <c r="H1141" s="491">
        <v>0</v>
      </c>
      <c r="I1141" s="491">
        <v>0</v>
      </c>
      <c r="J1141" s="491">
        <v>208.857</v>
      </c>
      <c r="K1141" s="581">
        <f t="shared" si="56"/>
        <v>1</v>
      </c>
      <c r="L1141" s="581"/>
      <c r="M1141" s="581"/>
      <c r="N1141" s="581">
        <f t="shared" si="57"/>
        <v>1</v>
      </c>
    </row>
    <row r="1142" spans="1:14" ht="28">
      <c r="A1142" s="564">
        <f t="shared" si="58"/>
        <v>1132</v>
      </c>
      <c r="B1142" s="567" t="s">
        <v>2258</v>
      </c>
      <c r="C1142" s="491">
        <v>64.548000000000002</v>
      </c>
      <c r="D1142" s="491">
        <v>0</v>
      </c>
      <c r="E1142" s="491">
        <v>0</v>
      </c>
      <c r="F1142" s="491">
        <v>64.548000000000002</v>
      </c>
      <c r="G1142" s="491">
        <v>87.117000000000004</v>
      </c>
      <c r="H1142" s="491">
        <v>0</v>
      </c>
      <c r="I1142" s="491">
        <v>0</v>
      </c>
      <c r="J1142" s="491">
        <v>87.117000000000004</v>
      </c>
      <c r="K1142" s="581">
        <f t="shared" si="56"/>
        <v>1.3496467744934002</v>
      </c>
      <c r="L1142" s="581"/>
      <c r="M1142" s="581"/>
      <c r="N1142" s="581">
        <f t="shared" si="57"/>
        <v>1.3496467744934002</v>
      </c>
    </row>
    <row r="1143" spans="1:14" ht="28">
      <c r="A1143" s="564">
        <f t="shared" si="58"/>
        <v>1133</v>
      </c>
      <c r="B1143" s="567" t="s">
        <v>2259</v>
      </c>
      <c r="C1143" s="491">
        <v>2800</v>
      </c>
      <c r="D1143" s="491">
        <v>0</v>
      </c>
      <c r="E1143" s="491">
        <v>0</v>
      </c>
      <c r="F1143" s="491">
        <v>2800</v>
      </c>
      <c r="G1143" s="491">
        <v>0</v>
      </c>
      <c r="H1143" s="491">
        <v>0</v>
      </c>
      <c r="I1143" s="491">
        <v>0</v>
      </c>
      <c r="J1143" s="491">
        <v>0</v>
      </c>
      <c r="K1143" s="581">
        <f t="shared" si="56"/>
        <v>0</v>
      </c>
      <c r="L1143" s="581"/>
      <c r="M1143" s="581"/>
      <c r="N1143" s="581">
        <f t="shared" si="57"/>
        <v>0</v>
      </c>
    </row>
    <row r="1144" spans="1:14" ht="28">
      <c r="A1144" s="564">
        <f t="shared" si="58"/>
        <v>1134</v>
      </c>
      <c r="B1144" s="567" t="s">
        <v>2260</v>
      </c>
      <c r="C1144" s="491">
        <v>80000</v>
      </c>
      <c r="D1144" s="491">
        <v>0</v>
      </c>
      <c r="E1144" s="491">
        <v>0</v>
      </c>
      <c r="F1144" s="491">
        <v>80000</v>
      </c>
      <c r="G1144" s="491">
        <v>125888.11629999999</v>
      </c>
      <c r="H1144" s="491">
        <v>0</v>
      </c>
      <c r="I1144" s="491">
        <v>0</v>
      </c>
      <c r="J1144" s="491">
        <v>125888.11629999999</v>
      </c>
      <c r="K1144" s="581">
        <f t="shared" si="56"/>
        <v>1.5736014537499998</v>
      </c>
      <c r="L1144" s="581"/>
      <c r="M1144" s="581"/>
      <c r="N1144" s="581">
        <f t="shared" si="57"/>
        <v>1.5736014537499998</v>
      </c>
    </row>
    <row r="1145" spans="1:14">
      <c r="A1145" s="564">
        <f t="shared" si="58"/>
        <v>1135</v>
      </c>
      <c r="B1145" s="567" t="s">
        <v>2261</v>
      </c>
      <c r="C1145" s="491">
        <v>200</v>
      </c>
      <c r="D1145" s="491">
        <v>0</v>
      </c>
      <c r="E1145" s="491">
        <v>0</v>
      </c>
      <c r="F1145" s="491">
        <v>200</v>
      </c>
      <c r="G1145" s="491">
        <v>200</v>
      </c>
      <c r="H1145" s="491">
        <v>0</v>
      </c>
      <c r="I1145" s="491">
        <v>0</v>
      </c>
      <c r="J1145" s="491">
        <v>200</v>
      </c>
      <c r="K1145" s="581">
        <f t="shared" si="56"/>
        <v>1</v>
      </c>
      <c r="L1145" s="581"/>
      <c r="M1145" s="581"/>
      <c r="N1145" s="581">
        <f t="shared" si="57"/>
        <v>1</v>
      </c>
    </row>
    <row r="1146" spans="1:14">
      <c r="A1146" s="564">
        <f t="shared" si="58"/>
        <v>1136</v>
      </c>
      <c r="B1146" s="567" t="s">
        <v>2261</v>
      </c>
      <c r="C1146" s="491">
        <v>266.57400000000001</v>
      </c>
      <c r="D1146" s="491">
        <v>0</v>
      </c>
      <c r="E1146" s="491">
        <v>0</v>
      </c>
      <c r="F1146" s="491">
        <v>266.57400000000001</v>
      </c>
      <c r="G1146" s="491">
        <v>264.36700000000002</v>
      </c>
      <c r="H1146" s="491">
        <v>0</v>
      </c>
      <c r="I1146" s="491">
        <v>0</v>
      </c>
      <c r="J1146" s="491">
        <v>264.36700000000002</v>
      </c>
      <c r="K1146" s="581">
        <f t="shared" si="56"/>
        <v>0.99172087300336864</v>
      </c>
      <c r="L1146" s="581"/>
      <c r="M1146" s="581"/>
      <c r="N1146" s="581">
        <f t="shared" si="57"/>
        <v>0.99172087300336864</v>
      </c>
    </row>
    <row r="1147" spans="1:14">
      <c r="A1147" s="564">
        <f t="shared" si="58"/>
        <v>1137</v>
      </c>
      <c r="B1147" s="567" t="s">
        <v>2262</v>
      </c>
      <c r="C1147" s="491">
        <v>1091.3</v>
      </c>
      <c r="D1147" s="491">
        <v>0</v>
      </c>
      <c r="E1147" s="491">
        <v>0</v>
      </c>
      <c r="F1147" s="491">
        <v>1091.3</v>
      </c>
      <c r="G1147" s="491">
        <v>1076.588</v>
      </c>
      <c r="H1147" s="491">
        <v>0</v>
      </c>
      <c r="I1147" s="491">
        <v>0</v>
      </c>
      <c r="J1147" s="491">
        <v>1076.588</v>
      </c>
      <c r="K1147" s="581">
        <f t="shared" si="56"/>
        <v>0.98651883075231372</v>
      </c>
      <c r="L1147" s="581"/>
      <c r="M1147" s="581"/>
      <c r="N1147" s="581">
        <f t="shared" si="57"/>
        <v>0.98651883075231372</v>
      </c>
    </row>
    <row r="1148" spans="1:14" ht="28">
      <c r="A1148" s="564">
        <f t="shared" si="58"/>
        <v>1138</v>
      </c>
      <c r="B1148" s="567" t="s">
        <v>2263</v>
      </c>
      <c r="C1148" s="491">
        <v>718.13800000000003</v>
      </c>
      <c r="D1148" s="491">
        <v>0</v>
      </c>
      <c r="E1148" s="491">
        <v>0</v>
      </c>
      <c r="F1148" s="491">
        <v>718.13800000000003</v>
      </c>
      <c r="G1148" s="491">
        <v>718.13800000000003</v>
      </c>
      <c r="H1148" s="491">
        <v>0</v>
      </c>
      <c r="I1148" s="491">
        <v>0</v>
      </c>
      <c r="J1148" s="491">
        <v>718.13800000000003</v>
      </c>
      <c r="K1148" s="581">
        <f t="shared" si="56"/>
        <v>1</v>
      </c>
      <c r="L1148" s="581"/>
      <c r="M1148" s="581"/>
      <c r="N1148" s="581">
        <f t="shared" si="57"/>
        <v>1</v>
      </c>
    </row>
    <row r="1149" spans="1:14" ht="28">
      <c r="A1149" s="564">
        <f t="shared" si="58"/>
        <v>1139</v>
      </c>
      <c r="B1149" s="567" t="s">
        <v>2264</v>
      </c>
      <c r="C1149" s="491">
        <v>156.4</v>
      </c>
      <c r="D1149" s="491">
        <v>0</v>
      </c>
      <c r="E1149" s="491">
        <v>0</v>
      </c>
      <c r="F1149" s="491">
        <v>156.4</v>
      </c>
      <c r="G1149" s="491">
        <v>156.4</v>
      </c>
      <c r="H1149" s="491">
        <v>0</v>
      </c>
      <c r="I1149" s="491">
        <v>0</v>
      </c>
      <c r="J1149" s="491">
        <v>156.4</v>
      </c>
      <c r="K1149" s="581">
        <f t="shared" si="56"/>
        <v>1</v>
      </c>
      <c r="L1149" s="581"/>
      <c r="M1149" s="581"/>
      <c r="N1149" s="581">
        <f t="shared" si="57"/>
        <v>1</v>
      </c>
    </row>
    <row r="1150" spans="1:14" ht="28">
      <c r="A1150" s="564">
        <f t="shared" si="58"/>
        <v>1140</v>
      </c>
      <c r="B1150" s="567" t="s">
        <v>2264</v>
      </c>
      <c r="C1150" s="491">
        <v>100</v>
      </c>
      <c r="D1150" s="491">
        <v>0</v>
      </c>
      <c r="E1150" s="491">
        <v>0</v>
      </c>
      <c r="F1150" s="491">
        <v>100</v>
      </c>
      <c r="G1150" s="491">
        <v>91.355999999999995</v>
      </c>
      <c r="H1150" s="491">
        <v>0</v>
      </c>
      <c r="I1150" s="491">
        <v>0</v>
      </c>
      <c r="J1150" s="491">
        <v>91.355999999999995</v>
      </c>
      <c r="K1150" s="581">
        <f t="shared" si="56"/>
        <v>0.91355999999999993</v>
      </c>
      <c r="L1150" s="581"/>
      <c r="M1150" s="581"/>
      <c r="N1150" s="581">
        <f t="shared" si="57"/>
        <v>0.91355999999999993</v>
      </c>
    </row>
    <row r="1151" spans="1:14" ht="28">
      <c r="A1151" s="564">
        <f t="shared" si="58"/>
        <v>1141</v>
      </c>
      <c r="B1151" s="567" t="s">
        <v>2265</v>
      </c>
      <c r="C1151" s="491">
        <v>2089.6689999999999</v>
      </c>
      <c r="D1151" s="491">
        <v>0</v>
      </c>
      <c r="E1151" s="491">
        <v>0</v>
      </c>
      <c r="F1151" s="491">
        <v>2089.6689999999999</v>
      </c>
      <c r="G1151" s="491">
        <v>2097.2249999999999</v>
      </c>
      <c r="H1151" s="491">
        <v>0</v>
      </c>
      <c r="I1151" s="491">
        <v>0</v>
      </c>
      <c r="J1151" s="491">
        <v>2097.2249999999999</v>
      </c>
      <c r="K1151" s="581">
        <f t="shared" si="56"/>
        <v>1.0036158836638722</v>
      </c>
      <c r="L1151" s="581"/>
      <c r="M1151" s="581"/>
      <c r="N1151" s="581">
        <f t="shared" si="57"/>
        <v>1.0036158836638722</v>
      </c>
    </row>
    <row r="1152" spans="1:14">
      <c r="A1152" s="564">
        <f t="shared" si="58"/>
        <v>1142</v>
      </c>
      <c r="B1152" s="567" t="s">
        <v>2266</v>
      </c>
      <c r="C1152" s="491">
        <v>8000</v>
      </c>
      <c r="D1152" s="491">
        <v>0</v>
      </c>
      <c r="E1152" s="491">
        <v>0</v>
      </c>
      <c r="F1152" s="491">
        <v>8000</v>
      </c>
      <c r="G1152" s="491">
        <v>8000</v>
      </c>
      <c r="H1152" s="491">
        <v>0</v>
      </c>
      <c r="I1152" s="491">
        <v>0</v>
      </c>
      <c r="J1152" s="491">
        <v>8000</v>
      </c>
      <c r="K1152" s="581">
        <f t="shared" si="56"/>
        <v>1</v>
      </c>
      <c r="L1152" s="581"/>
      <c r="M1152" s="581"/>
      <c r="N1152" s="581">
        <f t="shared" si="57"/>
        <v>1</v>
      </c>
    </row>
    <row r="1153" spans="1:14">
      <c r="A1153" s="564">
        <f t="shared" si="58"/>
        <v>1143</v>
      </c>
      <c r="B1153" s="567" t="s">
        <v>2266</v>
      </c>
      <c r="C1153" s="491">
        <v>0</v>
      </c>
      <c r="D1153" s="491">
        <v>0</v>
      </c>
      <c r="E1153" s="491">
        <v>0</v>
      </c>
      <c r="F1153" s="491">
        <v>0</v>
      </c>
      <c r="G1153" s="491">
        <v>4476.6030000000001</v>
      </c>
      <c r="H1153" s="491">
        <v>0</v>
      </c>
      <c r="I1153" s="491">
        <v>0</v>
      </c>
      <c r="J1153" s="491">
        <v>4476.6030000000001</v>
      </c>
      <c r="K1153" s="581"/>
      <c r="L1153" s="581"/>
      <c r="M1153" s="581"/>
      <c r="N1153" s="581"/>
    </row>
    <row r="1154" spans="1:14" ht="28">
      <c r="A1154" s="564">
        <f t="shared" si="58"/>
        <v>1144</v>
      </c>
      <c r="B1154" s="567" t="s">
        <v>2267</v>
      </c>
      <c r="C1154" s="491">
        <v>200</v>
      </c>
      <c r="D1154" s="491">
        <v>0</v>
      </c>
      <c r="E1154" s="491">
        <v>0</v>
      </c>
      <c r="F1154" s="491">
        <v>200</v>
      </c>
      <c r="G1154" s="491">
        <v>200</v>
      </c>
      <c r="H1154" s="491">
        <v>0</v>
      </c>
      <c r="I1154" s="491">
        <v>0</v>
      </c>
      <c r="J1154" s="491">
        <v>200</v>
      </c>
      <c r="K1154" s="581">
        <f t="shared" si="56"/>
        <v>1</v>
      </c>
      <c r="L1154" s="581"/>
      <c r="M1154" s="581"/>
      <c r="N1154" s="581">
        <f t="shared" si="57"/>
        <v>1</v>
      </c>
    </row>
    <row r="1155" spans="1:14" ht="28">
      <c r="A1155" s="564">
        <f t="shared" si="58"/>
        <v>1145</v>
      </c>
      <c r="B1155" s="567" t="s">
        <v>2267</v>
      </c>
      <c r="C1155" s="491">
        <v>517.26499999999999</v>
      </c>
      <c r="D1155" s="491">
        <v>0</v>
      </c>
      <c r="E1155" s="491">
        <v>0</v>
      </c>
      <c r="F1155" s="491">
        <v>517.26499999999999</v>
      </c>
      <c r="G1155" s="491">
        <v>517.26499999999999</v>
      </c>
      <c r="H1155" s="491">
        <v>0</v>
      </c>
      <c r="I1155" s="491">
        <v>0</v>
      </c>
      <c r="J1155" s="491">
        <v>517.26499999999999</v>
      </c>
      <c r="K1155" s="581">
        <f t="shared" si="56"/>
        <v>1</v>
      </c>
      <c r="L1155" s="581"/>
      <c r="M1155" s="581"/>
      <c r="N1155" s="581">
        <f t="shared" si="57"/>
        <v>1</v>
      </c>
    </row>
    <row r="1156" spans="1:14" ht="28">
      <c r="A1156" s="564">
        <f t="shared" si="58"/>
        <v>1146</v>
      </c>
      <c r="B1156" s="567" t="s">
        <v>2268</v>
      </c>
      <c r="C1156" s="491">
        <v>1842.463</v>
      </c>
      <c r="D1156" s="491">
        <v>0</v>
      </c>
      <c r="E1156" s="491">
        <v>0</v>
      </c>
      <c r="F1156" s="491">
        <v>1842.463</v>
      </c>
      <c r="G1156" s="491">
        <v>1842.463</v>
      </c>
      <c r="H1156" s="491">
        <v>0</v>
      </c>
      <c r="I1156" s="491">
        <v>0</v>
      </c>
      <c r="J1156" s="491">
        <v>1842.463</v>
      </c>
      <c r="K1156" s="581">
        <f t="shared" si="56"/>
        <v>1</v>
      </c>
      <c r="L1156" s="581"/>
      <c r="M1156" s="581"/>
      <c r="N1156" s="581">
        <f t="shared" si="57"/>
        <v>1</v>
      </c>
    </row>
    <row r="1157" spans="1:14" ht="28">
      <c r="A1157" s="564">
        <f t="shared" si="58"/>
        <v>1147</v>
      </c>
      <c r="B1157" s="567" t="s">
        <v>2269</v>
      </c>
      <c r="C1157" s="491">
        <v>1458.452</v>
      </c>
      <c r="D1157" s="491">
        <v>0</v>
      </c>
      <c r="E1157" s="491">
        <v>0</v>
      </c>
      <c r="F1157" s="491">
        <v>1458.452</v>
      </c>
      <c r="G1157" s="491">
        <v>1458.452</v>
      </c>
      <c r="H1157" s="491">
        <v>0</v>
      </c>
      <c r="I1157" s="491">
        <v>0</v>
      </c>
      <c r="J1157" s="491">
        <v>1458.452</v>
      </c>
      <c r="K1157" s="581">
        <f t="shared" si="56"/>
        <v>1</v>
      </c>
      <c r="L1157" s="581"/>
      <c r="M1157" s="581"/>
      <c r="N1157" s="581">
        <f t="shared" si="57"/>
        <v>1</v>
      </c>
    </row>
    <row r="1158" spans="1:14">
      <c r="A1158" s="564">
        <f t="shared" si="58"/>
        <v>1148</v>
      </c>
      <c r="B1158" s="567" t="s">
        <v>2270</v>
      </c>
      <c r="C1158" s="491">
        <v>1164.557</v>
      </c>
      <c r="D1158" s="491">
        <v>0</v>
      </c>
      <c r="E1158" s="491">
        <v>0</v>
      </c>
      <c r="F1158" s="491">
        <v>1164.557</v>
      </c>
      <c r="G1158" s="491">
        <v>1162.6289999999999</v>
      </c>
      <c r="H1158" s="491">
        <v>0</v>
      </c>
      <c r="I1158" s="491">
        <v>0</v>
      </c>
      <c r="J1158" s="491">
        <v>1162.6289999999999</v>
      </c>
      <c r="K1158" s="581">
        <f t="shared" si="56"/>
        <v>0.99834443483659441</v>
      </c>
      <c r="L1158" s="581"/>
      <c r="M1158" s="581"/>
      <c r="N1158" s="581">
        <f t="shared" si="57"/>
        <v>0.99834443483659441</v>
      </c>
    </row>
    <row r="1159" spans="1:14" ht="28">
      <c r="A1159" s="564">
        <f t="shared" si="58"/>
        <v>1149</v>
      </c>
      <c r="B1159" s="567" t="s">
        <v>2271</v>
      </c>
      <c r="C1159" s="491">
        <v>256.44</v>
      </c>
      <c r="D1159" s="491">
        <v>0</v>
      </c>
      <c r="E1159" s="491">
        <v>0</v>
      </c>
      <c r="F1159" s="491">
        <v>256.44</v>
      </c>
      <c r="G1159" s="491">
        <v>223.19200000000001</v>
      </c>
      <c r="H1159" s="491">
        <v>0</v>
      </c>
      <c r="I1159" s="491">
        <v>0</v>
      </c>
      <c r="J1159" s="491">
        <v>223.19200000000001</v>
      </c>
      <c r="K1159" s="581">
        <f t="shared" si="56"/>
        <v>0.87034783965060059</v>
      </c>
      <c r="L1159" s="581"/>
      <c r="M1159" s="581"/>
      <c r="N1159" s="581">
        <f t="shared" si="57"/>
        <v>0.87034783965060059</v>
      </c>
    </row>
    <row r="1160" spans="1:14" ht="28">
      <c r="A1160" s="564">
        <f t="shared" si="58"/>
        <v>1150</v>
      </c>
      <c r="B1160" s="567" t="s">
        <v>2272</v>
      </c>
      <c r="C1160" s="491">
        <v>56.115000000000002</v>
      </c>
      <c r="D1160" s="491">
        <v>0</v>
      </c>
      <c r="E1160" s="491">
        <v>0</v>
      </c>
      <c r="F1160" s="491">
        <v>56.115000000000002</v>
      </c>
      <c r="G1160" s="491">
        <v>53.774000000000001</v>
      </c>
      <c r="H1160" s="491">
        <v>0</v>
      </c>
      <c r="I1160" s="491">
        <v>0</v>
      </c>
      <c r="J1160" s="491">
        <v>53.774000000000001</v>
      </c>
      <c r="K1160" s="581">
        <f t="shared" si="56"/>
        <v>0.95828209926044727</v>
      </c>
      <c r="L1160" s="581"/>
      <c r="M1160" s="581"/>
      <c r="N1160" s="581">
        <f t="shared" si="57"/>
        <v>0.95828209926044727</v>
      </c>
    </row>
    <row r="1161" spans="1:14" ht="42">
      <c r="A1161" s="564">
        <f t="shared" si="58"/>
        <v>1151</v>
      </c>
      <c r="B1161" s="567" t="s">
        <v>2273</v>
      </c>
      <c r="C1161" s="491">
        <v>1000</v>
      </c>
      <c r="D1161" s="491">
        <v>0</v>
      </c>
      <c r="E1161" s="491">
        <v>0</v>
      </c>
      <c r="F1161" s="491">
        <v>1000</v>
      </c>
      <c r="G1161" s="491">
        <v>996.36699999999996</v>
      </c>
      <c r="H1161" s="491">
        <v>0</v>
      </c>
      <c r="I1161" s="491">
        <v>0</v>
      </c>
      <c r="J1161" s="491">
        <v>996.36699999999996</v>
      </c>
      <c r="K1161" s="581">
        <f t="shared" si="56"/>
        <v>0.996367</v>
      </c>
      <c r="L1161" s="581"/>
      <c r="M1161" s="581"/>
      <c r="N1161" s="581">
        <f t="shared" si="57"/>
        <v>0.996367</v>
      </c>
    </row>
    <row r="1162" spans="1:14" ht="42">
      <c r="A1162" s="564">
        <f t="shared" si="58"/>
        <v>1152</v>
      </c>
      <c r="B1162" s="567" t="s">
        <v>2273</v>
      </c>
      <c r="C1162" s="491">
        <v>2200</v>
      </c>
      <c r="D1162" s="491">
        <v>0</v>
      </c>
      <c r="E1162" s="491">
        <v>0</v>
      </c>
      <c r="F1162" s="491">
        <v>2200</v>
      </c>
      <c r="G1162" s="491">
        <v>2098.3739999999998</v>
      </c>
      <c r="H1162" s="491">
        <v>0</v>
      </c>
      <c r="I1162" s="491">
        <v>0</v>
      </c>
      <c r="J1162" s="491">
        <v>2098.3739999999998</v>
      </c>
      <c r="K1162" s="581">
        <f t="shared" si="56"/>
        <v>0.95380636363636351</v>
      </c>
      <c r="L1162" s="581"/>
      <c r="M1162" s="581"/>
      <c r="N1162" s="581">
        <f t="shared" si="57"/>
        <v>0.95380636363636351</v>
      </c>
    </row>
    <row r="1163" spans="1:14" ht="28">
      <c r="A1163" s="564">
        <f t="shared" si="58"/>
        <v>1153</v>
      </c>
      <c r="B1163" s="567" t="s">
        <v>2274</v>
      </c>
      <c r="C1163" s="491">
        <v>2000</v>
      </c>
      <c r="D1163" s="491">
        <v>0</v>
      </c>
      <c r="E1163" s="491">
        <v>0</v>
      </c>
      <c r="F1163" s="491">
        <v>2000</v>
      </c>
      <c r="G1163" s="491">
        <v>2000.095</v>
      </c>
      <c r="H1163" s="491">
        <v>0</v>
      </c>
      <c r="I1163" s="491">
        <v>0</v>
      </c>
      <c r="J1163" s="491">
        <v>2000.095</v>
      </c>
      <c r="K1163" s="581">
        <f t="shared" ref="K1163:K1226" si="59">G1163/C1163</f>
        <v>1.0000475</v>
      </c>
      <c r="L1163" s="581"/>
      <c r="M1163" s="581"/>
      <c r="N1163" s="581">
        <f t="shared" ref="N1163:N1226" si="60">J1163/F1163</f>
        <v>1.0000475</v>
      </c>
    </row>
    <row r="1164" spans="1:14" ht="28">
      <c r="A1164" s="564">
        <f t="shared" si="58"/>
        <v>1154</v>
      </c>
      <c r="B1164" s="567" t="s">
        <v>2274</v>
      </c>
      <c r="C1164" s="491">
        <v>526.43299999999999</v>
      </c>
      <c r="D1164" s="491">
        <v>0</v>
      </c>
      <c r="E1164" s="491">
        <v>0</v>
      </c>
      <c r="F1164" s="491">
        <v>526.43299999999999</v>
      </c>
      <c r="G1164" s="491">
        <v>526.43299999999999</v>
      </c>
      <c r="H1164" s="491">
        <v>0</v>
      </c>
      <c r="I1164" s="491">
        <v>0</v>
      </c>
      <c r="J1164" s="491">
        <v>526.43299999999999</v>
      </c>
      <c r="K1164" s="581">
        <f t="shared" si="59"/>
        <v>1</v>
      </c>
      <c r="L1164" s="581"/>
      <c r="M1164" s="581"/>
      <c r="N1164" s="581">
        <f t="shared" si="60"/>
        <v>1</v>
      </c>
    </row>
    <row r="1165" spans="1:14" ht="42">
      <c r="A1165" s="564">
        <f t="shared" ref="A1165:A1228" si="61">1+A1164</f>
        <v>1155</v>
      </c>
      <c r="B1165" s="567" t="s">
        <v>2275</v>
      </c>
      <c r="C1165" s="491">
        <v>2000</v>
      </c>
      <c r="D1165" s="491">
        <v>0</v>
      </c>
      <c r="E1165" s="491">
        <v>0</v>
      </c>
      <c r="F1165" s="491">
        <v>2000</v>
      </c>
      <c r="G1165" s="491">
        <v>2000</v>
      </c>
      <c r="H1165" s="491">
        <v>0</v>
      </c>
      <c r="I1165" s="491">
        <v>0</v>
      </c>
      <c r="J1165" s="491">
        <v>2000</v>
      </c>
      <c r="K1165" s="581">
        <f t="shared" si="59"/>
        <v>1</v>
      </c>
      <c r="L1165" s="581"/>
      <c r="M1165" s="581"/>
      <c r="N1165" s="581">
        <f t="shared" si="60"/>
        <v>1</v>
      </c>
    </row>
    <row r="1166" spans="1:14" ht="42">
      <c r="A1166" s="564">
        <f t="shared" si="61"/>
        <v>1156</v>
      </c>
      <c r="B1166" s="567" t="s">
        <v>2275</v>
      </c>
      <c r="C1166" s="491">
        <v>2000</v>
      </c>
      <c r="D1166" s="491">
        <v>0</v>
      </c>
      <c r="E1166" s="491">
        <v>0</v>
      </c>
      <c r="F1166" s="491">
        <v>2000</v>
      </c>
      <c r="G1166" s="491">
        <v>2000</v>
      </c>
      <c r="H1166" s="491">
        <v>0</v>
      </c>
      <c r="I1166" s="491">
        <v>0</v>
      </c>
      <c r="J1166" s="491">
        <v>2000</v>
      </c>
      <c r="K1166" s="581">
        <f t="shared" si="59"/>
        <v>1</v>
      </c>
      <c r="L1166" s="581"/>
      <c r="M1166" s="581"/>
      <c r="N1166" s="581">
        <f t="shared" si="60"/>
        <v>1</v>
      </c>
    </row>
    <row r="1167" spans="1:14" ht="28">
      <c r="A1167" s="564">
        <f t="shared" si="61"/>
        <v>1157</v>
      </c>
      <c r="B1167" s="567" t="s">
        <v>2276</v>
      </c>
      <c r="C1167" s="491">
        <v>540</v>
      </c>
      <c r="D1167" s="491">
        <v>0</v>
      </c>
      <c r="E1167" s="491">
        <v>0</v>
      </c>
      <c r="F1167" s="491">
        <v>540</v>
      </c>
      <c r="G1167" s="491">
        <v>534.79899999999998</v>
      </c>
      <c r="H1167" s="491">
        <v>0</v>
      </c>
      <c r="I1167" s="491">
        <v>0</v>
      </c>
      <c r="J1167" s="491">
        <v>534.79899999999998</v>
      </c>
      <c r="K1167" s="581">
        <f t="shared" si="59"/>
        <v>0.99036851851851848</v>
      </c>
      <c r="L1167" s="581"/>
      <c r="M1167" s="581"/>
      <c r="N1167" s="581">
        <f t="shared" si="60"/>
        <v>0.99036851851851848</v>
      </c>
    </row>
    <row r="1168" spans="1:14" ht="28">
      <c r="A1168" s="564">
        <f t="shared" si="61"/>
        <v>1158</v>
      </c>
      <c r="B1168" s="567" t="s">
        <v>2277</v>
      </c>
      <c r="C1168" s="491">
        <v>2000</v>
      </c>
      <c r="D1168" s="491">
        <v>0</v>
      </c>
      <c r="E1168" s="491">
        <v>0</v>
      </c>
      <c r="F1168" s="491">
        <v>2000</v>
      </c>
      <c r="G1168" s="491">
        <v>2070</v>
      </c>
      <c r="H1168" s="491">
        <v>0</v>
      </c>
      <c r="I1168" s="491">
        <v>0</v>
      </c>
      <c r="J1168" s="491">
        <v>2070</v>
      </c>
      <c r="K1168" s="581">
        <f t="shared" si="59"/>
        <v>1.0349999999999999</v>
      </c>
      <c r="L1168" s="581"/>
      <c r="M1168" s="581"/>
      <c r="N1168" s="581">
        <f t="shared" si="60"/>
        <v>1.0349999999999999</v>
      </c>
    </row>
    <row r="1169" spans="1:14" ht="28">
      <c r="A1169" s="564">
        <f t="shared" si="61"/>
        <v>1159</v>
      </c>
      <c r="B1169" s="567" t="s">
        <v>2277</v>
      </c>
      <c r="C1169" s="491">
        <v>3260</v>
      </c>
      <c r="D1169" s="491">
        <v>0</v>
      </c>
      <c r="E1169" s="491">
        <v>0</v>
      </c>
      <c r="F1169" s="491">
        <v>3260</v>
      </c>
      <c r="G1169" s="491">
        <v>3260</v>
      </c>
      <c r="H1169" s="491">
        <v>0</v>
      </c>
      <c r="I1169" s="491">
        <v>0</v>
      </c>
      <c r="J1169" s="491">
        <v>3260</v>
      </c>
      <c r="K1169" s="581">
        <f t="shared" si="59"/>
        <v>1</v>
      </c>
      <c r="L1169" s="581"/>
      <c r="M1169" s="581"/>
      <c r="N1169" s="581">
        <f t="shared" si="60"/>
        <v>1</v>
      </c>
    </row>
    <row r="1170" spans="1:14" ht="28">
      <c r="A1170" s="564">
        <f t="shared" si="61"/>
        <v>1160</v>
      </c>
      <c r="B1170" s="567" t="s">
        <v>2278</v>
      </c>
      <c r="C1170" s="491">
        <v>5200</v>
      </c>
      <c r="D1170" s="491">
        <v>0</v>
      </c>
      <c r="E1170" s="491">
        <v>0</v>
      </c>
      <c r="F1170" s="491">
        <v>5200</v>
      </c>
      <c r="G1170" s="491">
        <v>5200</v>
      </c>
      <c r="H1170" s="491">
        <v>0</v>
      </c>
      <c r="I1170" s="491">
        <v>0</v>
      </c>
      <c r="J1170" s="491">
        <v>5200</v>
      </c>
      <c r="K1170" s="581">
        <f t="shared" si="59"/>
        <v>1</v>
      </c>
      <c r="L1170" s="581"/>
      <c r="M1170" s="581"/>
      <c r="N1170" s="581">
        <f t="shared" si="60"/>
        <v>1</v>
      </c>
    </row>
    <row r="1171" spans="1:14" ht="28">
      <c r="A1171" s="564">
        <f t="shared" si="61"/>
        <v>1161</v>
      </c>
      <c r="B1171" s="567" t="s">
        <v>2278</v>
      </c>
      <c r="C1171" s="491">
        <v>773.78399999999999</v>
      </c>
      <c r="D1171" s="491">
        <v>0</v>
      </c>
      <c r="E1171" s="491">
        <v>0</v>
      </c>
      <c r="F1171" s="491">
        <v>773.78399999999999</v>
      </c>
      <c r="G1171" s="491">
        <v>551.14700000000005</v>
      </c>
      <c r="H1171" s="491">
        <v>0</v>
      </c>
      <c r="I1171" s="491">
        <v>0</v>
      </c>
      <c r="J1171" s="491">
        <v>551.14700000000005</v>
      </c>
      <c r="K1171" s="581">
        <f t="shared" si="59"/>
        <v>0.71227500180929049</v>
      </c>
      <c r="L1171" s="581"/>
      <c r="M1171" s="581"/>
      <c r="N1171" s="581">
        <f t="shared" si="60"/>
        <v>0.71227500180929049</v>
      </c>
    </row>
    <row r="1172" spans="1:14" ht="28">
      <c r="A1172" s="564">
        <f t="shared" si="61"/>
        <v>1162</v>
      </c>
      <c r="B1172" s="567" t="s">
        <v>2279</v>
      </c>
      <c r="C1172" s="491">
        <v>7.0579999999999998</v>
      </c>
      <c r="D1172" s="491">
        <v>0</v>
      </c>
      <c r="E1172" s="491">
        <v>0</v>
      </c>
      <c r="F1172" s="491">
        <v>7.0579999999999998</v>
      </c>
      <c r="G1172" s="491">
        <v>96.058000000000007</v>
      </c>
      <c r="H1172" s="491">
        <v>0</v>
      </c>
      <c r="I1172" s="491">
        <v>0</v>
      </c>
      <c r="J1172" s="491">
        <v>96.058000000000007</v>
      </c>
      <c r="K1172" s="581">
        <f t="shared" si="59"/>
        <v>13.609804477189007</v>
      </c>
      <c r="L1172" s="581"/>
      <c r="M1172" s="581"/>
      <c r="N1172" s="581">
        <f t="shared" si="60"/>
        <v>13.609804477189007</v>
      </c>
    </row>
    <row r="1173" spans="1:14" ht="28">
      <c r="A1173" s="564">
        <f t="shared" si="61"/>
        <v>1163</v>
      </c>
      <c r="B1173" s="567" t="s">
        <v>2280</v>
      </c>
      <c r="C1173" s="491">
        <v>300</v>
      </c>
      <c r="D1173" s="491">
        <v>0</v>
      </c>
      <c r="E1173" s="491">
        <v>0</v>
      </c>
      <c r="F1173" s="491">
        <v>300</v>
      </c>
      <c r="G1173" s="491">
        <v>300</v>
      </c>
      <c r="H1173" s="491">
        <v>0</v>
      </c>
      <c r="I1173" s="491">
        <v>0</v>
      </c>
      <c r="J1173" s="491">
        <v>300</v>
      </c>
      <c r="K1173" s="581">
        <f t="shared" si="59"/>
        <v>1</v>
      </c>
      <c r="L1173" s="581"/>
      <c r="M1173" s="581"/>
      <c r="N1173" s="581">
        <f t="shared" si="60"/>
        <v>1</v>
      </c>
    </row>
    <row r="1174" spans="1:14" ht="28">
      <c r="A1174" s="564">
        <f t="shared" si="61"/>
        <v>1164</v>
      </c>
      <c r="B1174" s="567" t="s">
        <v>2281</v>
      </c>
      <c r="C1174" s="491">
        <v>150</v>
      </c>
      <c r="D1174" s="491">
        <v>0</v>
      </c>
      <c r="E1174" s="491">
        <v>0</v>
      </c>
      <c r="F1174" s="491">
        <v>150</v>
      </c>
      <c r="G1174" s="491">
        <v>150</v>
      </c>
      <c r="H1174" s="491">
        <v>0</v>
      </c>
      <c r="I1174" s="491">
        <v>0</v>
      </c>
      <c r="J1174" s="491">
        <v>150</v>
      </c>
      <c r="K1174" s="581">
        <f t="shared" si="59"/>
        <v>1</v>
      </c>
      <c r="L1174" s="581"/>
      <c r="M1174" s="581"/>
      <c r="N1174" s="581">
        <f t="shared" si="60"/>
        <v>1</v>
      </c>
    </row>
    <row r="1175" spans="1:14" ht="28">
      <c r="A1175" s="564">
        <f t="shared" si="61"/>
        <v>1165</v>
      </c>
      <c r="B1175" s="567" t="s">
        <v>2281</v>
      </c>
      <c r="C1175" s="491">
        <v>365.726</v>
      </c>
      <c r="D1175" s="491">
        <v>0</v>
      </c>
      <c r="E1175" s="491">
        <v>0</v>
      </c>
      <c r="F1175" s="491">
        <v>365.726</v>
      </c>
      <c r="G1175" s="491">
        <v>215.726</v>
      </c>
      <c r="H1175" s="491">
        <v>0</v>
      </c>
      <c r="I1175" s="491">
        <v>0</v>
      </c>
      <c r="J1175" s="491">
        <v>215.726</v>
      </c>
      <c r="K1175" s="581">
        <f t="shared" si="59"/>
        <v>0.5898568873965756</v>
      </c>
      <c r="L1175" s="581"/>
      <c r="M1175" s="581"/>
      <c r="N1175" s="581">
        <f t="shared" si="60"/>
        <v>0.5898568873965756</v>
      </c>
    </row>
    <row r="1176" spans="1:14">
      <c r="A1176" s="564">
        <f t="shared" si="61"/>
        <v>1166</v>
      </c>
      <c r="B1176" s="567" t="s">
        <v>2282</v>
      </c>
      <c r="C1176" s="491">
        <v>250</v>
      </c>
      <c r="D1176" s="491">
        <v>0</v>
      </c>
      <c r="E1176" s="491">
        <v>0</v>
      </c>
      <c r="F1176" s="491">
        <v>250</v>
      </c>
      <c r="G1176" s="491">
        <v>216.89099999999999</v>
      </c>
      <c r="H1176" s="491">
        <v>0</v>
      </c>
      <c r="I1176" s="491">
        <v>0</v>
      </c>
      <c r="J1176" s="491">
        <v>216.89099999999999</v>
      </c>
      <c r="K1176" s="581">
        <f t="shared" si="59"/>
        <v>0.867564</v>
      </c>
      <c r="L1176" s="581"/>
      <c r="M1176" s="581"/>
      <c r="N1176" s="581">
        <f t="shared" si="60"/>
        <v>0.867564</v>
      </c>
    </row>
    <row r="1177" spans="1:14">
      <c r="A1177" s="564">
        <f t="shared" si="61"/>
        <v>1167</v>
      </c>
      <c r="B1177" s="567" t="s">
        <v>2283</v>
      </c>
      <c r="C1177" s="491">
        <v>150</v>
      </c>
      <c r="D1177" s="491">
        <v>0</v>
      </c>
      <c r="E1177" s="491">
        <v>0</v>
      </c>
      <c r="F1177" s="491">
        <v>150</v>
      </c>
      <c r="G1177" s="491">
        <v>150</v>
      </c>
      <c r="H1177" s="491">
        <v>0</v>
      </c>
      <c r="I1177" s="491">
        <v>0</v>
      </c>
      <c r="J1177" s="491">
        <v>150</v>
      </c>
      <c r="K1177" s="581">
        <f t="shared" si="59"/>
        <v>1</v>
      </c>
      <c r="L1177" s="581"/>
      <c r="M1177" s="581"/>
      <c r="N1177" s="581">
        <f t="shared" si="60"/>
        <v>1</v>
      </c>
    </row>
    <row r="1178" spans="1:14">
      <c r="A1178" s="564">
        <f t="shared" si="61"/>
        <v>1168</v>
      </c>
      <c r="B1178" s="567" t="s">
        <v>2283</v>
      </c>
      <c r="C1178" s="491">
        <v>110</v>
      </c>
      <c r="D1178" s="491">
        <v>0</v>
      </c>
      <c r="E1178" s="491">
        <v>0</v>
      </c>
      <c r="F1178" s="491">
        <v>110</v>
      </c>
      <c r="G1178" s="491">
        <v>108.718</v>
      </c>
      <c r="H1178" s="491">
        <v>0</v>
      </c>
      <c r="I1178" s="491">
        <v>0</v>
      </c>
      <c r="J1178" s="491">
        <v>108.718</v>
      </c>
      <c r="K1178" s="581">
        <f t="shared" si="59"/>
        <v>0.98834545454545453</v>
      </c>
      <c r="L1178" s="581"/>
      <c r="M1178" s="581"/>
      <c r="N1178" s="581">
        <f t="shared" si="60"/>
        <v>0.98834545454545453</v>
      </c>
    </row>
    <row r="1179" spans="1:14">
      <c r="A1179" s="564">
        <f t="shared" si="61"/>
        <v>1169</v>
      </c>
      <c r="B1179" s="567" t="s">
        <v>2284</v>
      </c>
      <c r="C1179" s="491">
        <v>200</v>
      </c>
      <c r="D1179" s="491">
        <v>0</v>
      </c>
      <c r="E1179" s="491">
        <v>0</v>
      </c>
      <c r="F1179" s="491">
        <v>200</v>
      </c>
      <c r="G1179" s="491">
        <v>200</v>
      </c>
      <c r="H1179" s="491">
        <v>0</v>
      </c>
      <c r="I1179" s="491">
        <v>0</v>
      </c>
      <c r="J1179" s="491">
        <v>200</v>
      </c>
      <c r="K1179" s="581">
        <f t="shared" si="59"/>
        <v>1</v>
      </c>
      <c r="L1179" s="581"/>
      <c r="M1179" s="581"/>
      <c r="N1179" s="581">
        <f t="shared" si="60"/>
        <v>1</v>
      </c>
    </row>
    <row r="1180" spans="1:14">
      <c r="A1180" s="564">
        <f t="shared" si="61"/>
        <v>1170</v>
      </c>
      <c r="B1180" s="567" t="s">
        <v>2284</v>
      </c>
      <c r="C1180" s="491">
        <v>107.017</v>
      </c>
      <c r="D1180" s="491">
        <v>0</v>
      </c>
      <c r="E1180" s="491">
        <v>0</v>
      </c>
      <c r="F1180" s="491">
        <v>107.017</v>
      </c>
      <c r="G1180" s="491">
        <v>107.017</v>
      </c>
      <c r="H1180" s="491">
        <v>0</v>
      </c>
      <c r="I1180" s="491">
        <v>0</v>
      </c>
      <c r="J1180" s="491">
        <v>107.017</v>
      </c>
      <c r="K1180" s="581">
        <f t="shared" si="59"/>
        <v>1</v>
      </c>
      <c r="L1180" s="581"/>
      <c r="M1180" s="581"/>
      <c r="N1180" s="581">
        <f t="shared" si="60"/>
        <v>1</v>
      </c>
    </row>
    <row r="1181" spans="1:14" ht="28">
      <c r="A1181" s="564">
        <f t="shared" si="61"/>
        <v>1171</v>
      </c>
      <c r="B1181" s="567" t="s">
        <v>2285</v>
      </c>
      <c r="C1181" s="491">
        <v>1302.6479999999999</v>
      </c>
      <c r="D1181" s="491">
        <v>0</v>
      </c>
      <c r="E1181" s="491">
        <v>0</v>
      </c>
      <c r="F1181" s="491">
        <v>1302.6479999999999</v>
      </c>
      <c r="G1181" s="491">
        <v>1302.6479999999999</v>
      </c>
      <c r="H1181" s="491">
        <v>0</v>
      </c>
      <c r="I1181" s="491">
        <v>0</v>
      </c>
      <c r="J1181" s="491">
        <v>1302.6479999999999</v>
      </c>
      <c r="K1181" s="581">
        <f t="shared" si="59"/>
        <v>1</v>
      </c>
      <c r="L1181" s="581"/>
      <c r="M1181" s="581"/>
      <c r="N1181" s="581">
        <f t="shared" si="60"/>
        <v>1</v>
      </c>
    </row>
    <row r="1182" spans="1:14" ht="28">
      <c r="A1182" s="564">
        <f t="shared" si="61"/>
        <v>1172</v>
      </c>
      <c r="B1182" s="567" t="s">
        <v>2286</v>
      </c>
      <c r="C1182" s="491">
        <v>1800</v>
      </c>
      <c r="D1182" s="491">
        <v>0</v>
      </c>
      <c r="E1182" s="491">
        <v>0</v>
      </c>
      <c r="F1182" s="491">
        <v>1800</v>
      </c>
      <c r="G1182" s="491">
        <v>1800</v>
      </c>
      <c r="H1182" s="491">
        <v>0</v>
      </c>
      <c r="I1182" s="491">
        <v>0</v>
      </c>
      <c r="J1182" s="491">
        <v>1800</v>
      </c>
      <c r="K1182" s="581">
        <f t="shared" si="59"/>
        <v>1</v>
      </c>
      <c r="L1182" s="581"/>
      <c r="M1182" s="581"/>
      <c r="N1182" s="581">
        <f t="shared" si="60"/>
        <v>1</v>
      </c>
    </row>
    <row r="1183" spans="1:14">
      <c r="A1183" s="564">
        <f t="shared" si="61"/>
        <v>1173</v>
      </c>
      <c r="B1183" s="567" t="s">
        <v>2287</v>
      </c>
      <c r="C1183" s="491">
        <v>2000</v>
      </c>
      <c r="D1183" s="491">
        <v>0</v>
      </c>
      <c r="E1183" s="491">
        <v>0</v>
      </c>
      <c r="F1183" s="491">
        <v>2000</v>
      </c>
      <c r="G1183" s="491">
        <v>2000</v>
      </c>
      <c r="H1183" s="491">
        <v>0</v>
      </c>
      <c r="I1183" s="491">
        <v>0</v>
      </c>
      <c r="J1183" s="491">
        <v>2000</v>
      </c>
      <c r="K1183" s="581">
        <f t="shared" si="59"/>
        <v>1</v>
      </c>
      <c r="L1183" s="581"/>
      <c r="M1183" s="581"/>
      <c r="N1183" s="581">
        <f t="shared" si="60"/>
        <v>1</v>
      </c>
    </row>
    <row r="1184" spans="1:14">
      <c r="A1184" s="564">
        <f t="shared" si="61"/>
        <v>1174</v>
      </c>
      <c r="B1184" s="567" t="s">
        <v>2287</v>
      </c>
      <c r="C1184" s="491">
        <v>200</v>
      </c>
      <c r="D1184" s="491">
        <v>0</v>
      </c>
      <c r="E1184" s="491">
        <v>0</v>
      </c>
      <c r="F1184" s="491">
        <v>200</v>
      </c>
      <c r="G1184" s="491">
        <v>192.447</v>
      </c>
      <c r="H1184" s="491">
        <v>0</v>
      </c>
      <c r="I1184" s="491">
        <v>0</v>
      </c>
      <c r="J1184" s="491">
        <v>192.447</v>
      </c>
      <c r="K1184" s="581">
        <f t="shared" si="59"/>
        <v>0.96223500000000006</v>
      </c>
      <c r="L1184" s="581"/>
      <c r="M1184" s="581"/>
      <c r="N1184" s="581">
        <f t="shared" si="60"/>
        <v>0.96223500000000006</v>
      </c>
    </row>
    <row r="1185" spans="1:14">
      <c r="A1185" s="564">
        <f t="shared" si="61"/>
        <v>1175</v>
      </c>
      <c r="B1185" s="567" t="s">
        <v>2288</v>
      </c>
      <c r="C1185" s="491">
        <v>2000</v>
      </c>
      <c r="D1185" s="491">
        <v>0</v>
      </c>
      <c r="E1185" s="491">
        <v>0</v>
      </c>
      <c r="F1185" s="491">
        <v>2000</v>
      </c>
      <c r="G1185" s="491">
        <v>2000</v>
      </c>
      <c r="H1185" s="491">
        <v>0</v>
      </c>
      <c r="I1185" s="491">
        <v>0</v>
      </c>
      <c r="J1185" s="491">
        <v>2000</v>
      </c>
      <c r="K1185" s="581">
        <f t="shared" si="59"/>
        <v>1</v>
      </c>
      <c r="L1185" s="581"/>
      <c r="M1185" s="581"/>
      <c r="N1185" s="581">
        <f t="shared" si="60"/>
        <v>1</v>
      </c>
    </row>
    <row r="1186" spans="1:14">
      <c r="A1186" s="564">
        <f t="shared" si="61"/>
        <v>1176</v>
      </c>
      <c r="B1186" s="567" t="s">
        <v>2288</v>
      </c>
      <c r="C1186" s="491">
        <v>360</v>
      </c>
      <c r="D1186" s="491">
        <v>0</v>
      </c>
      <c r="E1186" s="491">
        <v>0</v>
      </c>
      <c r="F1186" s="491">
        <v>360</v>
      </c>
      <c r="G1186" s="491">
        <v>347.96499999999997</v>
      </c>
      <c r="H1186" s="491">
        <v>0</v>
      </c>
      <c r="I1186" s="491">
        <v>0</v>
      </c>
      <c r="J1186" s="491">
        <v>347.96499999999997</v>
      </c>
      <c r="K1186" s="581">
        <f t="shared" si="59"/>
        <v>0.96656944444444437</v>
      </c>
      <c r="L1186" s="581"/>
      <c r="M1186" s="581"/>
      <c r="N1186" s="581">
        <f t="shared" si="60"/>
        <v>0.96656944444444437</v>
      </c>
    </row>
    <row r="1187" spans="1:14" ht="42">
      <c r="A1187" s="564">
        <f t="shared" si="61"/>
        <v>1177</v>
      </c>
      <c r="B1187" s="567" t="s">
        <v>2289</v>
      </c>
      <c r="C1187" s="491">
        <v>140.50200000000001</v>
      </c>
      <c r="D1187" s="491">
        <v>0</v>
      </c>
      <c r="E1187" s="491">
        <v>0</v>
      </c>
      <c r="F1187" s="491">
        <v>140.50200000000001</v>
      </c>
      <c r="G1187" s="491">
        <v>140.50200000000001</v>
      </c>
      <c r="H1187" s="491">
        <v>0</v>
      </c>
      <c r="I1187" s="491">
        <v>0</v>
      </c>
      <c r="J1187" s="491">
        <v>140.50200000000001</v>
      </c>
      <c r="K1187" s="581">
        <f t="shared" si="59"/>
        <v>1</v>
      </c>
      <c r="L1187" s="581"/>
      <c r="M1187" s="581"/>
      <c r="N1187" s="581">
        <f t="shared" si="60"/>
        <v>1</v>
      </c>
    </row>
    <row r="1188" spans="1:14">
      <c r="A1188" s="564">
        <f t="shared" si="61"/>
        <v>1178</v>
      </c>
      <c r="B1188" s="567" t="s">
        <v>2290</v>
      </c>
      <c r="C1188" s="491">
        <v>1000</v>
      </c>
      <c r="D1188" s="491">
        <v>0</v>
      </c>
      <c r="E1188" s="491">
        <v>0</v>
      </c>
      <c r="F1188" s="491">
        <v>1000</v>
      </c>
      <c r="G1188" s="491">
        <v>2154.1799999999998</v>
      </c>
      <c r="H1188" s="491">
        <v>0</v>
      </c>
      <c r="I1188" s="491">
        <v>0</v>
      </c>
      <c r="J1188" s="491">
        <v>2154.1799999999998</v>
      </c>
      <c r="K1188" s="581">
        <f t="shared" si="59"/>
        <v>2.1541799999999998</v>
      </c>
      <c r="L1188" s="581"/>
      <c r="M1188" s="581"/>
      <c r="N1188" s="581">
        <f t="shared" si="60"/>
        <v>2.1541799999999998</v>
      </c>
    </row>
    <row r="1189" spans="1:14">
      <c r="A1189" s="564">
        <f t="shared" si="61"/>
        <v>1179</v>
      </c>
      <c r="B1189" s="567" t="s">
        <v>2290</v>
      </c>
      <c r="C1189" s="491">
        <v>684.24265000000003</v>
      </c>
      <c r="D1189" s="491">
        <v>0</v>
      </c>
      <c r="E1189" s="491">
        <v>0</v>
      </c>
      <c r="F1189" s="491">
        <v>684.24265000000003</v>
      </c>
      <c r="G1189" s="491">
        <v>684.24265000000003</v>
      </c>
      <c r="H1189" s="491">
        <v>0</v>
      </c>
      <c r="I1189" s="491">
        <v>0</v>
      </c>
      <c r="J1189" s="491">
        <v>684.24265000000003</v>
      </c>
      <c r="K1189" s="581">
        <f t="shared" si="59"/>
        <v>1</v>
      </c>
      <c r="L1189" s="581"/>
      <c r="M1189" s="581"/>
      <c r="N1189" s="581">
        <f t="shared" si="60"/>
        <v>1</v>
      </c>
    </row>
    <row r="1190" spans="1:14">
      <c r="A1190" s="564">
        <f t="shared" si="61"/>
        <v>1180</v>
      </c>
      <c r="B1190" s="567" t="s">
        <v>2290</v>
      </c>
      <c r="C1190" s="491">
        <v>95.757350000000002</v>
      </c>
      <c r="D1190" s="491">
        <v>0</v>
      </c>
      <c r="E1190" s="491">
        <v>0</v>
      </c>
      <c r="F1190" s="491">
        <v>95.757350000000002</v>
      </c>
      <c r="G1190" s="491">
        <v>95.757350000000002</v>
      </c>
      <c r="H1190" s="491">
        <v>0</v>
      </c>
      <c r="I1190" s="491">
        <v>0</v>
      </c>
      <c r="J1190" s="491">
        <v>95.757350000000002</v>
      </c>
      <c r="K1190" s="581">
        <f t="shared" si="59"/>
        <v>1</v>
      </c>
      <c r="L1190" s="581"/>
      <c r="M1190" s="581"/>
      <c r="N1190" s="581">
        <f t="shared" si="60"/>
        <v>1</v>
      </c>
    </row>
    <row r="1191" spans="1:14" ht="28">
      <c r="A1191" s="564">
        <f t="shared" si="61"/>
        <v>1181</v>
      </c>
      <c r="B1191" s="567" t="s">
        <v>2291</v>
      </c>
      <c r="C1191" s="491">
        <v>1500</v>
      </c>
      <c r="D1191" s="491">
        <v>0</v>
      </c>
      <c r="E1191" s="491">
        <v>0</v>
      </c>
      <c r="F1191" s="491">
        <v>1500</v>
      </c>
      <c r="G1191" s="491">
        <v>1500</v>
      </c>
      <c r="H1191" s="491">
        <v>0</v>
      </c>
      <c r="I1191" s="491">
        <v>0</v>
      </c>
      <c r="J1191" s="491">
        <v>1500</v>
      </c>
      <c r="K1191" s="581">
        <f t="shared" si="59"/>
        <v>1</v>
      </c>
      <c r="L1191" s="581"/>
      <c r="M1191" s="581"/>
      <c r="N1191" s="581">
        <f t="shared" si="60"/>
        <v>1</v>
      </c>
    </row>
    <row r="1192" spans="1:14">
      <c r="A1192" s="564">
        <f t="shared" si="61"/>
        <v>1182</v>
      </c>
      <c r="B1192" s="567" t="s">
        <v>2292</v>
      </c>
      <c r="C1192" s="491">
        <v>123.878</v>
      </c>
      <c r="D1192" s="491">
        <v>0</v>
      </c>
      <c r="E1192" s="491">
        <v>0</v>
      </c>
      <c r="F1192" s="491">
        <v>123.878</v>
      </c>
      <c r="G1192" s="491">
        <v>123.878</v>
      </c>
      <c r="H1192" s="491">
        <v>0</v>
      </c>
      <c r="I1192" s="491">
        <v>0</v>
      </c>
      <c r="J1192" s="491">
        <v>123.878</v>
      </c>
      <c r="K1192" s="581">
        <f t="shared" si="59"/>
        <v>1</v>
      </c>
      <c r="L1192" s="581"/>
      <c r="M1192" s="581"/>
      <c r="N1192" s="581">
        <f t="shared" si="60"/>
        <v>1</v>
      </c>
    </row>
    <row r="1193" spans="1:14" ht="28">
      <c r="A1193" s="564">
        <f t="shared" si="61"/>
        <v>1183</v>
      </c>
      <c r="B1193" s="567" t="s">
        <v>677</v>
      </c>
      <c r="C1193" s="491">
        <v>3600</v>
      </c>
      <c r="D1193" s="491">
        <v>0</v>
      </c>
      <c r="E1193" s="491">
        <v>0</v>
      </c>
      <c r="F1193" s="491">
        <v>3600</v>
      </c>
      <c r="G1193" s="491">
        <v>3593.9789999999998</v>
      </c>
      <c r="H1193" s="491">
        <v>0</v>
      </c>
      <c r="I1193" s="491">
        <v>0</v>
      </c>
      <c r="J1193" s="491">
        <v>3593.9789999999998</v>
      </c>
      <c r="K1193" s="581">
        <f t="shared" si="59"/>
        <v>0.99832749999999992</v>
      </c>
      <c r="L1193" s="581"/>
      <c r="M1193" s="581"/>
      <c r="N1193" s="581">
        <f t="shared" si="60"/>
        <v>0.99832749999999992</v>
      </c>
    </row>
    <row r="1194" spans="1:14" ht="28">
      <c r="A1194" s="564">
        <f t="shared" si="61"/>
        <v>1184</v>
      </c>
      <c r="B1194" s="567" t="s">
        <v>677</v>
      </c>
      <c r="C1194" s="491">
        <v>1731.874</v>
      </c>
      <c r="D1194" s="491">
        <v>0</v>
      </c>
      <c r="E1194" s="491">
        <v>0</v>
      </c>
      <c r="F1194" s="491">
        <v>1731.874</v>
      </c>
      <c r="G1194" s="491">
        <v>1731.874</v>
      </c>
      <c r="H1194" s="491">
        <v>0</v>
      </c>
      <c r="I1194" s="491">
        <v>0</v>
      </c>
      <c r="J1194" s="491">
        <v>1731.874</v>
      </c>
      <c r="K1194" s="581">
        <f t="shared" si="59"/>
        <v>1</v>
      </c>
      <c r="L1194" s="581"/>
      <c r="M1194" s="581"/>
      <c r="N1194" s="581">
        <f t="shared" si="60"/>
        <v>1</v>
      </c>
    </row>
    <row r="1195" spans="1:14" ht="28">
      <c r="A1195" s="564">
        <f t="shared" si="61"/>
        <v>1185</v>
      </c>
      <c r="B1195" s="567" t="s">
        <v>2293</v>
      </c>
      <c r="C1195" s="491">
        <v>105</v>
      </c>
      <c r="D1195" s="491">
        <v>0</v>
      </c>
      <c r="E1195" s="491">
        <v>0</v>
      </c>
      <c r="F1195" s="491">
        <v>105</v>
      </c>
      <c r="G1195" s="491">
        <v>105</v>
      </c>
      <c r="H1195" s="491">
        <v>0</v>
      </c>
      <c r="I1195" s="491">
        <v>0</v>
      </c>
      <c r="J1195" s="491">
        <v>105</v>
      </c>
      <c r="K1195" s="581">
        <f t="shared" si="59"/>
        <v>1</v>
      </c>
      <c r="L1195" s="581"/>
      <c r="M1195" s="581"/>
      <c r="N1195" s="581">
        <f t="shared" si="60"/>
        <v>1</v>
      </c>
    </row>
    <row r="1196" spans="1:14" ht="28">
      <c r="A1196" s="564">
        <f t="shared" si="61"/>
        <v>1186</v>
      </c>
      <c r="B1196" s="567" t="s">
        <v>2293</v>
      </c>
      <c r="C1196" s="491">
        <v>30.119</v>
      </c>
      <c r="D1196" s="491">
        <v>0</v>
      </c>
      <c r="E1196" s="491">
        <v>0</v>
      </c>
      <c r="F1196" s="491">
        <v>30.119</v>
      </c>
      <c r="G1196" s="491">
        <v>30.119</v>
      </c>
      <c r="H1196" s="491">
        <v>0</v>
      </c>
      <c r="I1196" s="491">
        <v>0</v>
      </c>
      <c r="J1196" s="491">
        <v>30.119</v>
      </c>
      <c r="K1196" s="581">
        <f t="shared" si="59"/>
        <v>1</v>
      </c>
      <c r="L1196" s="581"/>
      <c r="M1196" s="581"/>
      <c r="N1196" s="581">
        <f t="shared" si="60"/>
        <v>1</v>
      </c>
    </row>
    <row r="1197" spans="1:14" ht="28">
      <c r="A1197" s="564">
        <f t="shared" si="61"/>
        <v>1187</v>
      </c>
      <c r="B1197" s="567" t="s">
        <v>2294</v>
      </c>
      <c r="C1197" s="491">
        <v>0</v>
      </c>
      <c r="D1197" s="491">
        <v>0</v>
      </c>
      <c r="E1197" s="491">
        <v>0</v>
      </c>
      <c r="F1197" s="491">
        <v>0</v>
      </c>
      <c r="G1197" s="491">
        <v>647.11800000000005</v>
      </c>
      <c r="H1197" s="491">
        <v>0</v>
      </c>
      <c r="I1197" s="491">
        <v>0</v>
      </c>
      <c r="J1197" s="491">
        <v>647.11800000000005</v>
      </c>
      <c r="K1197" s="581"/>
      <c r="L1197" s="581"/>
      <c r="M1197" s="581"/>
      <c r="N1197" s="581"/>
    </row>
    <row r="1198" spans="1:14">
      <c r="A1198" s="564">
        <f t="shared" si="61"/>
        <v>1188</v>
      </c>
      <c r="B1198" s="567" t="s">
        <v>2295</v>
      </c>
      <c r="C1198" s="491">
        <v>0</v>
      </c>
      <c r="D1198" s="491">
        <v>0</v>
      </c>
      <c r="E1198" s="491">
        <v>0</v>
      </c>
      <c r="F1198" s="491">
        <v>0</v>
      </c>
      <c r="G1198" s="491">
        <v>486.40899999999999</v>
      </c>
      <c r="H1198" s="491">
        <v>0</v>
      </c>
      <c r="I1198" s="491">
        <v>0</v>
      </c>
      <c r="J1198" s="491">
        <v>486.40899999999999</v>
      </c>
      <c r="K1198" s="581"/>
      <c r="L1198" s="581"/>
      <c r="M1198" s="581"/>
      <c r="N1198" s="581"/>
    </row>
    <row r="1199" spans="1:14" ht="28">
      <c r="A1199" s="564">
        <f t="shared" si="61"/>
        <v>1189</v>
      </c>
      <c r="B1199" s="567" t="s">
        <v>2296</v>
      </c>
      <c r="C1199" s="491">
        <v>457</v>
      </c>
      <c r="D1199" s="491">
        <v>0</v>
      </c>
      <c r="E1199" s="491">
        <v>0</v>
      </c>
      <c r="F1199" s="491">
        <v>457</v>
      </c>
      <c r="G1199" s="491">
        <v>8508.1650000000009</v>
      </c>
      <c r="H1199" s="491">
        <v>0</v>
      </c>
      <c r="I1199" s="491">
        <v>0</v>
      </c>
      <c r="J1199" s="491">
        <v>8508.1650000000009</v>
      </c>
      <c r="K1199" s="581">
        <f t="shared" si="59"/>
        <v>18.617428884026261</v>
      </c>
      <c r="L1199" s="581"/>
      <c r="M1199" s="581"/>
      <c r="N1199" s="581">
        <f t="shared" si="60"/>
        <v>18.617428884026261</v>
      </c>
    </row>
    <row r="1200" spans="1:14" ht="28">
      <c r="A1200" s="564">
        <f t="shared" si="61"/>
        <v>1190</v>
      </c>
      <c r="B1200" s="567" t="s">
        <v>2296</v>
      </c>
      <c r="C1200" s="491">
        <v>43</v>
      </c>
      <c r="D1200" s="491">
        <v>0</v>
      </c>
      <c r="E1200" s="491">
        <v>0</v>
      </c>
      <c r="F1200" s="491">
        <v>43</v>
      </c>
      <c r="G1200" s="491">
        <v>43.453000000000003</v>
      </c>
      <c r="H1200" s="491">
        <v>0</v>
      </c>
      <c r="I1200" s="491">
        <v>0</v>
      </c>
      <c r="J1200" s="491">
        <v>43.453000000000003</v>
      </c>
      <c r="K1200" s="581">
        <f t="shared" si="59"/>
        <v>1.0105348837209303</v>
      </c>
      <c r="L1200" s="581"/>
      <c r="M1200" s="581"/>
      <c r="N1200" s="581">
        <f t="shared" si="60"/>
        <v>1.0105348837209303</v>
      </c>
    </row>
    <row r="1201" spans="1:14" ht="28">
      <c r="A1201" s="564">
        <f t="shared" si="61"/>
        <v>1191</v>
      </c>
      <c r="B1201" s="567" t="s">
        <v>2297</v>
      </c>
      <c r="C1201" s="491">
        <v>235.93</v>
      </c>
      <c r="D1201" s="491">
        <v>0</v>
      </c>
      <c r="E1201" s="491">
        <v>0</v>
      </c>
      <c r="F1201" s="491">
        <v>235.93</v>
      </c>
      <c r="G1201" s="491">
        <v>232.46100000000001</v>
      </c>
      <c r="H1201" s="491">
        <v>0</v>
      </c>
      <c r="I1201" s="491">
        <v>0</v>
      </c>
      <c r="J1201" s="491">
        <v>232.46100000000001</v>
      </c>
      <c r="K1201" s="581">
        <f t="shared" si="59"/>
        <v>0.98529648624592048</v>
      </c>
      <c r="L1201" s="581"/>
      <c r="M1201" s="581"/>
      <c r="N1201" s="581">
        <f t="shared" si="60"/>
        <v>0.98529648624592048</v>
      </c>
    </row>
    <row r="1202" spans="1:14" ht="28">
      <c r="A1202" s="564">
        <f t="shared" si="61"/>
        <v>1192</v>
      </c>
      <c r="B1202" s="567" t="s">
        <v>2298</v>
      </c>
      <c r="C1202" s="491">
        <v>67</v>
      </c>
      <c r="D1202" s="491">
        <v>0</v>
      </c>
      <c r="E1202" s="491">
        <v>0</v>
      </c>
      <c r="F1202" s="491">
        <v>67</v>
      </c>
      <c r="G1202" s="491">
        <v>91.915000000000006</v>
      </c>
      <c r="H1202" s="491">
        <v>0</v>
      </c>
      <c r="I1202" s="491">
        <v>0</v>
      </c>
      <c r="J1202" s="491">
        <v>91.915000000000006</v>
      </c>
      <c r="K1202" s="581">
        <f t="shared" si="59"/>
        <v>1.3718656716417912</v>
      </c>
      <c r="L1202" s="581"/>
      <c r="M1202" s="581"/>
      <c r="N1202" s="581">
        <f t="shared" si="60"/>
        <v>1.3718656716417912</v>
      </c>
    </row>
    <row r="1203" spans="1:14" ht="28">
      <c r="A1203" s="564">
        <f t="shared" si="61"/>
        <v>1193</v>
      </c>
      <c r="B1203" s="567" t="s">
        <v>2299</v>
      </c>
      <c r="C1203" s="491">
        <v>215.76</v>
      </c>
      <c r="D1203" s="491">
        <v>0</v>
      </c>
      <c r="E1203" s="491">
        <v>0</v>
      </c>
      <c r="F1203" s="491">
        <v>215.76</v>
      </c>
      <c r="G1203" s="491">
        <v>215.76</v>
      </c>
      <c r="H1203" s="491">
        <v>0</v>
      </c>
      <c r="I1203" s="491">
        <v>0</v>
      </c>
      <c r="J1203" s="491">
        <v>215.76</v>
      </c>
      <c r="K1203" s="581">
        <f t="shared" si="59"/>
        <v>1</v>
      </c>
      <c r="L1203" s="581"/>
      <c r="M1203" s="581"/>
      <c r="N1203" s="581">
        <f t="shared" si="60"/>
        <v>1</v>
      </c>
    </row>
    <row r="1204" spans="1:14" ht="28">
      <c r="A1204" s="564">
        <f t="shared" si="61"/>
        <v>1194</v>
      </c>
      <c r="B1204" s="567" t="s">
        <v>2300</v>
      </c>
      <c r="C1204" s="491">
        <v>815.88300000000004</v>
      </c>
      <c r="D1204" s="491">
        <v>0</v>
      </c>
      <c r="E1204" s="491">
        <v>0</v>
      </c>
      <c r="F1204" s="491">
        <v>815.88300000000004</v>
      </c>
      <c r="G1204" s="491">
        <v>815.85599999999999</v>
      </c>
      <c r="H1204" s="491">
        <v>0</v>
      </c>
      <c r="I1204" s="491">
        <v>0</v>
      </c>
      <c r="J1204" s="491">
        <v>815.85599999999999</v>
      </c>
      <c r="K1204" s="581">
        <f t="shared" si="59"/>
        <v>0.99996690701975643</v>
      </c>
      <c r="L1204" s="581"/>
      <c r="M1204" s="581"/>
      <c r="N1204" s="581">
        <f t="shared" si="60"/>
        <v>0.99996690701975643</v>
      </c>
    </row>
    <row r="1205" spans="1:14" ht="28">
      <c r="A1205" s="564">
        <f t="shared" si="61"/>
        <v>1195</v>
      </c>
      <c r="B1205" s="567" t="s">
        <v>2301</v>
      </c>
      <c r="C1205" s="491">
        <v>428.88499999999999</v>
      </c>
      <c r="D1205" s="491">
        <v>0</v>
      </c>
      <c r="E1205" s="491">
        <v>0</v>
      </c>
      <c r="F1205" s="491">
        <v>428.88499999999999</v>
      </c>
      <c r="G1205" s="491">
        <v>428.88499999999999</v>
      </c>
      <c r="H1205" s="491">
        <v>0</v>
      </c>
      <c r="I1205" s="491">
        <v>0</v>
      </c>
      <c r="J1205" s="491">
        <v>428.88499999999999</v>
      </c>
      <c r="K1205" s="581">
        <f t="shared" si="59"/>
        <v>1</v>
      </c>
      <c r="L1205" s="581"/>
      <c r="M1205" s="581"/>
      <c r="N1205" s="581">
        <f t="shared" si="60"/>
        <v>1</v>
      </c>
    </row>
    <row r="1206" spans="1:14" ht="28">
      <c r="A1206" s="564">
        <f t="shared" si="61"/>
        <v>1196</v>
      </c>
      <c r="B1206" s="567" t="s">
        <v>2302</v>
      </c>
      <c r="C1206" s="491">
        <v>2451.6480000000001</v>
      </c>
      <c r="D1206" s="491">
        <v>0</v>
      </c>
      <c r="E1206" s="491">
        <v>0</v>
      </c>
      <c r="F1206" s="491">
        <v>2451.6480000000001</v>
      </c>
      <c r="G1206" s="491">
        <v>2451.42</v>
      </c>
      <c r="H1206" s="491">
        <v>0</v>
      </c>
      <c r="I1206" s="491">
        <v>0</v>
      </c>
      <c r="J1206" s="491">
        <v>2451.42</v>
      </c>
      <c r="K1206" s="581">
        <f t="shared" si="59"/>
        <v>0.99990700133134935</v>
      </c>
      <c r="L1206" s="581"/>
      <c r="M1206" s="581"/>
      <c r="N1206" s="581">
        <f t="shared" si="60"/>
        <v>0.99990700133134935</v>
      </c>
    </row>
    <row r="1207" spans="1:14" ht="28">
      <c r="A1207" s="564">
        <f t="shared" si="61"/>
        <v>1197</v>
      </c>
      <c r="B1207" s="567" t="s">
        <v>2303</v>
      </c>
      <c r="C1207" s="491">
        <v>1196</v>
      </c>
      <c r="D1207" s="491">
        <v>0</v>
      </c>
      <c r="E1207" s="491">
        <v>0</v>
      </c>
      <c r="F1207" s="491">
        <v>1196</v>
      </c>
      <c r="G1207" s="491">
        <v>1174.2919999999999</v>
      </c>
      <c r="H1207" s="491">
        <v>0</v>
      </c>
      <c r="I1207" s="491">
        <v>0</v>
      </c>
      <c r="J1207" s="491">
        <v>1174.2919999999999</v>
      </c>
      <c r="K1207" s="581">
        <f t="shared" si="59"/>
        <v>0.98184949832775914</v>
      </c>
      <c r="L1207" s="581"/>
      <c r="M1207" s="581"/>
      <c r="N1207" s="581">
        <f t="shared" si="60"/>
        <v>0.98184949832775914</v>
      </c>
    </row>
    <row r="1208" spans="1:14" ht="28">
      <c r="A1208" s="564">
        <f t="shared" si="61"/>
        <v>1198</v>
      </c>
      <c r="B1208" s="567" t="s">
        <v>2304</v>
      </c>
      <c r="C1208" s="491">
        <v>2000</v>
      </c>
      <c r="D1208" s="491">
        <v>0</v>
      </c>
      <c r="E1208" s="491">
        <v>0</v>
      </c>
      <c r="F1208" s="491">
        <v>2000</v>
      </c>
      <c r="G1208" s="491">
        <v>2020</v>
      </c>
      <c r="H1208" s="491">
        <v>0</v>
      </c>
      <c r="I1208" s="491">
        <v>0</v>
      </c>
      <c r="J1208" s="491">
        <v>2020</v>
      </c>
      <c r="K1208" s="581">
        <f t="shared" si="59"/>
        <v>1.01</v>
      </c>
      <c r="L1208" s="581"/>
      <c r="M1208" s="581"/>
      <c r="N1208" s="581">
        <f t="shared" si="60"/>
        <v>1.01</v>
      </c>
    </row>
    <row r="1209" spans="1:14" ht="28">
      <c r="A1209" s="564">
        <f t="shared" si="61"/>
        <v>1199</v>
      </c>
      <c r="B1209" s="567" t="s">
        <v>2304</v>
      </c>
      <c r="C1209" s="491">
        <v>430</v>
      </c>
      <c r="D1209" s="491">
        <v>0</v>
      </c>
      <c r="E1209" s="491">
        <v>0</v>
      </c>
      <c r="F1209" s="491">
        <v>430</v>
      </c>
      <c r="G1209" s="491">
        <v>423.64699999999999</v>
      </c>
      <c r="H1209" s="491">
        <v>0</v>
      </c>
      <c r="I1209" s="491">
        <v>0</v>
      </c>
      <c r="J1209" s="491">
        <v>423.64699999999999</v>
      </c>
      <c r="K1209" s="581">
        <f t="shared" si="59"/>
        <v>0.98522558139534877</v>
      </c>
      <c r="L1209" s="581"/>
      <c r="M1209" s="581"/>
      <c r="N1209" s="581">
        <f t="shared" si="60"/>
        <v>0.98522558139534877</v>
      </c>
    </row>
    <row r="1210" spans="1:14" ht="28">
      <c r="A1210" s="564">
        <f t="shared" si="61"/>
        <v>1200</v>
      </c>
      <c r="B1210" s="567" t="s">
        <v>749</v>
      </c>
      <c r="C1210" s="491">
        <v>1013</v>
      </c>
      <c r="D1210" s="491">
        <v>0</v>
      </c>
      <c r="E1210" s="491">
        <v>0</v>
      </c>
      <c r="F1210" s="491">
        <v>1013</v>
      </c>
      <c r="G1210" s="491">
        <v>1283</v>
      </c>
      <c r="H1210" s="491">
        <v>0</v>
      </c>
      <c r="I1210" s="491">
        <v>0</v>
      </c>
      <c r="J1210" s="491">
        <v>1283</v>
      </c>
      <c r="K1210" s="581">
        <f t="shared" si="59"/>
        <v>1.2665350444225074</v>
      </c>
      <c r="L1210" s="581"/>
      <c r="M1210" s="581"/>
      <c r="N1210" s="581">
        <f t="shared" si="60"/>
        <v>1.2665350444225074</v>
      </c>
    </row>
    <row r="1211" spans="1:14" ht="28">
      <c r="A1211" s="564">
        <f t="shared" si="61"/>
        <v>1201</v>
      </c>
      <c r="B1211" s="567" t="s">
        <v>749</v>
      </c>
      <c r="C1211" s="491">
        <v>300</v>
      </c>
      <c r="D1211" s="491">
        <v>0</v>
      </c>
      <c r="E1211" s="491">
        <v>0</v>
      </c>
      <c r="F1211" s="491">
        <v>300</v>
      </c>
      <c r="G1211" s="491">
        <v>297.96300000000002</v>
      </c>
      <c r="H1211" s="491">
        <v>0</v>
      </c>
      <c r="I1211" s="491">
        <v>0</v>
      </c>
      <c r="J1211" s="491">
        <v>297.96300000000002</v>
      </c>
      <c r="K1211" s="581">
        <f t="shared" si="59"/>
        <v>0.99321000000000004</v>
      </c>
      <c r="L1211" s="581"/>
      <c r="M1211" s="581"/>
      <c r="N1211" s="581">
        <f t="shared" si="60"/>
        <v>0.99321000000000004</v>
      </c>
    </row>
    <row r="1212" spans="1:14">
      <c r="A1212" s="564">
        <f t="shared" si="61"/>
        <v>1202</v>
      </c>
      <c r="B1212" s="567" t="s">
        <v>2305</v>
      </c>
      <c r="C1212" s="491">
        <v>1500</v>
      </c>
      <c r="D1212" s="491">
        <v>0</v>
      </c>
      <c r="E1212" s="491">
        <v>0</v>
      </c>
      <c r="F1212" s="491">
        <v>1500</v>
      </c>
      <c r="G1212" s="491">
        <v>1500</v>
      </c>
      <c r="H1212" s="491">
        <v>0</v>
      </c>
      <c r="I1212" s="491">
        <v>0</v>
      </c>
      <c r="J1212" s="491">
        <v>1500</v>
      </c>
      <c r="K1212" s="581">
        <f t="shared" si="59"/>
        <v>1</v>
      </c>
      <c r="L1212" s="581"/>
      <c r="M1212" s="581"/>
      <c r="N1212" s="581">
        <f t="shared" si="60"/>
        <v>1</v>
      </c>
    </row>
    <row r="1213" spans="1:14">
      <c r="A1213" s="564">
        <f t="shared" si="61"/>
        <v>1203</v>
      </c>
      <c r="B1213" s="567" t="s">
        <v>2305</v>
      </c>
      <c r="C1213" s="491">
        <v>310</v>
      </c>
      <c r="D1213" s="491">
        <v>0</v>
      </c>
      <c r="E1213" s="491">
        <v>0</v>
      </c>
      <c r="F1213" s="491">
        <v>310</v>
      </c>
      <c r="G1213" s="491">
        <v>303.21899999999999</v>
      </c>
      <c r="H1213" s="491">
        <v>0</v>
      </c>
      <c r="I1213" s="491">
        <v>0</v>
      </c>
      <c r="J1213" s="491">
        <v>303.21899999999999</v>
      </c>
      <c r="K1213" s="581">
        <f t="shared" si="59"/>
        <v>0.97812580645161284</v>
      </c>
      <c r="L1213" s="581"/>
      <c r="M1213" s="581"/>
      <c r="N1213" s="581">
        <f t="shared" si="60"/>
        <v>0.97812580645161284</v>
      </c>
    </row>
    <row r="1214" spans="1:14">
      <c r="A1214" s="564">
        <f t="shared" si="61"/>
        <v>1204</v>
      </c>
      <c r="B1214" s="567" t="s">
        <v>2306</v>
      </c>
      <c r="C1214" s="491">
        <v>2300</v>
      </c>
      <c r="D1214" s="491">
        <v>0</v>
      </c>
      <c r="E1214" s="491">
        <v>0</v>
      </c>
      <c r="F1214" s="491">
        <v>2300</v>
      </c>
      <c r="G1214" s="491">
        <v>2296.614</v>
      </c>
      <c r="H1214" s="491">
        <v>0</v>
      </c>
      <c r="I1214" s="491">
        <v>0</v>
      </c>
      <c r="J1214" s="491">
        <v>2296.614</v>
      </c>
      <c r="K1214" s="581">
        <f t="shared" si="59"/>
        <v>0.99852782608695656</v>
      </c>
      <c r="L1214" s="581"/>
      <c r="M1214" s="581"/>
      <c r="N1214" s="581">
        <f t="shared" si="60"/>
        <v>0.99852782608695656</v>
      </c>
    </row>
    <row r="1215" spans="1:14">
      <c r="A1215" s="564">
        <f t="shared" si="61"/>
        <v>1205</v>
      </c>
      <c r="B1215" s="567" t="s">
        <v>2306</v>
      </c>
      <c r="C1215" s="491">
        <v>173.982</v>
      </c>
      <c r="D1215" s="491">
        <v>0</v>
      </c>
      <c r="E1215" s="491">
        <v>0</v>
      </c>
      <c r="F1215" s="491">
        <v>173.982</v>
      </c>
      <c r="G1215" s="491">
        <v>173.982</v>
      </c>
      <c r="H1215" s="491">
        <v>0</v>
      </c>
      <c r="I1215" s="491">
        <v>0</v>
      </c>
      <c r="J1215" s="491">
        <v>173.982</v>
      </c>
      <c r="K1215" s="581">
        <f t="shared" si="59"/>
        <v>1</v>
      </c>
      <c r="L1215" s="581"/>
      <c r="M1215" s="581"/>
      <c r="N1215" s="581">
        <f t="shared" si="60"/>
        <v>1</v>
      </c>
    </row>
    <row r="1216" spans="1:14">
      <c r="A1216" s="564">
        <f t="shared" si="61"/>
        <v>1206</v>
      </c>
      <c r="B1216" s="567" t="s">
        <v>2306</v>
      </c>
      <c r="C1216" s="491">
        <v>106.018</v>
      </c>
      <c r="D1216" s="491">
        <v>0</v>
      </c>
      <c r="E1216" s="491">
        <v>0</v>
      </c>
      <c r="F1216" s="491">
        <v>106.018</v>
      </c>
      <c r="G1216" s="491">
        <v>101.101</v>
      </c>
      <c r="H1216" s="491">
        <v>0</v>
      </c>
      <c r="I1216" s="491">
        <v>0</v>
      </c>
      <c r="J1216" s="491">
        <v>101.101</v>
      </c>
      <c r="K1216" s="581">
        <f t="shared" si="59"/>
        <v>0.95362108321228467</v>
      </c>
      <c r="L1216" s="581"/>
      <c r="M1216" s="581"/>
      <c r="N1216" s="581">
        <f t="shared" si="60"/>
        <v>0.95362108321228467</v>
      </c>
    </row>
    <row r="1217" spans="1:14">
      <c r="A1217" s="564">
        <f t="shared" si="61"/>
        <v>1207</v>
      </c>
      <c r="B1217" s="567" t="s">
        <v>2307</v>
      </c>
      <c r="C1217" s="491">
        <v>2000</v>
      </c>
      <c r="D1217" s="491">
        <v>0</v>
      </c>
      <c r="E1217" s="491">
        <v>0</v>
      </c>
      <c r="F1217" s="491">
        <v>2000</v>
      </c>
      <c r="G1217" s="491">
        <v>2000</v>
      </c>
      <c r="H1217" s="491">
        <v>0</v>
      </c>
      <c r="I1217" s="491">
        <v>0</v>
      </c>
      <c r="J1217" s="491">
        <v>2000</v>
      </c>
      <c r="K1217" s="581">
        <f t="shared" si="59"/>
        <v>1</v>
      </c>
      <c r="L1217" s="581"/>
      <c r="M1217" s="581"/>
      <c r="N1217" s="581">
        <f t="shared" si="60"/>
        <v>1</v>
      </c>
    </row>
    <row r="1218" spans="1:14">
      <c r="A1218" s="564">
        <f t="shared" si="61"/>
        <v>1208</v>
      </c>
      <c r="B1218" s="567" t="s">
        <v>2307</v>
      </c>
      <c r="C1218" s="491">
        <v>290</v>
      </c>
      <c r="D1218" s="491">
        <v>0</v>
      </c>
      <c r="E1218" s="491">
        <v>0</v>
      </c>
      <c r="F1218" s="491">
        <v>290</v>
      </c>
      <c r="G1218" s="491">
        <v>283.81400000000002</v>
      </c>
      <c r="H1218" s="491">
        <v>0</v>
      </c>
      <c r="I1218" s="491">
        <v>0</v>
      </c>
      <c r="J1218" s="491">
        <v>283.81400000000002</v>
      </c>
      <c r="K1218" s="581">
        <f t="shared" si="59"/>
        <v>0.97866896551724147</v>
      </c>
      <c r="L1218" s="581"/>
      <c r="M1218" s="581"/>
      <c r="N1218" s="581">
        <f t="shared" si="60"/>
        <v>0.97866896551724147</v>
      </c>
    </row>
    <row r="1219" spans="1:14">
      <c r="A1219" s="564">
        <f t="shared" si="61"/>
        <v>1209</v>
      </c>
      <c r="B1219" s="567" t="s">
        <v>2308</v>
      </c>
      <c r="C1219" s="491">
        <v>800</v>
      </c>
      <c r="D1219" s="491">
        <v>0</v>
      </c>
      <c r="E1219" s="491">
        <v>0</v>
      </c>
      <c r="F1219" s="491">
        <v>800</v>
      </c>
      <c r="G1219" s="491">
        <v>800</v>
      </c>
      <c r="H1219" s="491">
        <v>0</v>
      </c>
      <c r="I1219" s="491">
        <v>0</v>
      </c>
      <c r="J1219" s="491">
        <v>800</v>
      </c>
      <c r="K1219" s="581">
        <f t="shared" si="59"/>
        <v>1</v>
      </c>
      <c r="L1219" s="581"/>
      <c r="M1219" s="581"/>
      <c r="N1219" s="581">
        <f t="shared" si="60"/>
        <v>1</v>
      </c>
    </row>
    <row r="1220" spans="1:14">
      <c r="A1220" s="564">
        <f t="shared" si="61"/>
        <v>1210</v>
      </c>
      <c r="B1220" s="567" t="s">
        <v>2308</v>
      </c>
      <c r="C1220" s="491">
        <v>906.90599999999995</v>
      </c>
      <c r="D1220" s="491">
        <v>0</v>
      </c>
      <c r="E1220" s="491">
        <v>0</v>
      </c>
      <c r="F1220" s="491">
        <v>906.90599999999995</v>
      </c>
      <c r="G1220" s="491">
        <v>906.90599999999995</v>
      </c>
      <c r="H1220" s="491">
        <v>0</v>
      </c>
      <c r="I1220" s="491">
        <v>0</v>
      </c>
      <c r="J1220" s="491">
        <v>906.90599999999995</v>
      </c>
      <c r="K1220" s="581">
        <f t="shared" si="59"/>
        <v>1</v>
      </c>
      <c r="L1220" s="581"/>
      <c r="M1220" s="581"/>
      <c r="N1220" s="581">
        <f t="shared" si="60"/>
        <v>1</v>
      </c>
    </row>
    <row r="1221" spans="1:14">
      <c r="A1221" s="564">
        <f t="shared" si="61"/>
        <v>1211</v>
      </c>
      <c r="B1221" s="567" t="s">
        <v>2309</v>
      </c>
      <c r="C1221" s="491">
        <v>1783.944</v>
      </c>
      <c r="D1221" s="491">
        <v>0</v>
      </c>
      <c r="E1221" s="491">
        <v>0</v>
      </c>
      <c r="F1221" s="491">
        <v>1783.944</v>
      </c>
      <c r="G1221" s="491">
        <v>1782.08</v>
      </c>
      <c r="H1221" s="491">
        <v>0</v>
      </c>
      <c r="I1221" s="491">
        <v>0</v>
      </c>
      <c r="J1221" s="491">
        <v>1782.08</v>
      </c>
      <c r="K1221" s="581">
        <f t="shared" si="59"/>
        <v>0.99895512415187915</v>
      </c>
      <c r="L1221" s="581"/>
      <c r="M1221" s="581"/>
      <c r="N1221" s="581">
        <f t="shared" si="60"/>
        <v>0.99895512415187915</v>
      </c>
    </row>
    <row r="1222" spans="1:14" ht="28">
      <c r="A1222" s="564">
        <f t="shared" si="61"/>
        <v>1212</v>
      </c>
      <c r="B1222" s="567" t="s">
        <v>2310</v>
      </c>
      <c r="C1222" s="491">
        <v>1139</v>
      </c>
      <c r="D1222" s="491">
        <v>0</v>
      </c>
      <c r="E1222" s="491">
        <v>0</v>
      </c>
      <c r="F1222" s="491">
        <v>1139</v>
      </c>
      <c r="G1222" s="491">
        <v>1020.0839999999999</v>
      </c>
      <c r="H1222" s="491">
        <v>0</v>
      </c>
      <c r="I1222" s="491">
        <v>0</v>
      </c>
      <c r="J1222" s="491">
        <v>1020.0839999999999</v>
      </c>
      <c r="K1222" s="581">
        <f t="shared" si="59"/>
        <v>0.89559613696224749</v>
      </c>
      <c r="L1222" s="581"/>
      <c r="M1222" s="581"/>
      <c r="N1222" s="581">
        <f t="shared" si="60"/>
        <v>0.89559613696224749</v>
      </c>
    </row>
    <row r="1223" spans="1:14" ht="28">
      <c r="A1223" s="564">
        <f t="shared" si="61"/>
        <v>1213</v>
      </c>
      <c r="B1223" s="567" t="s">
        <v>2311</v>
      </c>
      <c r="C1223" s="491">
        <v>1754.17</v>
      </c>
      <c r="D1223" s="491">
        <v>0</v>
      </c>
      <c r="E1223" s="491">
        <v>0</v>
      </c>
      <c r="F1223" s="491">
        <v>1754.17</v>
      </c>
      <c r="G1223" s="491">
        <v>1754.17</v>
      </c>
      <c r="H1223" s="491">
        <v>0</v>
      </c>
      <c r="I1223" s="491">
        <v>0</v>
      </c>
      <c r="J1223" s="491">
        <v>1754.17</v>
      </c>
      <c r="K1223" s="581">
        <f t="shared" si="59"/>
        <v>1</v>
      </c>
      <c r="L1223" s="581"/>
      <c r="M1223" s="581"/>
      <c r="N1223" s="581">
        <f t="shared" si="60"/>
        <v>1</v>
      </c>
    </row>
    <row r="1224" spans="1:14" ht="28">
      <c r="A1224" s="564">
        <f t="shared" si="61"/>
        <v>1214</v>
      </c>
      <c r="B1224" s="567" t="s">
        <v>2312</v>
      </c>
      <c r="C1224" s="491">
        <v>824</v>
      </c>
      <c r="D1224" s="491">
        <v>0</v>
      </c>
      <c r="E1224" s="491">
        <v>0</v>
      </c>
      <c r="F1224" s="491">
        <v>824</v>
      </c>
      <c r="G1224" s="491">
        <v>823.54899999999998</v>
      </c>
      <c r="H1224" s="491">
        <v>0</v>
      </c>
      <c r="I1224" s="491">
        <v>0</v>
      </c>
      <c r="J1224" s="491">
        <v>823.54899999999998</v>
      </c>
      <c r="K1224" s="581">
        <f t="shared" si="59"/>
        <v>0.99945266990291259</v>
      </c>
      <c r="L1224" s="581"/>
      <c r="M1224" s="581"/>
      <c r="N1224" s="581">
        <f t="shared" si="60"/>
        <v>0.99945266990291259</v>
      </c>
    </row>
    <row r="1225" spans="1:14" ht="28">
      <c r="A1225" s="564">
        <f t="shared" si="61"/>
        <v>1215</v>
      </c>
      <c r="B1225" s="567" t="s">
        <v>2312</v>
      </c>
      <c r="C1225" s="491">
        <v>50</v>
      </c>
      <c r="D1225" s="491">
        <v>0</v>
      </c>
      <c r="E1225" s="491">
        <v>0</v>
      </c>
      <c r="F1225" s="491">
        <v>50</v>
      </c>
      <c r="G1225" s="491">
        <v>44.704999999999998</v>
      </c>
      <c r="H1225" s="491">
        <v>0</v>
      </c>
      <c r="I1225" s="491">
        <v>0</v>
      </c>
      <c r="J1225" s="491">
        <v>44.704999999999998</v>
      </c>
      <c r="K1225" s="581">
        <f t="shared" si="59"/>
        <v>0.89410000000000001</v>
      </c>
      <c r="L1225" s="581"/>
      <c r="M1225" s="581"/>
      <c r="N1225" s="581">
        <f t="shared" si="60"/>
        <v>0.89410000000000001</v>
      </c>
    </row>
    <row r="1226" spans="1:14">
      <c r="A1226" s="564">
        <f t="shared" si="61"/>
        <v>1216</v>
      </c>
      <c r="B1226" s="567" t="s">
        <v>2313</v>
      </c>
      <c r="C1226" s="491">
        <v>2796.248</v>
      </c>
      <c r="D1226" s="491">
        <v>0</v>
      </c>
      <c r="E1226" s="491">
        <v>0</v>
      </c>
      <c r="F1226" s="491">
        <v>2796.248</v>
      </c>
      <c r="G1226" s="491">
        <v>2796.248</v>
      </c>
      <c r="H1226" s="491">
        <v>0</v>
      </c>
      <c r="I1226" s="491">
        <v>0</v>
      </c>
      <c r="J1226" s="491">
        <v>2796.248</v>
      </c>
      <c r="K1226" s="581">
        <f t="shared" si="59"/>
        <v>1</v>
      </c>
      <c r="L1226" s="581"/>
      <c r="M1226" s="581"/>
      <c r="N1226" s="581">
        <f t="shared" si="60"/>
        <v>1</v>
      </c>
    </row>
    <row r="1227" spans="1:14">
      <c r="A1227" s="564">
        <f t="shared" si="61"/>
        <v>1217</v>
      </c>
      <c r="B1227" s="567" t="s">
        <v>2314</v>
      </c>
      <c r="C1227" s="491">
        <v>700</v>
      </c>
      <c r="D1227" s="491">
        <v>0</v>
      </c>
      <c r="E1227" s="491">
        <v>0</v>
      </c>
      <c r="F1227" s="491">
        <v>700</v>
      </c>
      <c r="G1227" s="491">
        <v>700</v>
      </c>
      <c r="H1227" s="491">
        <v>0</v>
      </c>
      <c r="I1227" s="491">
        <v>0</v>
      </c>
      <c r="J1227" s="491">
        <v>700</v>
      </c>
      <c r="K1227" s="581">
        <f t="shared" ref="K1227:K1289" si="62">G1227/C1227</f>
        <v>1</v>
      </c>
      <c r="L1227" s="581"/>
      <c r="M1227" s="581"/>
      <c r="N1227" s="581">
        <f t="shared" ref="N1227:N1289" si="63">J1227/F1227</f>
        <v>1</v>
      </c>
    </row>
    <row r="1228" spans="1:14">
      <c r="A1228" s="564">
        <f t="shared" si="61"/>
        <v>1218</v>
      </c>
      <c r="B1228" s="567" t="s">
        <v>2314</v>
      </c>
      <c r="C1228" s="491">
        <v>956.12400000000002</v>
      </c>
      <c r="D1228" s="491">
        <v>0</v>
      </c>
      <c r="E1228" s="491">
        <v>0</v>
      </c>
      <c r="F1228" s="491">
        <v>956.12400000000002</v>
      </c>
      <c r="G1228" s="491">
        <v>954.43</v>
      </c>
      <c r="H1228" s="491">
        <v>0</v>
      </c>
      <c r="I1228" s="491">
        <v>0</v>
      </c>
      <c r="J1228" s="491">
        <v>954.43</v>
      </c>
      <c r="K1228" s="581">
        <f t="shared" si="62"/>
        <v>0.99822826327965819</v>
      </c>
      <c r="L1228" s="581"/>
      <c r="M1228" s="581"/>
      <c r="N1228" s="581">
        <f t="shared" si="63"/>
        <v>0.99822826327965819</v>
      </c>
    </row>
    <row r="1229" spans="1:14" ht="28">
      <c r="A1229" s="564">
        <f t="shared" ref="A1229:A1292" si="64">1+A1228</f>
        <v>1219</v>
      </c>
      <c r="B1229" s="567" t="s">
        <v>2315</v>
      </c>
      <c r="C1229" s="491">
        <v>38597</v>
      </c>
      <c r="D1229" s="491">
        <v>0</v>
      </c>
      <c r="E1229" s="491">
        <v>0</v>
      </c>
      <c r="F1229" s="491">
        <v>38597</v>
      </c>
      <c r="G1229" s="491">
        <v>31990.305</v>
      </c>
      <c r="H1229" s="491">
        <v>0</v>
      </c>
      <c r="I1229" s="491">
        <v>0</v>
      </c>
      <c r="J1229" s="491">
        <v>31990.305</v>
      </c>
      <c r="K1229" s="581">
        <f t="shared" si="62"/>
        <v>0.82882879498406614</v>
      </c>
      <c r="L1229" s="581"/>
      <c r="M1229" s="581"/>
      <c r="N1229" s="581">
        <f t="shared" si="63"/>
        <v>0.82882879498406614</v>
      </c>
    </row>
    <row r="1230" spans="1:14" ht="28">
      <c r="A1230" s="564">
        <f t="shared" si="64"/>
        <v>1220</v>
      </c>
      <c r="B1230" s="567" t="s">
        <v>2315</v>
      </c>
      <c r="C1230" s="491">
        <v>11403</v>
      </c>
      <c r="D1230" s="491">
        <v>0</v>
      </c>
      <c r="E1230" s="491">
        <v>0</v>
      </c>
      <c r="F1230" s="491">
        <v>11403</v>
      </c>
      <c r="G1230" s="491">
        <v>11403</v>
      </c>
      <c r="H1230" s="491">
        <v>0</v>
      </c>
      <c r="I1230" s="491">
        <v>0</v>
      </c>
      <c r="J1230" s="491">
        <v>11403</v>
      </c>
      <c r="K1230" s="581">
        <f t="shared" si="62"/>
        <v>1</v>
      </c>
      <c r="L1230" s="581"/>
      <c r="M1230" s="581"/>
      <c r="N1230" s="581">
        <f t="shared" si="63"/>
        <v>1</v>
      </c>
    </row>
    <row r="1231" spans="1:14">
      <c r="A1231" s="564">
        <f t="shared" si="64"/>
        <v>1221</v>
      </c>
      <c r="B1231" s="567" t="s">
        <v>2316</v>
      </c>
      <c r="C1231" s="491">
        <v>140</v>
      </c>
      <c r="D1231" s="491">
        <v>0</v>
      </c>
      <c r="E1231" s="491">
        <v>0</v>
      </c>
      <c r="F1231" s="491">
        <v>140</v>
      </c>
      <c r="G1231" s="491">
        <v>139.828</v>
      </c>
      <c r="H1231" s="491">
        <v>0</v>
      </c>
      <c r="I1231" s="491">
        <v>0</v>
      </c>
      <c r="J1231" s="491">
        <v>139.828</v>
      </c>
      <c r="K1231" s="581">
        <f t="shared" si="62"/>
        <v>0.99877142857142864</v>
      </c>
      <c r="L1231" s="581"/>
      <c r="M1231" s="581"/>
      <c r="N1231" s="581">
        <f t="shared" si="63"/>
        <v>0.99877142857142864</v>
      </c>
    </row>
    <row r="1232" spans="1:14" ht="28">
      <c r="A1232" s="564">
        <f t="shared" si="64"/>
        <v>1222</v>
      </c>
      <c r="B1232" s="567" t="s">
        <v>2317</v>
      </c>
      <c r="C1232" s="491">
        <v>1805.3050000000001</v>
      </c>
      <c r="D1232" s="491">
        <v>0</v>
      </c>
      <c r="E1232" s="491">
        <v>0</v>
      </c>
      <c r="F1232" s="491">
        <v>1805.3050000000001</v>
      </c>
      <c r="G1232" s="491">
        <v>1805.3050000000001</v>
      </c>
      <c r="H1232" s="491">
        <v>0</v>
      </c>
      <c r="I1232" s="491">
        <v>0</v>
      </c>
      <c r="J1232" s="491">
        <v>1805.3050000000001</v>
      </c>
      <c r="K1232" s="581">
        <f t="shared" si="62"/>
        <v>1</v>
      </c>
      <c r="L1232" s="581"/>
      <c r="M1232" s="581"/>
      <c r="N1232" s="581">
        <f t="shared" si="63"/>
        <v>1</v>
      </c>
    </row>
    <row r="1233" spans="1:14" ht="28">
      <c r="A1233" s="564">
        <f t="shared" si="64"/>
        <v>1223</v>
      </c>
      <c r="B1233" s="567" t="s">
        <v>2318</v>
      </c>
      <c r="C1233" s="491">
        <v>2500</v>
      </c>
      <c r="D1233" s="491">
        <v>0</v>
      </c>
      <c r="E1233" s="491">
        <v>0</v>
      </c>
      <c r="F1233" s="491">
        <v>2500</v>
      </c>
      <c r="G1233" s="491">
        <v>12735.585999999999</v>
      </c>
      <c r="H1233" s="491">
        <v>0</v>
      </c>
      <c r="I1233" s="491">
        <v>0</v>
      </c>
      <c r="J1233" s="491">
        <v>12735.585999999999</v>
      </c>
      <c r="K1233" s="581">
        <f t="shared" si="62"/>
        <v>5.0942343999999995</v>
      </c>
      <c r="L1233" s="581"/>
      <c r="M1233" s="581"/>
      <c r="N1233" s="581">
        <f t="shared" si="63"/>
        <v>5.0942343999999995</v>
      </c>
    </row>
    <row r="1234" spans="1:14" ht="28">
      <c r="A1234" s="564">
        <f t="shared" si="64"/>
        <v>1224</v>
      </c>
      <c r="B1234" s="567" t="s">
        <v>2319</v>
      </c>
      <c r="C1234" s="491">
        <v>179.31100000000001</v>
      </c>
      <c r="D1234" s="491">
        <v>0</v>
      </c>
      <c r="E1234" s="491">
        <v>0</v>
      </c>
      <c r="F1234" s="491">
        <v>179.31100000000001</v>
      </c>
      <c r="G1234" s="491">
        <v>8650.5481089999994</v>
      </c>
      <c r="H1234" s="491">
        <v>0</v>
      </c>
      <c r="I1234" s="491">
        <v>0</v>
      </c>
      <c r="J1234" s="491">
        <v>8650.5481089999994</v>
      </c>
      <c r="K1234" s="581">
        <f t="shared" si="62"/>
        <v>48.243265103646735</v>
      </c>
      <c r="L1234" s="581"/>
      <c r="M1234" s="581"/>
      <c r="N1234" s="581">
        <f t="shared" si="63"/>
        <v>48.243265103646735</v>
      </c>
    </row>
    <row r="1235" spans="1:14" ht="28">
      <c r="A1235" s="564">
        <f t="shared" si="64"/>
        <v>1225</v>
      </c>
      <c r="B1235" s="567" t="s">
        <v>2319</v>
      </c>
      <c r="C1235" s="491">
        <v>6405.4740000000002</v>
      </c>
      <c r="D1235" s="491">
        <v>0</v>
      </c>
      <c r="E1235" s="491">
        <v>0</v>
      </c>
      <c r="F1235" s="491">
        <v>6405.4740000000002</v>
      </c>
      <c r="G1235" s="491">
        <v>4798.0552699999998</v>
      </c>
      <c r="H1235" s="491">
        <v>0</v>
      </c>
      <c r="I1235" s="491">
        <v>0</v>
      </c>
      <c r="J1235" s="491">
        <v>4798.0552699999998</v>
      </c>
      <c r="K1235" s="581">
        <f t="shared" si="62"/>
        <v>0.74905545943984786</v>
      </c>
      <c r="L1235" s="581"/>
      <c r="M1235" s="581"/>
      <c r="N1235" s="581">
        <f t="shared" si="63"/>
        <v>0.74905545943984786</v>
      </c>
    </row>
    <row r="1236" spans="1:14" ht="28">
      <c r="A1236" s="564">
        <f t="shared" si="64"/>
        <v>1226</v>
      </c>
      <c r="B1236" s="567" t="s">
        <v>2320</v>
      </c>
      <c r="C1236" s="491">
        <v>156.95699999999999</v>
      </c>
      <c r="D1236" s="491">
        <v>0</v>
      </c>
      <c r="E1236" s="491">
        <v>0</v>
      </c>
      <c r="F1236" s="491">
        <v>156.95699999999999</v>
      </c>
      <c r="G1236" s="491">
        <v>156.95699999999999</v>
      </c>
      <c r="H1236" s="491">
        <v>0</v>
      </c>
      <c r="I1236" s="491">
        <v>0</v>
      </c>
      <c r="J1236" s="491">
        <v>156.95699999999999</v>
      </c>
      <c r="K1236" s="581">
        <f t="shared" si="62"/>
        <v>1</v>
      </c>
      <c r="L1236" s="581"/>
      <c r="M1236" s="581"/>
      <c r="N1236" s="581">
        <f t="shared" si="63"/>
        <v>1</v>
      </c>
    </row>
    <row r="1237" spans="1:14" ht="28">
      <c r="A1237" s="564">
        <f t="shared" si="64"/>
        <v>1227</v>
      </c>
      <c r="B1237" s="567" t="s">
        <v>2321</v>
      </c>
      <c r="C1237" s="491">
        <v>1724.4770000000001</v>
      </c>
      <c r="D1237" s="491">
        <v>0</v>
      </c>
      <c r="E1237" s="491">
        <v>0</v>
      </c>
      <c r="F1237" s="491">
        <v>1724.4770000000001</v>
      </c>
      <c r="G1237" s="491">
        <v>5144.1764700000003</v>
      </c>
      <c r="H1237" s="491">
        <v>0</v>
      </c>
      <c r="I1237" s="491">
        <v>0</v>
      </c>
      <c r="J1237" s="491">
        <v>5144.1764700000003</v>
      </c>
      <c r="K1237" s="581">
        <f t="shared" si="62"/>
        <v>2.9830357087975079</v>
      </c>
      <c r="L1237" s="581"/>
      <c r="M1237" s="581"/>
      <c r="N1237" s="581">
        <f t="shared" si="63"/>
        <v>2.9830357087975079</v>
      </c>
    </row>
    <row r="1238" spans="1:14" ht="28">
      <c r="A1238" s="564">
        <f t="shared" si="64"/>
        <v>1228</v>
      </c>
      <c r="B1238" s="567" t="s">
        <v>2322</v>
      </c>
      <c r="C1238" s="491">
        <v>3920</v>
      </c>
      <c r="D1238" s="491">
        <v>0</v>
      </c>
      <c r="E1238" s="491">
        <v>0</v>
      </c>
      <c r="F1238" s="491">
        <v>3920</v>
      </c>
      <c r="G1238" s="491">
        <v>3920</v>
      </c>
      <c r="H1238" s="491">
        <v>0</v>
      </c>
      <c r="I1238" s="491">
        <v>0</v>
      </c>
      <c r="J1238" s="491">
        <v>3920</v>
      </c>
      <c r="K1238" s="581">
        <f t="shared" si="62"/>
        <v>1</v>
      </c>
      <c r="L1238" s="581"/>
      <c r="M1238" s="581"/>
      <c r="N1238" s="581">
        <f t="shared" si="63"/>
        <v>1</v>
      </c>
    </row>
    <row r="1239" spans="1:14" ht="28">
      <c r="A1239" s="564">
        <f t="shared" si="64"/>
        <v>1229</v>
      </c>
      <c r="B1239" s="567" t="s">
        <v>2322</v>
      </c>
      <c r="C1239" s="491">
        <v>0</v>
      </c>
      <c r="D1239" s="491">
        <v>0</v>
      </c>
      <c r="E1239" s="491">
        <v>0</v>
      </c>
      <c r="F1239" s="491">
        <v>0</v>
      </c>
      <c r="G1239" s="491">
        <v>797.71299999999997</v>
      </c>
      <c r="H1239" s="491">
        <v>0</v>
      </c>
      <c r="I1239" s="491">
        <v>0</v>
      </c>
      <c r="J1239" s="491">
        <v>797.71299999999997</v>
      </c>
      <c r="K1239" s="581"/>
      <c r="L1239" s="581"/>
      <c r="M1239" s="581"/>
      <c r="N1239" s="581"/>
    </row>
    <row r="1240" spans="1:14" ht="28">
      <c r="A1240" s="564">
        <f t="shared" si="64"/>
        <v>1230</v>
      </c>
      <c r="B1240" s="567" t="s">
        <v>2322</v>
      </c>
      <c r="C1240" s="491">
        <v>130</v>
      </c>
      <c r="D1240" s="491">
        <v>0</v>
      </c>
      <c r="E1240" s="491">
        <v>0</v>
      </c>
      <c r="F1240" s="491">
        <v>130</v>
      </c>
      <c r="G1240" s="491">
        <v>125.032</v>
      </c>
      <c r="H1240" s="491">
        <v>0</v>
      </c>
      <c r="I1240" s="491">
        <v>0</v>
      </c>
      <c r="J1240" s="491">
        <v>125.032</v>
      </c>
      <c r="K1240" s="581">
        <f t="shared" si="62"/>
        <v>0.96178461538461535</v>
      </c>
      <c r="L1240" s="581"/>
      <c r="M1240" s="581"/>
      <c r="N1240" s="581">
        <f t="shared" si="63"/>
        <v>0.96178461538461535</v>
      </c>
    </row>
    <row r="1241" spans="1:14" ht="28">
      <c r="A1241" s="564">
        <f t="shared" si="64"/>
        <v>1231</v>
      </c>
      <c r="B1241" s="567" t="s">
        <v>2323</v>
      </c>
      <c r="C1241" s="491">
        <v>13500</v>
      </c>
      <c r="D1241" s="491">
        <v>0</v>
      </c>
      <c r="E1241" s="491">
        <v>0</v>
      </c>
      <c r="F1241" s="491">
        <v>13500</v>
      </c>
      <c r="G1241" s="491">
        <v>5796.73</v>
      </c>
      <c r="H1241" s="491">
        <v>0</v>
      </c>
      <c r="I1241" s="491">
        <v>0</v>
      </c>
      <c r="J1241" s="491">
        <v>5796.73</v>
      </c>
      <c r="K1241" s="581">
        <f t="shared" si="62"/>
        <v>0.42938740740740738</v>
      </c>
      <c r="L1241" s="581"/>
      <c r="M1241" s="581"/>
      <c r="N1241" s="581">
        <f t="shared" si="63"/>
        <v>0.42938740740740738</v>
      </c>
    </row>
    <row r="1242" spans="1:14" ht="28">
      <c r="A1242" s="564">
        <f t="shared" si="64"/>
        <v>1232</v>
      </c>
      <c r="B1242" s="567" t="s">
        <v>2324</v>
      </c>
      <c r="C1242" s="491">
        <v>113.247</v>
      </c>
      <c r="D1242" s="491">
        <v>0</v>
      </c>
      <c r="E1242" s="491">
        <v>0</v>
      </c>
      <c r="F1242" s="491">
        <v>113.247</v>
      </c>
      <c r="G1242" s="491">
        <v>177.137699</v>
      </c>
      <c r="H1242" s="491">
        <v>0</v>
      </c>
      <c r="I1242" s="491">
        <v>0</v>
      </c>
      <c r="J1242" s="491">
        <v>177.137699</v>
      </c>
      <c r="K1242" s="581">
        <f t="shared" si="62"/>
        <v>1.564171227493885</v>
      </c>
      <c r="L1242" s="581"/>
      <c r="M1242" s="581"/>
      <c r="N1242" s="581">
        <f t="shared" si="63"/>
        <v>1.564171227493885</v>
      </c>
    </row>
    <row r="1243" spans="1:14">
      <c r="A1243" s="564">
        <f t="shared" si="64"/>
        <v>1233</v>
      </c>
      <c r="B1243" s="567" t="s">
        <v>2325</v>
      </c>
      <c r="C1243" s="491">
        <v>1796.71</v>
      </c>
      <c r="D1243" s="491">
        <v>0</v>
      </c>
      <c r="E1243" s="491">
        <v>0</v>
      </c>
      <c r="F1243" s="491">
        <v>1796.71</v>
      </c>
      <c r="G1243" s="491">
        <v>1796.71</v>
      </c>
      <c r="H1243" s="491">
        <v>0</v>
      </c>
      <c r="I1243" s="491">
        <v>0</v>
      </c>
      <c r="J1243" s="491">
        <v>1796.71</v>
      </c>
      <c r="K1243" s="581">
        <f t="shared" si="62"/>
        <v>1</v>
      </c>
      <c r="L1243" s="581"/>
      <c r="M1243" s="581"/>
      <c r="N1243" s="581">
        <f t="shared" si="63"/>
        <v>1</v>
      </c>
    </row>
    <row r="1244" spans="1:14">
      <c r="A1244" s="564">
        <f t="shared" si="64"/>
        <v>1234</v>
      </c>
      <c r="B1244" s="567" t="s">
        <v>2326</v>
      </c>
      <c r="C1244" s="491">
        <v>1098.1079999999999</v>
      </c>
      <c r="D1244" s="491">
        <v>0</v>
      </c>
      <c r="E1244" s="491">
        <v>0</v>
      </c>
      <c r="F1244" s="491">
        <v>1098.1079999999999</v>
      </c>
      <c r="G1244" s="491">
        <v>1098.0809999999999</v>
      </c>
      <c r="H1244" s="491">
        <v>0</v>
      </c>
      <c r="I1244" s="491">
        <v>0</v>
      </c>
      <c r="J1244" s="491">
        <v>1098.0809999999999</v>
      </c>
      <c r="K1244" s="581">
        <f t="shared" si="62"/>
        <v>0.99997541225453235</v>
      </c>
      <c r="L1244" s="581"/>
      <c r="M1244" s="581"/>
      <c r="N1244" s="581">
        <f t="shared" si="63"/>
        <v>0.99997541225453235</v>
      </c>
    </row>
    <row r="1245" spans="1:14" ht="28">
      <c r="A1245" s="564">
        <f t="shared" si="64"/>
        <v>1235</v>
      </c>
      <c r="B1245" s="567" t="s">
        <v>2327</v>
      </c>
      <c r="C1245" s="491">
        <v>0</v>
      </c>
      <c r="D1245" s="491">
        <v>0</v>
      </c>
      <c r="E1245" s="491">
        <v>0</v>
      </c>
      <c r="F1245" s="491">
        <v>0</v>
      </c>
      <c r="G1245" s="491">
        <v>974.41200000000003</v>
      </c>
      <c r="H1245" s="491">
        <v>0</v>
      </c>
      <c r="I1245" s="491">
        <v>0</v>
      </c>
      <c r="J1245" s="491">
        <v>974.41200000000003</v>
      </c>
      <c r="K1245" s="581"/>
      <c r="L1245" s="581"/>
      <c r="M1245" s="581"/>
      <c r="N1245" s="581"/>
    </row>
    <row r="1246" spans="1:14" ht="28">
      <c r="A1246" s="564">
        <f t="shared" si="64"/>
        <v>1236</v>
      </c>
      <c r="B1246" s="567" t="s">
        <v>2328</v>
      </c>
      <c r="C1246" s="491">
        <v>147.57599999999999</v>
      </c>
      <c r="D1246" s="491">
        <v>0</v>
      </c>
      <c r="E1246" s="491">
        <v>0</v>
      </c>
      <c r="F1246" s="491">
        <v>147.57599999999999</v>
      </c>
      <c r="G1246" s="491">
        <v>147.57599999999999</v>
      </c>
      <c r="H1246" s="491">
        <v>0</v>
      </c>
      <c r="I1246" s="491">
        <v>0</v>
      </c>
      <c r="J1246" s="491">
        <v>147.57599999999999</v>
      </c>
      <c r="K1246" s="581">
        <f t="shared" si="62"/>
        <v>1</v>
      </c>
      <c r="L1246" s="581"/>
      <c r="M1246" s="581"/>
      <c r="N1246" s="581">
        <f t="shared" si="63"/>
        <v>1</v>
      </c>
    </row>
    <row r="1247" spans="1:14" ht="28">
      <c r="A1247" s="564">
        <f t="shared" si="64"/>
        <v>1237</v>
      </c>
      <c r="B1247" s="567" t="s">
        <v>2329</v>
      </c>
      <c r="C1247" s="491">
        <v>5709</v>
      </c>
      <c r="D1247" s="491">
        <v>0</v>
      </c>
      <c r="E1247" s="491">
        <v>0</v>
      </c>
      <c r="F1247" s="491">
        <v>5709</v>
      </c>
      <c r="G1247" s="491">
        <v>7346.9669999999996</v>
      </c>
      <c r="H1247" s="491">
        <v>0</v>
      </c>
      <c r="I1247" s="491">
        <v>0</v>
      </c>
      <c r="J1247" s="491">
        <v>7346.9669999999996</v>
      </c>
      <c r="K1247" s="581">
        <f t="shared" si="62"/>
        <v>1.2869096163951654</v>
      </c>
      <c r="L1247" s="581"/>
      <c r="M1247" s="581"/>
      <c r="N1247" s="581">
        <f t="shared" si="63"/>
        <v>1.2869096163951654</v>
      </c>
    </row>
    <row r="1248" spans="1:14" ht="28">
      <c r="A1248" s="564">
        <f t="shared" si="64"/>
        <v>1238</v>
      </c>
      <c r="B1248" s="567" t="s">
        <v>2330</v>
      </c>
      <c r="C1248" s="491">
        <v>1432</v>
      </c>
      <c r="D1248" s="491">
        <v>0</v>
      </c>
      <c r="E1248" s="491">
        <v>0</v>
      </c>
      <c r="F1248" s="491">
        <v>1432</v>
      </c>
      <c r="G1248" s="491">
        <v>3306.279</v>
      </c>
      <c r="H1248" s="491">
        <v>0</v>
      </c>
      <c r="I1248" s="491">
        <v>0</v>
      </c>
      <c r="J1248" s="491">
        <v>3306.279</v>
      </c>
      <c r="K1248" s="581">
        <f t="shared" si="62"/>
        <v>2.3088540502793298</v>
      </c>
      <c r="L1248" s="581"/>
      <c r="M1248" s="581"/>
      <c r="N1248" s="581">
        <f t="shared" si="63"/>
        <v>2.3088540502793298</v>
      </c>
    </row>
    <row r="1249" spans="1:14" ht="28">
      <c r="A1249" s="564">
        <f t="shared" si="64"/>
        <v>1239</v>
      </c>
      <c r="B1249" s="567" t="s">
        <v>2330</v>
      </c>
      <c r="C1249" s="491">
        <v>68</v>
      </c>
      <c r="D1249" s="491">
        <v>0</v>
      </c>
      <c r="E1249" s="491">
        <v>0</v>
      </c>
      <c r="F1249" s="491">
        <v>68</v>
      </c>
      <c r="G1249" s="491">
        <v>0</v>
      </c>
      <c r="H1249" s="491">
        <v>0</v>
      </c>
      <c r="I1249" s="491">
        <v>0</v>
      </c>
      <c r="J1249" s="491">
        <v>0</v>
      </c>
      <c r="K1249" s="581">
        <f t="shared" si="62"/>
        <v>0</v>
      </c>
      <c r="L1249" s="581"/>
      <c r="M1249" s="581"/>
      <c r="N1249" s="581">
        <f t="shared" si="63"/>
        <v>0</v>
      </c>
    </row>
    <row r="1250" spans="1:14" ht="28">
      <c r="A1250" s="564">
        <f t="shared" si="64"/>
        <v>1240</v>
      </c>
      <c r="B1250" s="567" t="s">
        <v>2331</v>
      </c>
      <c r="C1250" s="491">
        <v>1251.2280000000001</v>
      </c>
      <c r="D1250" s="491">
        <v>0</v>
      </c>
      <c r="E1250" s="491">
        <v>0</v>
      </c>
      <c r="F1250" s="491">
        <v>1251.2280000000001</v>
      </c>
      <c r="G1250" s="491">
        <v>1385.2271390000001</v>
      </c>
      <c r="H1250" s="491">
        <v>0</v>
      </c>
      <c r="I1250" s="491">
        <v>0</v>
      </c>
      <c r="J1250" s="491">
        <v>1385.2271390000001</v>
      </c>
      <c r="K1250" s="581">
        <f t="shared" si="62"/>
        <v>1.1070941019542402</v>
      </c>
      <c r="L1250" s="581"/>
      <c r="M1250" s="581"/>
      <c r="N1250" s="581">
        <f t="shared" si="63"/>
        <v>1.1070941019542402</v>
      </c>
    </row>
    <row r="1251" spans="1:14" ht="28">
      <c r="A1251" s="564">
        <f t="shared" si="64"/>
        <v>1241</v>
      </c>
      <c r="B1251" s="567" t="s">
        <v>2332</v>
      </c>
      <c r="C1251" s="491">
        <v>538.78</v>
      </c>
      <c r="D1251" s="491">
        <v>0</v>
      </c>
      <c r="E1251" s="491">
        <v>0</v>
      </c>
      <c r="F1251" s="491">
        <v>538.78</v>
      </c>
      <c r="G1251" s="491">
        <v>512.82299999999998</v>
      </c>
      <c r="H1251" s="491">
        <v>0</v>
      </c>
      <c r="I1251" s="491">
        <v>0</v>
      </c>
      <c r="J1251" s="491">
        <v>512.82299999999998</v>
      </c>
      <c r="K1251" s="581">
        <f t="shared" si="62"/>
        <v>0.95182263632651543</v>
      </c>
      <c r="L1251" s="581"/>
      <c r="M1251" s="581"/>
      <c r="N1251" s="581">
        <f t="shared" si="63"/>
        <v>0.95182263632651543</v>
      </c>
    </row>
    <row r="1252" spans="1:14" ht="28">
      <c r="A1252" s="564">
        <f t="shared" si="64"/>
        <v>1242</v>
      </c>
      <c r="B1252" s="567" t="s">
        <v>2333</v>
      </c>
      <c r="C1252" s="491">
        <v>5950</v>
      </c>
      <c r="D1252" s="491">
        <v>0</v>
      </c>
      <c r="E1252" s="491">
        <v>0</v>
      </c>
      <c r="F1252" s="491">
        <v>5950</v>
      </c>
      <c r="G1252" s="491">
        <v>7683.3590000000004</v>
      </c>
      <c r="H1252" s="491">
        <v>0</v>
      </c>
      <c r="I1252" s="491">
        <v>0</v>
      </c>
      <c r="J1252" s="491">
        <v>7683.3590000000004</v>
      </c>
      <c r="K1252" s="581">
        <f t="shared" si="62"/>
        <v>1.2913208403361345</v>
      </c>
      <c r="L1252" s="581"/>
      <c r="M1252" s="581"/>
      <c r="N1252" s="581">
        <f t="shared" si="63"/>
        <v>1.2913208403361345</v>
      </c>
    </row>
    <row r="1253" spans="1:14" ht="28">
      <c r="A1253" s="564">
        <f t="shared" si="64"/>
        <v>1243</v>
      </c>
      <c r="B1253" s="567" t="s">
        <v>2334</v>
      </c>
      <c r="C1253" s="491">
        <v>2000</v>
      </c>
      <c r="D1253" s="491">
        <v>0</v>
      </c>
      <c r="E1253" s="491">
        <v>0</v>
      </c>
      <c r="F1253" s="491">
        <v>2000</v>
      </c>
      <c r="G1253" s="491">
        <v>3993.6990000000001</v>
      </c>
      <c r="H1253" s="491">
        <v>0</v>
      </c>
      <c r="I1253" s="491">
        <v>0</v>
      </c>
      <c r="J1253" s="491">
        <v>3993.6990000000001</v>
      </c>
      <c r="K1253" s="581">
        <f t="shared" si="62"/>
        <v>1.9968494999999999</v>
      </c>
      <c r="L1253" s="581"/>
      <c r="M1253" s="581"/>
      <c r="N1253" s="581">
        <f t="shared" si="63"/>
        <v>1.9968494999999999</v>
      </c>
    </row>
    <row r="1254" spans="1:14" ht="28">
      <c r="A1254" s="564">
        <f t="shared" si="64"/>
        <v>1244</v>
      </c>
      <c r="B1254" s="567" t="s">
        <v>2334</v>
      </c>
      <c r="C1254" s="491">
        <v>2000</v>
      </c>
      <c r="D1254" s="491">
        <v>0</v>
      </c>
      <c r="E1254" s="491">
        <v>0</v>
      </c>
      <c r="F1254" s="491">
        <v>2000</v>
      </c>
      <c r="G1254" s="491">
        <v>2000</v>
      </c>
      <c r="H1254" s="491">
        <v>0</v>
      </c>
      <c r="I1254" s="491">
        <v>0</v>
      </c>
      <c r="J1254" s="491">
        <v>2000</v>
      </c>
      <c r="K1254" s="581">
        <f t="shared" si="62"/>
        <v>1</v>
      </c>
      <c r="L1254" s="581"/>
      <c r="M1254" s="581"/>
      <c r="N1254" s="581">
        <f t="shared" si="63"/>
        <v>1</v>
      </c>
    </row>
    <row r="1255" spans="1:14" ht="28">
      <c r="A1255" s="564">
        <f t="shared" si="64"/>
        <v>1245</v>
      </c>
      <c r="B1255" s="567" t="s">
        <v>2334</v>
      </c>
      <c r="C1255" s="491">
        <v>2000</v>
      </c>
      <c r="D1255" s="491">
        <v>0</v>
      </c>
      <c r="E1255" s="491">
        <v>0</v>
      </c>
      <c r="F1255" s="491">
        <v>2000</v>
      </c>
      <c r="G1255" s="491">
        <v>2000</v>
      </c>
      <c r="H1255" s="491">
        <v>0</v>
      </c>
      <c r="I1255" s="491">
        <v>0</v>
      </c>
      <c r="J1255" s="491">
        <v>2000</v>
      </c>
      <c r="K1255" s="581">
        <f t="shared" si="62"/>
        <v>1</v>
      </c>
      <c r="L1255" s="581"/>
      <c r="M1255" s="581"/>
      <c r="N1255" s="581">
        <f t="shared" si="63"/>
        <v>1</v>
      </c>
    </row>
    <row r="1256" spans="1:14" ht="28">
      <c r="A1256" s="564">
        <f t="shared" si="64"/>
        <v>1246</v>
      </c>
      <c r="B1256" s="567" t="s">
        <v>2335</v>
      </c>
      <c r="C1256" s="491">
        <v>12500</v>
      </c>
      <c r="D1256" s="491">
        <v>0</v>
      </c>
      <c r="E1256" s="491">
        <v>0</v>
      </c>
      <c r="F1256" s="491">
        <v>12500</v>
      </c>
      <c r="G1256" s="491">
        <v>17740.171999999999</v>
      </c>
      <c r="H1256" s="491">
        <v>0</v>
      </c>
      <c r="I1256" s="491">
        <v>0</v>
      </c>
      <c r="J1256" s="491">
        <v>17740.171999999999</v>
      </c>
      <c r="K1256" s="581">
        <f t="shared" si="62"/>
        <v>1.4192137599999999</v>
      </c>
      <c r="L1256" s="581"/>
      <c r="M1256" s="581"/>
      <c r="N1256" s="581">
        <f t="shared" si="63"/>
        <v>1.4192137599999999</v>
      </c>
    </row>
    <row r="1257" spans="1:14" ht="28">
      <c r="A1257" s="564">
        <f t="shared" si="64"/>
        <v>1247</v>
      </c>
      <c r="B1257" s="567" t="s">
        <v>2336</v>
      </c>
      <c r="C1257" s="491">
        <v>81.534999999999997</v>
      </c>
      <c r="D1257" s="491">
        <v>0</v>
      </c>
      <c r="E1257" s="491">
        <v>0</v>
      </c>
      <c r="F1257" s="491">
        <v>81.534999999999997</v>
      </c>
      <c r="G1257" s="491">
        <v>877.88138100000003</v>
      </c>
      <c r="H1257" s="491">
        <v>0</v>
      </c>
      <c r="I1257" s="491">
        <v>0</v>
      </c>
      <c r="J1257" s="491">
        <v>877.88138100000003</v>
      </c>
      <c r="K1257" s="581">
        <f t="shared" si="62"/>
        <v>10.766926853498498</v>
      </c>
      <c r="L1257" s="581"/>
      <c r="M1257" s="581"/>
      <c r="N1257" s="581">
        <f t="shared" si="63"/>
        <v>10.766926853498498</v>
      </c>
    </row>
    <row r="1258" spans="1:14" ht="28">
      <c r="A1258" s="564">
        <f t="shared" si="64"/>
        <v>1248</v>
      </c>
      <c r="B1258" s="567" t="s">
        <v>2337</v>
      </c>
      <c r="C1258" s="491">
        <v>400</v>
      </c>
      <c r="D1258" s="491">
        <v>0</v>
      </c>
      <c r="E1258" s="491">
        <v>0</v>
      </c>
      <c r="F1258" s="491">
        <v>400</v>
      </c>
      <c r="G1258" s="491">
        <v>979.35508000000004</v>
      </c>
      <c r="H1258" s="491">
        <v>0</v>
      </c>
      <c r="I1258" s="491">
        <v>0</v>
      </c>
      <c r="J1258" s="491">
        <v>979.35508000000004</v>
      </c>
      <c r="K1258" s="581">
        <f t="shared" si="62"/>
        <v>2.4483877000000001</v>
      </c>
      <c r="L1258" s="581"/>
      <c r="M1258" s="581"/>
      <c r="N1258" s="581">
        <f t="shared" si="63"/>
        <v>2.4483877000000001</v>
      </c>
    </row>
    <row r="1259" spans="1:14" ht="28">
      <c r="A1259" s="564">
        <f t="shared" si="64"/>
        <v>1249</v>
      </c>
      <c r="B1259" s="567" t="s">
        <v>2337</v>
      </c>
      <c r="C1259" s="491">
        <v>50</v>
      </c>
      <c r="D1259" s="491">
        <v>0</v>
      </c>
      <c r="E1259" s="491">
        <v>0</v>
      </c>
      <c r="F1259" s="491">
        <v>50</v>
      </c>
      <c r="G1259" s="491">
        <v>50.341000000000001</v>
      </c>
      <c r="H1259" s="491">
        <v>0</v>
      </c>
      <c r="I1259" s="491">
        <v>0</v>
      </c>
      <c r="J1259" s="491">
        <v>50.341000000000001</v>
      </c>
      <c r="K1259" s="581">
        <f t="shared" si="62"/>
        <v>1.00682</v>
      </c>
      <c r="L1259" s="581"/>
      <c r="M1259" s="581"/>
      <c r="N1259" s="581">
        <f t="shared" si="63"/>
        <v>1.00682</v>
      </c>
    </row>
    <row r="1260" spans="1:14" ht="28">
      <c r="A1260" s="564">
        <f t="shared" si="64"/>
        <v>1250</v>
      </c>
      <c r="B1260" s="567" t="s">
        <v>2338</v>
      </c>
      <c r="C1260" s="491">
        <v>200</v>
      </c>
      <c r="D1260" s="491">
        <v>0</v>
      </c>
      <c r="E1260" s="491">
        <v>0</v>
      </c>
      <c r="F1260" s="491">
        <v>200</v>
      </c>
      <c r="G1260" s="491">
        <v>2847.773561</v>
      </c>
      <c r="H1260" s="491">
        <v>0</v>
      </c>
      <c r="I1260" s="491">
        <v>0</v>
      </c>
      <c r="J1260" s="491">
        <v>2847.773561</v>
      </c>
      <c r="K1260" s="581">
        <f t="shared" si="62"/>
        <v>14.238867805</v>
      </c>
      <c r="L1260" s="581"/>
      <c r="M1260" s="581"/>
      <c r="N1260" s="581">
        <f t="shared" si="63"/>
        <v>14.238867805</v>
      </c>
    </row>
    <row r="1261" spans="1:14" ht="28">
      <c r="A1261" s="564">
        <f t="shared" si="64"/>
        <v>1251</v>
      </c>
      <c r="B1261" s="567" t="s">
        <v>2339</v>
      </c>
      <c r="C1261" s="491">
        <v>250</v>
      </c>
      <c r="D1261" s="491">
        <v>0</v>
      </c>
      <c r="E1261" s="491">
        <v>0</v>
      </c>
      <c r="F1261" s="491">
        <v>250</v>
      </c>
      <c r="G1261" s="491">
        <v>1270</v>
      </c>
      <c r="H1261" s="491">
        <v>0</v>
      </c>
      <c r="I1261" s="491">
        <v>0</v>
      </c>
      <c r="J1261" s="491">
        <v>1270</v>
      </c>
      <c r="K1261" s="581">
        <f t="shared" si="62"/>
        <v>5.08</v>
      </c>
      <c r="L1261" s="581"/>
      <c r="M1261" s="581"/>
      <c r="N1261" s="581">
        <f t="shared" si="63"/>
        <v>5.08</v>
      </c>
    </row>
    <row r="1262" spans="1:14" ht="28">
      <c r="A1262" s="564">
        <f t="shared" si="64"/>
        <v>1252</v>
      </c>
      <c r="B1262" s="567" t="s">
        <v>2339</v>
      </c>
      <c r="C1262" s="491">
        <v>0</v>
      </c>
      <c r="D1262" s="491">
        <v>0</v>
      </c>
      <c r="E1262" s="491">
        <v>0</v>
      </c>
      <c r="F1262" s="491">
        <v>0</v>
      </c>
      <c r="G1262" s="491">
        <v>95.978999999999999</v>
      </c>
      <c r="H1262" s="491">
        <v>0</v>
      </c>
      <c r="I1262" s="491">
        <v>0</v>
      </c>
      <c r="J1262" s="491">
        <v>95.978999999999999</v>
      </c>
      <c r="K1262" s="581"/>
      <c r="L1262" s="581"/>
      <c r="M1262" s="581"/>
      <c r="N1262" s="581"/>
    </row>
    <row r="1263" spans="1:14" ht="28">
      <c r="A1263" s="564">
        <f t="shared" si="64"/>
        <v>1253</v>
      </c>
      <c r="B1263" s="567" t="s">
        <v>2340</v>
      </c>
      <c r="C1263" s="491">
        <v>2890.915</v>
      </c>
      <c r="D1263" s="491">
        <v>0</v>
      </c>
      <c r="E1263" s="491">
        <v>0</v>
      </c>
      <c r="F1263" s="491">
        <v>2890.915</v>
      </c>
      <c r="G1263" s="491">
        <v>6829.7759999999998</v>
      </c>
      <c r="H1263" s="491">
        <v>0</v>
      </c>
      <c r="I1263" s="491">
        <v>0</v>
      </c>
      <c r="J1263" s="491">
        <v>6829.7759999999998</v>
      </c>
      <c r="K1263" s="581">
        <f t="shared" si="62"/>
        <v>2.3624963030735944</v>
      </c>
      <c r="L1263" s="581"/>
      <c r="M1263" s="581"/>
      <c r="N1263" s="581">
        <f t="shared" si="63"/>
        <v>2.3624963030735944</v>
      </c>
    </row>
    <row r="1264" spans="1:14" ht="28">
      <c r="A1264" s="564">
        <f t="shared" si="64"/>
        <v>1254</v>
      </c>
      <c r="B1264" s="567" t="s">
        <v>2340</v>
      </c>
      <c r="C1264" s="491">
        <v>1309.085</v>
      </c>
      <c r="D1264" s="491">
        <v>0</v>
      </c>
      <c r="E1264" s="491">
        <v>0</v>
      </c>
      <c r="F1264" s="491">
        <v>1309.085</v>
      </c>
      <c r="G1264" s="491">
        <v>1309.085</v>
      </c>
      <c r="H1264" s="491">
        <v>0</v>
      </c>
      <c r="I1264" s="491">
        <v>0</v>
      </c>
      <c r="J1264" s="491">
        <v>1309.085</v>
      </c>
      <c r="K1264" s="581">
        <f t="shared" si="62"/>
        <v>1</v>
      </c>
      <c r="L1264" s="581"/>
      <c r="M1264" s="581"/>
      <c r="N1264" s="581">
        <f t="shared" si="63"/>
        <v>1</v>
      </c>
    </row>
    <row r="1265" spans="1:14" ht="28">
      <c r="A1265" s="564">
        <f t="shared" si="64"/>
        <v>1255</v>
      </c>
      <c r="B1265" s="567" t="s">
        <v>2341</v>
      </c>
      <c r="C1265" s="491">
        <v>739.73</v>
      </c>
      <c r="D1265" s="491">
        <v>0</v>
      </c>
      <c r="E1265" s="491">
        <v>0</v>
      </c>
      <c r="F1265" s="491">
        <v>739.73</v>
      </c>
      <c r="G1265" s="491">
        <v>3194.73</v>
      </c>
      <c r="H1265" s="491">
        <v>0</v>
      </c>
      <c r="I1265" s="491">
        <v>0</v>
      </c>
      <c r="J1265" s="491">
        <v>3194.73</v>
      </c>
      <c r="K1265" s="581">
        <f t="shared" si="62"/>
        <v>4.3187784732267174</v>
      </c>
      <c r="L1265" s="581"/>
      <c r="M1265" s="581"/>
      <c r="N1265" s="581">
        <f t="shared" si="63"/>
        <v>4.3187784732267174</v>
      </c>
    </row>
    <row r="1266" spans="1:14" ht="28">
      <c r="A1266" s="564">
        <f t="shared" si="64"/>
        <v>1256</v>
      </c>
      <c r="B1266" s="567" t="s">
        <v>2341</v>
      </c>
      <c r="C1266" s="491">
        <v>4860.2700000000004</v>
      </c>
      <c r="D1266" s="491">
        <v>0</v>
      </c>
      <c r="E1266" s="491">
        <v>0</v>
      </c>
      <c r="F1266" s="491">
        <v>4860.2700000000004</v>
      </c>
      <c r="G1266" s="491">
        <v>4860.2700000000004</v>
      </c>
      <c r="H1266" s="491">
        <v>0</v>
      </c>
      <c r="I1266" s="491">
        <v>0</v>
      </c>
      <c r="J1266" s="491">
        <v>4860.2700000000004</v>
      </c>
      <c r="K1266" s="581">
        <f t="shared" si="62"/>
        <v>1</v>
      </c>
      <c r="L1266" s="581"/>
      <c r="M1266" s="581"/>
      <c r="N1266" s="581">
        <f t="shared" si="63"/>
        <v>1</v>
      </c>
    </row>
    <row r="1267" spans="1:14" ht="28">
      <c r="A1267" s="564">
        <f t="shared" si="64"/>
        <v>1257</v>
      </c>
      <c r="B1267" s="567" t="s">
        <v>2342</v>
      </c>
      <c r="C1267" s="491">
        <v>12000</v>
      </c>
      <c r="D1267" s="491">
        <v>0</v>
      </c>
      <c r="E1267" s="491">
        <v>0</v>
      </c>
      <c r="F1267" s="491">
        <v>12000</v>
      </c>
      <c r="G1267" s="491">
        <v>901.70899999999995</v>
      </c>
      <c r="H1267" s="491">
        <v>0</v>
      </c>
      <c r="I1267" s="491">
        <v>0</v>
      </c>
      <c r="J1267" s="491">
        <v>901.70899999999995</v>
      </c>
      <c r="K1267" s="581">
        <f t="shared" si="62"/>
        <v>7.5142416666666656E-2</v>
      </c>
      <c r="L1267" s="581"/>
      <c r="M1267" s="581"/>
      <c r="N1267" s="581">
        <f t="shared" si="63"/>
        <v>7.5142416666666656E-2</v>
      </c>
    </row>
    <row r="1268" spans="1:14">
      <c r="A1268" s="564">
        <f t="shared" si="64"/>
        <v>1258</v>
      </c>
      <c r="B1268" s="567" t="s">
        <v>2343</v>
      </c>
      <c r="C1268" s="491">
        <v>3127.8209999999999</v>
      </c>
      <c r="D1268" s="491">
        <v>0</v>
      </c>
      <c r="E1268" s="491">
        <v>0</v>
      </c>
      <c r="F1268" s="491">
        <v>3127.8209999999999</v>
      </c>
      <c r="G1268" s="491">
        <v>7427.8209999999999</v>
      </c>
      <c r="H1268" s="491">
        <v>0</v>
      </c>
      <c r="I1268" s="491">
        <v>0</v>
      </c>
      <c r="J1268" s="491">
        <v>7427.8209999999999</v>
      </c>
      <c r="K1268" s="581">
        <f t="shared" si="62"/>
        <v>2.3747589775757629</v>
      </c>
      <c r="L1268" s="581"/>
      <c r="M1268" s="581"/>
      <c r="N1268" s="581">
        <f t="shared" si="63"/>
        <v>2.3747589775757629</v>
      </c>
    </row>
    <row r="1269" spans="1:14">
      <c r="A1269" s="564">
        <f t="shared" si="64"/>
        <v>1259</v>
      </c>
      <c r="B1269" s="567" t="s">
        <v>2343</v>
      </c>
      <c r="C1269" s="491">
        <v>2072.1790000000001</v>
      </c>
      <c r="D1269" s="491">
        <v>0</v>
      </c>
      <c r="E1269" s="491">
        <v>0</v>
      </c>
      <c r="F1269" s="491">
        <v>2072.1790000000001</v>
      </c>
      <c r="G1269" s="491">
        <v>1912.1790000000001</v>
      </c>
      <c r="H1269" s="491">
        <v>0</v>
      </c>
      <c r="I1269" s="491">
        <v>0</v>
      </c>
      <c r="J1269" s="491">
        <v>1912.1790000000001</v>
      </c>
      <c r="K1269" s="581">
        <f t="shared" si="62"/>
        <v>0.92278659324315127</v>
      </c>
      <c r="L1269" s="581"/>
      <c r="M1269" s="581"/>
      <c r="N1269" s="581">
        <f t="shared" si="63"/>
        <v>0.92278659324315127</v>
      </c>
    </row>
    <row r="1270" spans="1:14" ht="28">
      <c r="A1270" s="564">
        <f t="shared" si="64"/>
        <v>1260</v>
      </c>
      <c r="B1270" s="567" t="s">
        <v>2344</v>
      </c>
      <c r="C1270" s="491">
        <v>8070</v>
      </c>
      <c r="D1270" s="491">
        <v>0</v>
      </c>
      <c r="E1270" s="491">
        <v>0</v>
      </c>
      <c r="F1270" s="491">
        <v>8070</v>
      </c>
      <c r="G1270" s="491">
        <v>7900</v>
      </c>
      <c r="H1270" s="491">
        <v>0</v>
      </c>
      <c r="I1270" s="491">
        <v>0</v>
      </c>
      <c r="J1270" s="491">
        <v>7900</v>
      </c>
      <c r="K1270" s="581">
        <f t="shared" si="62"/>
        <v>0.97893432465923169</v>
      </c>
      <c r="L1270" s="581"/>
      <c r="M1270" s="581"/>
      <c r="N1270" s="581">
        <f t="shared" si="63"/>
        <v>0.97893432465923169</v>
      </c>
    </row>
    <row r="1271" spans="1:14" ht="28">
      <c r="A1271" s="564">
        <f t="shared" si="64"/>
        <v>1261</v>
      </c>
      <c r="B1271" s="567" t="s">
        <v>2345</v>
      </c>
      <c r="C1271" s="491">
        <v>600</v>
      </c>
      <c r="D1271" s="491">
        <v>0</v>
      </c>
      <c r="E1271" s="491">
        <v>0</v>
      </c>
      <c r="F1271" s="491">
        <v>600</v>
      </c>
      <c r="G1271" s="491">
        <v>1799.6010000000001</v>
      </c>
      <c r="H1271" s="491">
        <v>0</v>
      </c>
      <c r="I1271" s="491">
        <v>0</v>
      </c>
      <c r="J1271" s="491">
        <v>1799.6010000000001</v>
      </c>
      <c r="K1271" s="581">
        <f t="shared" si="62"/>
        <v>2.9993350000000003</v>
      </c>
      <c r="L1271" s="581"/>
      <c r="M1271" s="581"/>
      <c r="N1271" s="581">
        <f t="shared" si="63"/>
        <v>2.9993350000000003</v>
      </c>
    </row>
    <row r="1272" spans="1:14" ht="42">
      <c r="A1272" s="564">
        <f t="shared" si="64"/>
        <v>1262</v>
      </c>
      <c r="B1272" s="567" t="s">
        <v>2346</v>
      </c>
      <c r="C1272" s="491">
        <v>0</v>
      </c>
      <c r="D1272" s="491">
        <v>0</v>
      </c>
      <c r="E1272" s="491">
        <v>0</v>
      </c>
      <c r="F1272" s="491">
        <v>0</v>
      </c>
      <c r="G1272" s="491">
        <v>3052.0129999999999</v>
      </c>
      <c r="H1272" s="491">
        <v>0</v>
      </c>
      <c r="I1272" s="491">
        <v>0</v>
      </c>
      <c r="J1272" s="491">
        <v>3052.0129999999999</v>
      </c>
      <c r="K1272" s="581"/>
      <c r="L1272" s="581"/>
      <c r="M1272" s="581"/>
      <c r="N1272" s="581"/>
    </row>
    <row r="1273" spans="1:14" ht="28">
      <c r="A1273" s="564">
        <f t="shared" si="64"/>
        <v>1263</v>
      </c>
      <c r="B1273" s="567" t="s">
        <v>2347</v>
      </c>
      <c r="C1273" s="491">
        <v>8898</v>
      </c>
      <c r="D1273" s="491">
        <v>0</v>
      </c>
      <c r="E1273" s="491">
        <v>0</v>
      </c>
      <c r="F1273" s="491">
        <v>8898</v>
      </c>
      <c r="G1273" s="491">
        <v>8898</v>
      </c>
      <c r="H1273" s="491">
        <v>0</v>
      </c>
      <c r="I1273" s="491">
        <v>0</v>
      </c>
      <c r="J1273" s="491">
        <v>8898</v>
      </c>
      <c r="K1273" s="581">
        <f t="shared" si="62"/>
        <v>1</v>
      </c>
      <c r="L1273" s="581"/>
      <c r="M1273" s="581"/>
      <c r="N1273" s="581">
        <f t="shared" si="63"/>
        <v>1</v>
      </c>
    </row>
    <row r="1274" spans="1:14" ht="28">
      <c r="A1274" s="564">
        <f t="shared" si="64"/>
        <v>1264</v>
      </c>
      <c r="B1274" s="567" t="s">
        <v>2347</v>
      </c>
      <c r="C1274" s="491">
        <v>4602</v>
      </c>
      <c r="D1274" s="491">
        <v>0</v>
      </c>
      <c r="E1274" s="491">
        <v>0</v>
      </c>
      <c r="F1274" s="491">
        <v>4602</v>
      </c>
      <c r="G1274" s="491">
        <v>4427.2472930000004</v>
      </c>
      <c r="H1274" s="491">
        <v>0</v>
      </c>
      <c r="I1274" s="491">
        <v>0</v>
      </c>
      <c r="J1274" s="491">
        <v>4427.2472930000004</v>
      </c>
      <c r="K1274" s="581">
        <f t="shared" si="62"/>
        <v>0.96202679117774892</v>
      </c>
      <c r="L1274" s="581"/>
      <c r="M1274" s="581"/>
      <c r="N1274" s="581">
        <f t="shared" si="63"/>
        <v>0.96202679117774892</v>
      </c>
    </row>
    <row r="1275" spans="1:14" ht="28">
      <c r="A1275" s="564">
        <f t="shared" si="64"/>
        <v>1265</v>
      </c>
      <c r="B1275" s="567" t="s">
        <v>2348</v>
      </c>
      <c r="C1275" s="491">
        <v>2396</v>
      </c>
      <c r="D1275" s="491">
        <v>0</v>
      </c>
      <c r="E1275" s="491">
        <v>0</v>
      </c>
      <c r="F1275" s="491">
        <v>2396</v>
      </c>
      <c r="G1275" s="491">
        <v>1128.8489999999999</v>
      </c>
      <c r="H1275" s="491">
        <v>0</v>
      </c>
      <c r="I1275" s="491">
        <v>0</v>
      </c>
      <c r="J1275" s="491">
        <v>1128.8489999999999</v>
      </c>
      <c r="K1275" s="581">
        <f t="shared" si="62"/>
        <v>0.47113898163606005</v>
      </c>
      <c r="L1275" s="581"/>
      <c r="M1275" s="581"/>
      <c r="N1275" s="581">
        <f t="shared" si="63"/>
        <v>0.47113898163606005</v>
      </c>
    </row>
    <row r="1276" spans="1:14" ht="28">
      <c r="A1276" s="564">
        <f t="shared" si="64"/>
        <v>1266</v>
      </c>
      <c r="B1276" s="567" t="s">
        <v>2348</v>
      </c>
      <c r="C1276" s="491">
        <v>1604</v>
      </c>
      <c r="D1276" s="491">
        <v>0</v>
      </c>
      <c r="E1276" s="491">
        <v>0</v>
      </c>
      <c r="F1276" s="491">
        <v>1604</v>
      </c>
      <c r="G1276" s="491">
        <v>1604</v>
      </c>
      <c r="H1276" s="491">
        <v>0</v>
      </c>
      <c r="I1276" s="491">
        <v>0</v>
      </c>
      <c r="J1276" s="491">
        <v>1604</v>
      </c>
      <c r="K1276" s="581">
        <f t="shared" si="62"/>
        <v>1</v>
      </c>
      <c r="L1276" s="581"/>
      <c r="M1276" s="581"/>
      <c r="N1276" s="581">
        <f t="shared" si="63"/>
        <v>1</v>
      </c>
    </row>
    <row r="1277" spans="1:14" ht="28">
      <c r="A1277" s="564">
        <f t="shared" si="64"/>
        <v>1267</v>
      </c>
      <c r="B1277" s="567" t="s">
        <v>2349</v>
      </c>
      <c r="C1277" s="491">
        <v>3228</v>
      </c>
      <c r="D1277" s="491">
        <v>0</v>
      </c>
      <c r="E1277" s="491">
        <v>0</v>
      </c>
      <c r="F1277" s="491">
        <v>3228</v>
      </c>
      <c r="G1277" s="491">
        <v>2793.6</v>
      </c>
      <c r="H1277" s="491">
        <v>0</v>
      </c>
      <c r="I1277" s="491">
        <v>0</v>
      </c>
      <c r="J1277" s="491">
        <v>2793.6</v>
      </c>
      <c r="K1277" s="581">
        <f t="shared" si="62"/>
        <v>0.86542750929368029</v>
      </c>
      <c r="L1277" s="581"/>
      <c r="M1277" s="581"/>
      <c r="N1277" s="581">
        <f t="shared" si="63"/>
        <v>0.86542750929368029</v>
      </c>
    </row>
    <row r="1278" spans="1:14" ht="28">
      <c r="A1278" s="564">
        <f t="shared" si="64"/>
        <v>1268</v>
      </c>
      <c r="B1278" s="567" t="s">
        <v>2349</v>
      </c>
      <c r="C1278" s="491">
        <v>772</v>
      </c>
      <c r="D1278" s="491">
        <v>0</v>
      </c>
      <c r="E1278" s="491">
        <v>0</v>
      </c>
      <c r="F1278" s="491">
        <v>772</v>
      </c>
      <c r="G1278" s="491">
        <v>772</v>
      </c>
      <c r="H1278" s="491">
        <v>0</v>
      </c>
      <c r="I1278" s="491">
        <v>0</v>
      </c>
      <c r="J1278" s="491">
        <v>772</v>
      </c>
      <c r="K1278" s="581">
        <f t="shared" si="62"/>
        <v>1</v>
      </c>
      <c r="L1278" s="581"/>
      <c r="M1278" s="581"/>
      <c r="N1278" s="581">
        <f t="shared" si="63"/>
        <v>1</v>
      </c>
    </row>
    <row r="1279" spans="1:14" ht="28">
      <c r="A1279" s="564">
        <f t="shared" si="64"/>
        <v>1269</v>
      </c>
      <c r="B1279" s="567" t="s">
        <v>2350</v>
      </c>
      <c r="C1279" s="491">
        <v>1051.412</v>
      </c>
      <c r="D1279" s="491">
        <v>0</v>
      </c>
      <c r="E1279" s="491">
        <v>0</v>
      </c>
      <c r="F1279" s="491">
        <v>1051.412</v>
      </c>
      <c r="G1279" s="491">
        <v>3301.4119999999998</v>
      </c>
      <c r="H1279" s="491">
        <v>0</v>
      </c>
      <c r="I1279" s="491">
        <v>0</v>
      </c>
      <c r="J1279" s="491">
        <v>3301.4119999999998</v>
      </c>
      <c r="K1279" s="581">
        <f t="shared" si="62"/>
        <v>3.139979380109795</v>
      </c>
      <c r="L1279" s="581"/>
      <c r="M1279" s="581"/>
      <c r="N1279" s="581">
        <f t="shared" si="63"/>
        <v>3.139979380109795</v>
      </c>
    </row>
    <row r="1280" spans="1:14" ht="28">
      <c r="A1280" s="564">
        <f t="shared" si="64"/>
        <v>1270</v>
      </c>
      <c r="B1280" s="567" t="s">
        <v>2350</v>
      </c>
      <c r="C1280" s="491">
        <v>926.75599999999997</v>
      </c>
      <c r="D1280" s="491">
        <v>0</v>
      </c>
      <c r="E1280" s="491">
        <v>0</v>
      </c>
      <c r="F1280" s="491">
        <v>926.75599999999997</v>
      </c>
      <c r="G1280" s="491">
        <v>926.75599999999997</v>
      </c>
      <c r="H1280" s="491">
        <v>0</v>
      </c>
      <c r="I1280" s="491">
        <v>0</v>
      </c>
      <c r="J1280" s="491">
        <v>926.75599999999997</v>
      </c>
      <c r="K1280" s="581">
        <f t="shared" si="62"/>
        <v>1</v>
      </c>
      <c r="L1280" s="581"/>
      <c r="M1280" s="581"/>
      <c r="N1280" s="581">
        <f t="shared" si="63"/>
        <v>1</v>
      </c>
    </row>
    <row r="1281" spans="1:14" ht="28">
      <c r="A1281" s="564">
        <f t="shared" si="64"/>
        <v>1271</v>
      </c>
      <c r="B1281" s="567" t="s">
        <v>2351</v>
      </c>
      <c r="C1281" s="491">
        <v>0</v>
      </c>
      <c r="D1281" s="491">
        <v>0</v>
      </c>
      <c r="E1281" s="491">
        <v>0</v>
      </c>
      <c r="F1281" s="491">
        <v>0</v>
      </c>
      <c r="G1281" s="491">
        <v>1531.7929999999999</v>
      </c>
      <c r="H1281" s="491">
        <v>0</v>
      </c>
      <c r="I1281" s="491">
        <v>0</v>
      </c>
      <c r="J1281" s="491">
        <v>1531.7929999999999</v>
      </c>
      <c r="K1281" s="581"/>
      <c r="L1281" s="581"/>
      <c r="M1281" s="581"/>
      <c r="N1281" s="581"/>
    </row>
    <row r="1282" spans="1:14" ht="28">
      <c r="A1282" s="564">
        <f t="shared" si="64"/>
        <v>1272</v>
      </c>
      <c r="B1282" s="567" t="s">
        <v>2351</v>
      </c>
      <c r="C1282" s="491">
        <v>1206</v>
      </c>
      <c r="D1282" s="491">
        <v>0</v>
      </c>
      <c r="E1282" s="491">
        <v>0</v>
      </c>
      <c r="F1282" s="491">
        <v>1206</v>
      </c>
      <c r="G1282" s="491">
        <v>1031.4739999999999</v>
      </c>
      <c r="H1282" s="491">
        <v>0</v>
      </c>
      <c r="I1282" s="491">
        <v>0</v>
      </c>
      <c r="J1282" s="491">
        <v>1031.4739999999999</v>
      </c>
      <c r="K1282" s="581">
        <f t="shared" si="62"/>
        <v>0.85528524046434484</v>
      </c>
      <c r="L1282" s="581"/>
      <c r="M1282" s="581"/>
      <c r="N1282" s="581">
        <f t="shared" si="63"/>
        <v>0.85528524046434484</v>
      </c>
    </row>
    <row r="1283" spans="1:14" ht="28">
      <c r="A1283" s="564">
        <f t="shared" si="64"/>
        <v>1273</v>
      </c>
      <c r="B1283" s="567" t="s">
        <v>2352</v>
      </c>
      <c r="C1283" s="491">
        <v>0</v>
      </c>
      <c r="D1283" s="491">
        <v>0</v>
      </c>
      <c r="E1283" s="491">
        <v>0</v>
      </c>
      <c r="F1283" s="491">
        <v>0</v>
      </c>
      <c r="G1283" s="491">
        <v>1274.5440000000001</v>
      </c>
      <c r="H1283" s="491">
        <v>0</v>
      </c>
      <c r="I1283" s="491">
        <v>0</v>
      </c>
      <c r="J1283" s="491">
        <v>1274.5440000000001</v>
      </c>
      <c r="K1283" s="581"/>
      <c r="L1283" s="581"/>
      <c r="M1283" s="581"/>
      <c r="N1283" s="581"/>
    </row>
    <row r="1284" spans="1:14" ht="28">
      <c r="A1284" s="564">
        <f t="shared" si="64"/>
        <v>1274</v>
      </c>
      <c r="B1284" s="567" t="s">
        <v>2353</v>
      </c>
      <c r="C1284" s="491">
        <v>0</v>
      </c>
      <c r="D1284" s="491">
        <v>0</v>
      </c>
      <c r="E1284" s="491">
        <v>0</v>
      </c>
      <c r="F1284" s="491">
        <v>0</v>
      </c>
      <c r="G1284" s="491">
        <v>1850</v>
      </c>
      <c r="H1284" s="491">
        <v>0</v>
      </c>
      <c r="I1284" s="491">
        <v>0</v>
      </c>
      <c r="J1284" s="491">
        <v>1850</v>
      </c>
      <c r="K1284" s="581"/>
      <c r="L1284" s="581"/>
      <c r="M1284" s="581"/>
      <c r="N1284" s="581"/>
    </row>
    <row r="1285" spans="1:14" ht="28">
      <c r="A1285" s="564">
        <f t="shared" si="64"/>
        <v>1275</v>
      </c>
      <c r="B1285" s="567" t="s">
        <v>2353</v>
      </c>
      <c r="C1285" s="491">
        <v>1000</v>
      </c>
      <c r="D1285" s="491">
        <v>0</v>
      </c>
      <c r="E1285" s="491">
        <v>0</v>
      </c>
      <c r="F1285" s="491">
        <v>1000</v>
      </c>
      <c r="G1285" s="491">
        <v>1000</v>
      </c>
      <c r="H1285" s="491">
        <v>0</v>
      </c>
      <c r="I1285" s="491">
        <v>0</v>
      </c>
      <c r="J1285" s="491">
        <v>1000</v>
      </c>
      <c r="K1285" s="581">
        <f t="shared" si="62"/>
        <v>1</v>
      </c>
      <c r="L1285" s="581"/>
      <c r="M1285" s="581"/>
      <c r="N1285" s="581">
        <f t="shared" si="63"/>
        <v>1</v>
      </c>
    </row>
    <row r="1286" spans="1:14" ht="28">
      <c r="A1286" s="564">
        <f t="shared" si="64"/>
        <v>1276</v>
      </c>
      <c r="B1286" s="567" t="s">
        <v>2354</v>
      </c>
      <c r="C1286" s="491">
        <v>0</v>
      </c>
      <c r="D1286" s="491">
        <v>0</v>
      </c>
      <c r="E1286" s="491">
        <v>0</v>
      </c>
      <c r="F1286" s="491">
        <v>0</v>
      </c>
      <c r="G1286" s="491">
        <v>1277</v>
      </c>
      <c r="H1286" s="491">
        <v>0</v>
      </c>
      <c r="I1286" s="491">
        <v>0</v>
      </c>
      <c r="J1286" s="491">
        <v>1277</v>
      </c>
      <c r="K1286" s="581"/>
      <c r="L1286" s="581"/>
      <c r="M1286" s="581"/>
      <c r="N1286" s="581"/>
    </row>
    <row r="1287" spans="1:14" ht="28">
      <c r="A1287" s="564">
        <f t="shared" si="64"/>
        <v>1277</v>
      </c>
      <c r="B1287" s="567" t="s">
        <v>2354</v>
      </c>
      <c r="C1287" s="491">
        <v>450</v>
      </c>
      <c r="D1287" s="491">
        <v>0</v>
      </c>
      <c r="E1287" s="491">
        <v>0</v>
      </c>
      <c r="F1287" s="491">
        <v>450</v>
      </c>
      <c r="G1287" s="491">
        <v>450</v>
      </c>
      <c r="H1287" s="491">
        <v>0</v>
      </c>
      <c r="I1287" s="491">
        <v>0</v>
      </c>
      <c r="J1287" s="491">
        <v>450</v>
      </c>
      <c r="K1287" s="581">
        <f t="shared" si="62"/>
        <v>1</v>
      </c>
      <c r="L1287" s="581"/>
      <c r="M1287" s="581"/>
      <c r="N1287" s="581">
        <f t="shared" si="63"/>
        <v>1</v>
      </c>
    </row>
    <row r="1288" spans="1:14" ht="28">
      <c r="A1288" s="564">
        <f t="shared" si="64"/>
        <v>1278</v>
      </c>
      <c r="B1288" s="567" t="s">
        <v>2355</v>
      </c>
      <c r="C1288" s="491">
        <v>0</v>
      </c>
      <c r="D1288" s="491">
        <v>0</v>
      </c>
      <c r="E1288" s="491">
        <v>0</v>
      </c>
      <c r="F1288" s="491">
        <v>0</v>
      </c>
      <c r="G1288" s="491">
        <v>1850</v>
      </c>
      <c r="H1288" s="491">
        <v>0</v>
      </c>
      <c r="I1288" s="491">
        <v>0</v>
      </c>
      <c r="J1288" s="491">
        <v>1850</v>
      </c>
      <c r="K1288" s="581"/>
      <c r="L1288" s="581"/>
      <c r="M1288" s="581"/>
      <c r="N1288" s="581"/>
    </row>
    <row r="1289" spans="1:14" ht="28">
      <c r="A1289" s="564">
        <f t="shared" si="64"/>
        <v>1279</v>
      </c>
      <c r="B1289" s="567" t="s">
        <v>2355</v>
      </c>
      <c r="C1289" s="491">
        <v>581.78399999999999</v>
      </c>
      <c r="D1289" s="491">
        <v>0</v>
      </c>
      <c r="E1289" s="491">
        <v>0</v>
      </c>
      <c r="F1289" s="491">
        <v>581.78399999999999</v>
      </c>
      <c r="G1289" s="491">
        <v>505</v>
      </c>
      <c r="H1289" s="491">
        <v>0</v>
      </c>
      <c r="I1289" s="491">
        <v>0</v>
      </c>
      <c r="J1289" s="491">
        <v>505</v>
      </c>
      <c r="K1289" s="581">
        <f t="shared" si="62"/>
        <v>0.86801974616008692</v>
      </c>
      <c r="L1289" s="581"/>
      <c r="M1289" s="581"/>
      <c r="N1289" s="581">
        <f t="shared" si="63"/>
        <v>0.86801974616008692</v>
      </c>
    </row>
    <row r="1290" spans="1:14" ht="28">
      <c r="A1290" s="564">
        <f t="shared" si="64"/>
        <v>1280</v>
      </c>
      <c r="B1290" s="567" t="s">
        <v>2356</v>
      </c>
      <c r="C1290" s="491">
        <v>0</v>
      </c>
      <c r="D1290" s="491">
        <v>0</v>
      </c>
      <c r="E1290" s="491">
        <v>0</v>
      </c>
      <c r="F1290" s="491">
        <v>0</v>
      </c>
      <c r="G1290" s="491">
        <v>2250</v>
      </c>
      <c r="H1290" s="491">
        <v>0</v>
      </c>
      <c r="I1290" s="491">
        <v>0</v>
      </c>
      <c r="J1290" s="491">
        <v>2250</v>
      </c>
      <c r="K1290" s="581"/>
      <c r="L1290" s="581"/>
      <c r="M1290" s="581"/>
      <c r="N1290" s="581"/>
    </row>
    <row r="1291" spans="1:14" ht="28">
      <c r="A1291" s="564">
        <f t="shared" si="64"/>
        <v>1281</v>
      </c>
      <c r="B1291" s="567" t="s">
        <v>2356</v>
      </c>
      <c r="C1291" s="491">
        <v>1500</v>
      </c>
      <c r="D1291" s="491">
        <v>0</v>
      </c>
      <c r="E1291" s="491">
        <v>0</v>
      </c>
      <c r="F1291" s="491">
        <v>1500</v>
      </c>
      <c r="G1291" s="491">
        <v>1500</v>
      </c>
      <c r="H1291" s="491">
        <v>0</v>
      </c>
      <c r="I1291" s="491">
        <v>0</v>
      </c>
      <c r="J1291" s="491">
        <v>1500</v>
      </c>
      <c r="K1291" s="581">
        <f t="shared" ref="K1291:K1351" si="65">G1291/C1291</f>
        <v>1</v>
      </c>
      <c r="L1291" s="581"/>
      <c r="M1291" s="581"/>
      <c r="N1291" s="581">
        <f t="shared" ref="N1291:N1351" si="66">J1291/F1291</f>
        <v>1</v>
      </c>
    </row>
    <row r="1292" spans="1:14" ht="42">
      <c r="A1292" s="564">
        <f t="shared" si="64"/>
        <v>1282</v>
      </c>
      <c r="B1292" s="567" t="s">
        <v>2357</v>
      </c>
      <c r="C1292" s="491">
        <v>1350</v>
      </c>
      <c r="D1292" s="491">
        <v>0</v>
      </c>
      <c r="E1292" s="491">
        <v>0</v>
      </c>
      <c r="F1292" s="491">
        <v>1350</v>
      </c>
      <c r="G1292" s="491">
        <v>1350</v>
      </c>
      <c r="H1292" s="491">
        <v>0</v>
      </c>
      <c r="I1292" s="491">
        <v>0</v>
      </c>
      <c r="J1292" s="491">
        <v>1350</v>
      </c>
      <c r="K1292" s="581">
        <f t="shared" si="65"/>
        <v>1</v>
      </c>
      <c r="L1292" s="581"/>
      <c r="M1292" s="581"/>
      <c r="N1292" s="581">
        <f t="shared" si="66"/>
        <v>1</v>
      </c>
    </row>
    <row r="1293" spans="1:14">
      <c r="A1293" s="564">
        <f t="shared" ref="A1293:A1356" si="67">1+A1292</f>
        <v>1283</v>
      </c>
      <c r="B1293" s="567" t="s">
        <v>2358</v>
      </c>
      <c r="C1293" s="491">
        <v>1000</v>
      </c>
      <c r="D1293" s="491">
        <v>0</v>
      </c>
      <c r="E1293" s="491">
        <v>0</v>
      </c>
      <c r="F1293" s="491">
        <v>1000</v>
      </c>
      <c r="G1293" s="491">
        <v>1000</v>
      </c>
      <c r="H1293" s="491">
        <v>0</v>
      </c>
      <c r="I1293" s="491">
        <v>0</v>
      </c>
      <c r="J1293" s="491">
        <v>1000</v>
      </c>
      <c r="K1293" s="581">
        <f t="shared" si="65"/>
        <v>1</v>
      </c>
      <c r="L1293" s="581"/>
      <c r="M1293" s="581"/>
      <c r="N1293" s="581">
        <f t="shared" si="66"/>
        <v>1</v>
      </c>
    </row>
    <row r="1294" spans="1:14" ht="28">
      <c r="A1294" s="564">
        <f t="shared" si="67"/>
        <v>1284</v>
      </c>
      <c r="B1294" s="567" t="s">
        <v>2359</v>
      </c>
      <c r="C1294" s="491">
        <v>2859.3</v>
      </c>
      <c r="D1294" s="491">
        <v>0</v>
      </c>
      <c r="E1294" s="491">
        <v>0</v>
      </c>
      <c r="F1294" s="491">
        <v>2859.3</v>
      </c>
      <c r="G1294" s="491">
        <v>2749.3</v>
      </c>
      <c r="H1294" s="491">
        <v>0</v>
      </c>
      <c r="I1294" s="491">
        <v>0</v>
      </c>
      <c r="J1294" s="491">
        <v>2749.3</v>
      </c>
      <c r="K1294" s="581">
        <f t="shared" si="65"/>
        <v>0.96152904557059415</v>
      </c>
      <c r="L1294" s="581"/>
      <c r="M1294" s="581"/>
      <c r="N1294" s="581">
        <f t="shared" si="66"/>
        <v>0.96152904557059415</v>
      </c>
    </row>
    <row r="1295" spans="1:14" ht="42">
      <c r="A1295" s="564">
        <f t="shared" si="67"/>
        <v>1285</v>
      </c>
      <c r="B1295" s="567" t="s">
        <v>2360</v>
      </c>
      <c r="C1295" s="491">
        <v>2500</v>
      </c>
      <c r="D1295" s="491">
        <v>0</v>
      </c>
      <c r="E1295" s="491">
        <v>0</v>
      </c>
      <c r="F1295" s="491">
        <v>2500</v>
      </c>
      <c r="G1295" s="491">
        <v>2500</v>
      </c>
      <c r="H1295" s="491">
        <v>0</v>
      </c>
      <c r="I1295" s="491">
        <v>0</v>
      </c>
      <c r="J1295" s="491">
        <v>2500</v>
      </c>
      <c r="K1295" s="581">
        <f t="shared" si="65"/>
        <v>1</v>
      </c>
      <c r="L1295" s="581"/>
      <c r="M1295" s="581"/>
      <c r="N1295" s="581">
        <f t="shared" si="66"/>
        <v>1</v>
      </c>
    </row>
    <row r="1296" spans="1:14" ht="42">
      <c r="A1296" s="564">
        <f t="shared" si="67"/>
        <v>1286</v>
      </c>
      <c r="B1296" s="567" t="s">
        <v>2360</v>
      </c>
      <c r="C1296" s="491">
        <v>1500</v>
      </c>
      <c r="D1296" s="491">
        <v>0</v>
      </c>
      <c r="E1296" s="491">
        <v>0</v>
      </c>
      <c r="F1296" s="491">
        <v>1500</v>
      </c>
      <c r="G1296" s="491">
        <v>1472.3789999999999</v>
      </c>
      <c r="H1296" s="491">
        <v>0</v>
      </c>
      <c r="I1296" s="491">
        <v>0</v>
      </c>
      <c r="J1296" s="491">
        <v>1472.3789999999999</v>
      </c>
      <c r="K1296" s="581">
        <f t="shared" si="65"/>
        <v>0.98158599999999996</v>
      </c>
      <c r="L1296" s="581"/>
      <c r="M1296" s="581"/>
      <c r="N1296" s="581">
        <f t="shared" si="66"/>
        <v>0.98158599999999996</v>
      </c>
    </row>
    <row r="1297" spans="1:14">
      <c r="A1297" s="564">
        <f t="shared" si="67"/>
        <v>1287</v>
      </c>
      <c r="B1297" s="567" t="s">
        <v>2361</v>
      </c>
      <c r="C1297" s="491">
        <v>346</v>
      </c>
      <c r="D1297" s="491">
        <v>0</v>
      </c>
      <c r="E1297" s="491">
        <v>0</v>
      </c>
      <c r="F1297" s="491">
        <v>346</v>
      </c>
      <c r="G1297" s="491">
        <v>343.36200000000002</v>
      </c>
      <c r="H1297" s="491">
        <v>0</v>
      </c>
      <c r="I1297" s="491">
        <v>0</v>
      </c>
      <c r="J1297" s="491">
        <v>343.36200000000002</v>
      </c>
      <c r="K1297" s="581">
        <f t="shared" si="65"/>
        <v>0.99237572254335271</v>
      </c>
      <c r="L1297" s="581"/>
      <c r="M1297" s="581"/>
      <c r="N1297" s="581">
        <f t="shared" si="66"/>
        <v>0.99237572254335271</v>
      </c>
    </row>
    <row r="1298" spans="1:14">
      <c r="A1298" s="564">
        <f t="shared" si="67"/>
        <v>1288</v>
      </c>
      <c r="B1298" s="567" t="s">
        <v>2361</v>
      </c>
      <c r="C1298" s="491">
        <v>4254</v>
      </c>
      <c r="D1298" s="491">
        <v>0</v>
      </c>
      <c r="E1298" s="491">
        <v>0</v>
      </c>
      <c r="F1298" s="491">
        <v>4254</v>
      </c>
      <c r="G1298" s="491">
        <v>4104</v>
      </c>
      <c r="H1298" s="491">
        <v>0</v>
      </c>
      <c r="I1298" s="491">
        <v>0</v>
      </c>
      <c r="J1298" s="491">
        <v>4104</v>
      </c>
      <c r="K1298" s="581">
        <f t="shared" si="65"/>
        <v>0.9647390691114246</v>
      </c>
      <c r="L1298" s="581"/>
      <c r="M1298" s="581"/>
      <c r="N1298" s="581">
        <f t="shared" si="66"/>
        <v>0.9647390691114246</v>
      </c>
    </row>
    <row r="1299" spans="1:14" ht="28">
      <c r="A1299" s="564">
        <f t="shared" si="67"/>
        <v>1289</v>
      </c>
      <c r="B1299" s="567" t="s">
        <v>2362</v>
      </c>
      <c r="C1299" s="491">
        <v>4000</v>
      </c>
      <c r="D1299" s="491">
        <v>0</v>
      </c>
      <c r="E1299" s="491">
        <v>0</v>
      </c>
      <c r="F1299" s="491">
        <v>4000</v>
      </c>
      <c r="G1299" s="491">
        <v>3100.6210000000001</v>
      </c>
      <c r="H1299" s="491">
        <v>0</v>
      </c>
      <c r="I1299" s="491">
        <v>0</v>
      </c>
      <c r="J1299" s="491">
        <v>3100.6210000000001</v>
      </c>
      <c r="K1299" s="581">
        <f t="shared" si="65"/>
        <v>0.77515525000000007</v>
      </c>
      <c r="L1299" s="581"/>
      <c r="M1299" s="581"/>
      <c r="N1299" s="581">
        <f t="shared" si="66"/>
        <v>0.77515525000000007</v>
      </c>
    </row>
    <row r="1300" spans="1:14" ht="28">
      <c r="A1300" s="564">
        <f t="shared" si="67"/>
        <v>1290</v>
      </c>
      <c r="B1300" s="567" t="s">
        <v>2362</v>
      </c>
      <c r="C1300" s="491">
        <v>3000</v>
      </c>
      <c r="D1300" s="491">
        <v>0</v>
      </c>
      <c r="E1300" s="491">
        <v>0</v>
      </c>
      <c r="F1300" s="491">
        <v>3000</v>
      </c>
      <c r="G1300" s="491">
        <v>2648.5569999999998</v>
      </c>
      <c r="H1300" s="491">
        <v>0</v>
      </c>
      <c r="I1300" s="491">
        <v>0</v>
      </c>
      <c r="J1300" s="491">
        <v>2648.5569999999998</v>
      </c>
      <c r="K1300" s="581">
        <f t="shared" si="65"/>
        <v>0.88285233333333324</v>
      </c>
      <c r="L1300" s="581"/>
      <c r="M1300" s="581"/>
      <c r="N1300" s="581">
        <f t="shared" si="66"/>
        <v>0.88285233333333324</v>
      </c>
    </row>
    <row r="1301" spans="1:14" ht="28">
      <c r="A1301" s="564">
        <f t="shared" si="67"/>
        <v>1291</v>
      </c>
      <c r="B1301" s="567" t="s">
        <v>2363</v>
      </c>
      <c r="C1301" s="491">
        <v>0</v>
      </c>
      <c r="D1301" s="491">
        <v>0</v>
      </c>
      <c r="E1301" s="491">
        <v>0</v>
      </c>
      <c r="F1301" s="491">
        <v>0</v>
      </c>
      <c r="G1301" s="491">
        <v>29</v>
      </c>
      <c r="H1301" s="491">
        <v>0</v>
      </c>
      <c r="I1301" s="491">
        <v>0</v>
      </c>
      <c r="J1301" s="491">
        <v>29</v>
      </c>
      <c r="K1301" s="581"/>
      <c r="L1301" s="581"/>
      <c r="M1301" s="581"/>
      <c r="N1301" s="581"/>
    </row>
    <row r="1302" spans="1:14" ht="28">
      <c r="A1302" s="564">
        <f t="shared" si="67"/>
        <v>1292</v>
      </c>
      <c r="B1302" s="567" t="s">
        <v>2364</v>
      </c>
      <c r="C1302" s="491">
        <v>0</v>
      </c>
      <c r="D1302" s="491">
        <v>0</v>
      </c>
      <c r="E1302" s="491">
        <v>0</v>
      </c>
      <c r="F1302" s="491">
        <v>0</v>
      </c>
      <c r="G1302" s="491">
        <v>29</v>
      </c>
      <c r="H1302" s="491">
        <v>0</v>
      </c>
      <c r="I1302" s="491">
        <v>0</v>
      </c>
      <c r="J1302" s="491">
        <v>29</v>
      </c>
      <c r="K1302" s="581"/>
      <c r="L1302" s="581"/>
      <c r="M1302" s="581"/>
      <c r="N1302" s="581"/>
    </row>
    <row r="1303" spans="1:14" ht="28">
      <c r="A1303" s="564">
        <f t="shared" si="67"/>
        <v>1293</v>
      </c>
      <c r="B1303" s="567" t="s">
        <v>2365</v>
      </c>
      <c r="C1303" s="491">
        <v>0</v>
      </c>
      <c r="D1303" s="491">
        <v>0</v>
      </c>
      <c r="E1303" s="491">
        <v>0</v>
      </c>
      <c r="F1303" s="491">
        <v>0</v>
      </c>
      <c r="G1303" s="491">
        <v>29</v>
      </c>
      <c r="H1303" s="491">
        <v>0</v>
      </c>
      <c r="I1303" s="491">
        <v>0</v>
      </c>
      <c r="J1303" s="491">
        <v>29</v>
      </c>
      <c r="K1303" s="581"/>
      <c r="L1303" s="581"/>
      <c r="M1303" s="581"/>
      <c r="N1303" s="581"/>
    </row>
    <row r="1304" spans="1:14" ht="28">
      <c r="A1304" s="564">
        <f t="shared" si="67"/>
        <v>1294</v>
      </c>
      <c r="B1304" s="567" t="s">
        <v>2366</v>
      </c>
      <c r="C1304" s="491">
        <v>0</v>
      </c>
      <c r="D1304" s="491">
        <v>0</v>
      </c>
      <c r="E1304" s="491">
        <v>0</v>
      </c>
      <c r="F1304" s="491">
        <v>0</v>
      </c>
      <c r="G1304" s="491">
        <v>28</v>
      </c>
      <c r="H1304" s="491">
        <v>0</v>
      </c>
      <c r="I1304" s="491">
        <v>0</v>
      </c>
      <c r="J1304" s="491">
        <v>28</v>
      </c>
      <c r="K1304" s="581"/>
      <c r="L1304" s="581"/>
      <c r="M1304" s="581"/>
      <c r="N1304" s="581"/>
    </row>
    <row r="1305" spans="1:14" ht="28">
      <c r="A1305" s="564">
        <f t="shared" si="67"/>
        <v>1295</v>
      </c>
      <c r="B1305" s="567" t="s">
        <v>2367</v>
      </c>
      <c r="C1305" s="491">
        <v>0</v>
      </c>
      <c r="D1305" s="491">
        <v>0</v>
      </c>
      <c r="E1305" s="491">
        <v>0</v>
      </c>
      <c r="F1305" s="491">
        <v>0</v>
      </c>
      <c r="G1305" s="491">
        <v>11</v>
      </c>
      <c r="H1305" s="491">
        <v>0</v>
      </c>
      <c r="I1305" s="491">
        <v>0</v>
      </c>
      <c r="J1305" s="491">
        <v>11</v>
      </c>
      <c r="K1305" s="581"/>
      <c r="L1305" s="581"/>
      <c r="M1305" s="581"/>
      <c r="N1305" s="581"/>
    </row>
    <row r="1306" spans="1:14" ht="28">
      <c r="A1306" s="564">
        <f t="shared" si="67"/>
        <v>1296</v>
      </c>
      <c r="B1306" s="567" t="s">
        <v>2368</v>
      </c>
      <c r="C1306" s="491">
        <v>0</v>
      </c>
      <c r="D1306" s="491">
        <v>0</v>
      </c>
      <c r="E1306" s="491">
        <v>0</v>
      </c>
      <c r="F1306" s="491">
        <v>0</v>
      </c>
      <c r="G1306" s="491">
        <v>12</v>
      </c>
      <c r="H1306" s="491">
        <v>0</v>
      </c>
      <c r="I1306" s="491">
        <v>0</v>
      </c>
      <c r="J1306" s="491">
        <v>12</v>
      </c>
      <c r="K1306" s="581"/>
      <c r="L1306" s="581"/>
      <c r="M1306" s="581"/>
      <c r="N1306" s="581"/>
    </row>
    <row r="1307" spans="1:14" ht="28">
      <c r="A1307" s="564">
        <f t="shared" si="67"/>
        <v>1297</v>
      </c>
      <c r="B1307" s="567" t="s">
        <v>2369</v>
      </c>
      <c r="C1307" s="491">
        <v>0</v>
      </c>
      <c r="D1307" s="491">
        <v>0</v>
      </c>
      <c r="E1307" s="491">
        <v>0</v>
      </c>
      <c r="F1307" s="491">
        <v>0</v>
      </c>
      <c r="G1307" s="491">
        <v>11</v>
      </c>
      <c r="H1307" s="491">
        <v>0</v>
      </c>
      <c r="I1307" s="491">
        <v>0</v>
      </c>
      <c r="J1307" s="491">
        <v>11</v>
      </c>
      <c r="K1307" s="581"/>
      <c r="L1307" s="581"/>
      <c r="M1307" s="581"/>
      <c r="N1307" s="581"/>
    </row>
    <row r="1308" spans="1:14">
      <c r="A1308" s="564">
        <f t="shared" si="67"/>
        <v>1298</v>
      </c>
      <c r="B1308" s="567" t="s">
        <v>2370</v>
      </c>
      <c r="C1308" s="491">
        <v>0</v>
      </c>
      <c r="D1308" s="491">
        <v>0</v>
      </c>
      <c r="E1308" s="491">
        <v>0</v>
      </c>
      <c r="F1308" s="491">
        <v>0</v>
      </c>
      <c r="G1308" s="491">
        <v>0.50600000000000001</v>
      </c>
      <c r="H1308" s="491">
        <v>0</v>
      </c>
      <c r="I1308" s="491">
        <v>0</v>
      </c>
      <c r="J1308" s="491">
        <v>0.50600000000000001</v>
      </c>
      <c r="K1308" s="581"/>
      <c r="L1308" s="581"/>
      <c r="M1308" s="581"/>
      <c r="N1308" s="581"/>
    </row>
    <row r="1309" spans="1:14">
      <c r="A1309" s="564">
        <f t="shared" si="67"/>
        <v>1299</v>
      </c>
      <c r="B1309" s="567" t="s">
        <v>2370</v>
      </c>
      <c r="C1309" s="491">
        <v>0</v>
      </c>
      <c r="D1309" s="491">
        <v>0</v>
      </c>
      <c r="E1309" s="491">
        <v>0</v>
      </c>
      <c r="F1309" s="491">
        <v>0</v>
      </c>
      <c r="G1309" s="491">
        <v>36.000999999999998</v>
      </c>
      <c r="H1309" s="491">
        <v>0</v>
      </c>
      <c r="I1309" s="491">
        <v>0</v>
      </c>
      <c r="J1309" s="491">
        <v>36.000999999999998</v>
      </c>
      <c r="K1309" s="581"/>
      <c r="L1309" s="581"/>
      <c r="M1309" s="581"/>
      <c r="N1309" s="581"/>
    </row>
    <row r="1310" spans="1:14" ht="28">
      <c r="A1310" s="564">
        <f t="shared" si="67"/>
        <v>1300</v>
      </c>
      <c r="B1310" s="567" t="s">
        <v>2366</v>
      </c>
      <c r="C1310" s="491">
        <v>0</v>
      </c>
      <c r="D1310" s="491">
        <v>0</v>
      </c>
      <c r="E1310" s="491">
        <v>0</v>
      </c>
      <c r="F1310" s="491">
        <v>0</v>
      </c>
      <c r="G1310" s="491">
        <v>10.337</v>
      </c>
      <c r="H1310" s="491">
        <v>0</v>
      </c>
      <c r="I1310" s="491">
        <v>0</v>
      </c>
      <c r="J1310" s="491">
        <v>10.337</v>
      </c>
      <c r="K1310" s="581"/>
      <c r="L1310" s="581"/>
      <c r="M1310" s="581"/>
      <c r="N1310" s="581"/>
    </row>
    <row r="1311" spans="1:14" ht="28">
      <c r="A1311" s="564">
        <f t="shared" si="67"/>
        <v>1301</v>
      </c>
      <c r="B1311" s="567" t="s">
        <v>2371</v>
      </c>
      <c r="C1311" s="491">
        <v>740</v>
      </c>
      <c r="D1311" s="491">
        <v>0</v>
      </c>
      <c r="E1311" s="491">
        <v>0</v>
      </c>
      <c r="F1311" s="491">
        <v>740</v>
      </c>
      <c r="G1311" s="491">
        <v>740</v>
      </c>
      <c r="H1311" s="491">
        <v>0</v>
      </c>
      <c r="I1311" s="491">
        <v>0</v>
      </c>
      <c r="J1311" s="491">
        <v>740</v>
      </c>
      <c r="K1311" s="581">
        <f t="shared" si="65"/>
        <v>1</v>
      </c>
      <c r="L1311" s="581"/>
      <c r="M1311" s="581"/>
      <c r="N1311" s="581">
        <f t="shared" si="66"/>
        <v>1</v>
      </c>
    </row>
    <row r="1312" spans="1:14" ht="42">
      <c r="A1312" s="564">
        <f t="shared" si="67"/>
        <v>1302</v>
      </c>
      <c r="B1312" s="565" t="s">
        <v>2372</v>
      </c>
      <c r="C1312" s="491">
        <v>400</v>
      </c>
      <c r="D1312" s="491">
        <v>0</v>
      </c>
      <c r="E1312" s="491">
        <v>0</v>
      </c>
      <c r="F1312" s="491">
        <v>400</v>
      </c>
      <c r="G1312" s="491">
        <v>400</v>
      </c>
      <c r="H1312" s="491">
        <v>0</v>
      </c>
      <c r="I1312" s="491">
        <v>0</v>
      </c>
      <c r="J1312" s="491">
        <v>400</v>
      </c>
      <c r="K1312" s="581">
        <f t="shared" si="65"/>
        <v>1</v>
      </c>
      <c r="L1312" s="581"/>
      <c r="M1312" s="581"/>
      <c r="N1312" s="581">
        <f t="shared" si="66"/>
        <v>1</v>
      </c>
    </row>
    <row r="1313" spans="1:14" ht="42">
      <c r="A1313" s="564">
        <f t="shared" si="67"/>
        <v>1303</v>
      </c>
      <c r="B1313" s="565" t="s">
        <v>2373</v>
      </c>
      <c r="C1313" s="491">
        <v>1017.576</v>
      </c>
      <c r="D1313" s="491">
        <v>0</v>
      </c>
      <c r="E1313" s="491">
        <v>0</v>
      </c>
      <c r="F1313" s="491">
        <v>1017.576</v>
      </c>
      <c r="G1313" s="491">
        <v>1017.576</v>
      </c>
      <c r="H1313" s="491">
        <v>0</v>
      </c>
      <c r="I1313" s="491">
        <v>0</v>
      </c>
      <c r="J1313" s="491">
        <v>1017.576</v>
      </c>
      <c r="K1313" s="581">
        <f t="shared" si="65"/>
        <v>1</v>
      </c>
      <c r="L1313" s="581"/>
      <c r="M1313" s="581"/>
      <c r="N1313" s="581">
        <f t="shared" si="66"/>
        <v>1</v>
      </c>
    </row>
    <row r="1314" spans="1:14" ht="56">
      <c r="A1314" s="564">
        <f t="shared" si="67"/>
        <v>1304</v>
      </c>
      <c r="B1314" s="565" t="s">
        <v>2374</v>
      </c>
      <c r="C1314" s="491">
        <v>717.42399999999998</v>
      </c>
      <c r="D1314" s="491">
        <v>0</v>
      </c>
      <c r="E1314" s="491">
        <v>0</v>
      </c>
      <c r="F1314" s="491">
        <v>717.42399999999998</v>
      </c>
      <c r="G1314" s="491">
        <v>717.42399999999998</v>
      </c>
      <c r="H1314" s="491">
        <v>0</v>
      </c>
      <c r="I1314" s="491">
        <v>0</v>
      </c>
      <c r="J1314" s="491">
        <v>717.42399999999998</v>
      </c>
      <c r="K1314" s="581">
        <f t="shared" si="65"/>
        <v>1</v>
      </c>
      <c r="L1314" s="581"/>
      <c r="M1314" s="581"/>
      <c r="N1314" s="581">
        <f t="shared" si="66"/>
        <v>1</v>
      </c>
    </row>
    <row r="1315" spans="1:14" ht="28">
      <c r="A1315" s="564">
        <f t="shared" si="67"/>
        <v>1305</v>
      </c>
      <c r="B1315" s="458" t="s">
        <v>2375</v>
      </c>
      <c r="C1315" s="491">
        <v>0</v>
      </c>
      <c r="D1315" s="491">
        <v>0</v>
      </c>
      <c r="E1315" s="491">
        <v>0</v>
      </c>
      <c r="F1315" s="491">
        <v>0</v>
      </c>
      <c r="G1315" s="491">
        <v>134.619</v>
      </c>
      <c r="H1315" s="491">
        <v>0</v>
      </c>
      <c r="I1315" s="491">
        <v>0</v>
      </c>
      <c r="J1315" s="491">
        <v>134.619</v>
      </c>
      <c r="K1315" s="581"/>
      <c r="L1315" s="581"/>
      <c r="M1315" s="581"/>
      <c r="N1315" s="581"/>
    </row>
    <row r="1316" spans="1:14" ht="28">
      <c r="A1316" s="564">
        <f t="shared" si="67"/>
        <v>1306</v>
      </c>
      <c r="B1316" s="458" t="s">
        <v>2376</v>
      </c>
      <c r="C1316" s="491">
        <v>0</v>
      </c>
      <c r="D1316" s="491">
        <v>0</v>
      </c>
      <c r="E1316" s="491">
        <v>0</v>
      </c>
      <c r="F1316" s="491">
        <v>0</v>
      </c>
      <c r="G1316" s="491">
        <v>41</v>
      </c>
      <c r="H1316" s="491">
        <v>0</v>
      </c>
      <c r="I1316" s="491">
        <v>0</v>
      </c>
      <c r="J1316" s="491">
        <v>41</v>
      </c>
      <c r="K1316" s="581"/>
      <c r="L1316" s="581"/>
      <c r="M1316" s="581"/>
      <c r="N1316" s="581"/>
    </row>
    <row r="1317" spans="1:14" ht="28">
      <c r="A1317" s="564">
        <f t="shared" si="67"/>
        <v>1307</v>
      </c>
      <c r="B1317" s="458" t="s">
        <v>2377</v>
      </c>
      <c r="C1317" s="491">
        <v>958.66</v>
      </c>
      <c r="D1317" s="491">
        <v>0</v>
      </c>
      <c r="E1317" s="491">
        <v>0</v>
      </c>
      <c r="F1317" s="491">
        <v>958.66</v>
      </c>
      <c r="G1317" s="491">
        <v>958.42</v>
      </c>
      <c r="H1317" s="491">
        <v>0</v>
      </c>
      <c r="I1317" s="491">
        <v>0</v>
      </c>
      <c r="J1317" s="491">
        <v>958.42</v>
      </c>
      <c r="K1317" s="581">
        <f t="shared" si="65"/>
        <v>0.99974965055389819</v>
      </c>
      <c r="L1317" s="581"/>
      <c r="M1317" s="581"/>
      <c r="N1317" s="581">
        <f t="shared" si="66"/>
        <v>0.99974965055389819</v>
      </c>
    </row>
    <row r="1318" spans="1:14" ht="28">
      <c r="A1318" s="564">
        <f t="shared" si="67"/>
        <v>1308</v>
      </c>
      <c r="B1318" s="458" t="s">
        <v>2377</v>
      </c>
      <c r="C1318" s="491">
        <v>0</v>
      </c>
      <c r="D1318" s="491">
        <v>0</v>
      </c>
      <c r="E1318" s="491">
        <v>0</v>
      </c>
      <c r="F1318" s="491">
        <v>0</v>
      </c>
      <c r="G1318" s="491">
        <v>477.24</v>
      </c>
      <c r="H1318" s="491">
        <v>0</v>
      </c>
      <c r="I1318" s="491">
        <v>0</v>
      </c>
      <c r="J1318" s="491">
        <v>477.24</v>
      </c>
      <c r="K1318" s="581"/>
      <c r="L1318" s="581"/>
      <c r="M1318" s="581"/>
      <c r="N1318" s="581"/>
    </row>
    <row r="1319" spans="1:14" ht="28">
      <c r="A1319" s="564">
        <f t="shared" si="67"/>
        <v>1309</v>
      </c>
      <c r="B1319" s="458" t="s">
        <v>2378</v>
      </c>
      <c r="C1319" s="491">
        <v>800</v>
      </c>
      <c r="D1319" s="491">
        <v>0</v>
      </c>
      <c r="E1319" s="491">
        <v>0</v>
      </c>
      <c r="F1319" s="491">
        <v>800</v>
      </c>
      <c r="G1319" s="491">
        <v>800</v>
      </c>
      <c r="H1319" s="491">
        <v>0</v>
      </c>
      <c r="I1319" s="491">
        <v>0</v>
      </c>
      <c r="J1319" s="491">
        <v>800</v>
      </c>
      <c r="K1319" s="581">
        <f t="shared" si="65"/>
        <v>1</v>
      </c>
      <c r="L1319" s="581"/>
      <c r="M1319" s="581"/>
      <c r="N1319" s="581">
        <f t="shared" si="66"/>
        <v>1</v>
      </c>
    </row>
    <row r="1320" spans="1:14" ht="28">
      <c r="A1320" s="564">
        <f t="shared" si="67"/>
        <v>1310</v>
      </c>
      <c r="B1320" s="458" t="s">
        <v>2379</v>
      </c>
      <c r="C1320" s="491">
        <v>1000</v>
      </c>
      <c r="D1320" s="491">
        <v>0</v>
      </c>
      <c r="E1320" s="491">
        <v>0</v>
      </c>
      <c r="F1320" s="491">
        <v>1000</v>
      </c>
      <c r="G1320" s="491">
        <v>1000</v>
      </c>
      <c r="H1320" s="491">
        <v>0</v>
      </c>
      <c r="I1320" s="491">
        <v>0</v>
      </c>
      <c r="J1320" s="491">
        <v>1000</v>
      </c>
      <c r="K1320" s="581">
        <f t="shared" si="65"/>
        <v>1</v>
      </c>
      <c r="L1320" s="581"/>
      <c r="M1320" s="581"/>
      <c r="N1320" s="581">
        <f t="shared" si="66"/>
        <v>1</v>
      </c>
    </row>
    <row r="1321" spans="1:14" ht="42">
      <c r="A1321" s="564">
        <f t="shared" si="67"/>
        <v>1311</v>
      </c>
      <c r="B1321" s="458" t="s">
        <v>2380</v>
      </c>
      <c r="C1321" s="491">
        <v>789.08</v>
      </c>
      <c r="D1321" s="491">
        <v>0</v>
      </c>
      <c r="E1321" s="491">
        <v>0</v>
      </c>
      <c r="F1321" s="491">
        <v>789.08</v>
      </c>
      <c r="G1321" s="491">
        <v>789.08</v>
      </c>
      <c r="H1321" s="491">
        <v>0</v>
      </c>
      <c r="I1321" s="491">
        <v>0</v>
      </c>
      <c r="J1321" s="491">
        <v>789.08</v>
      </c>
      <c r="K1321" s="581">
        <f t="shared" si="65"/>
        <v>1</v>
      </c>
      <c r="L1321" s="581"/>
      <c r="M1321" s="581"/>
      <c r="N1321" s="581">
        <f t="shared" si="66"/>
        <v>1</v>
      </c>
    </row>
    <row r="1322" spans="1:14" ht="28">
      <c r="A1322" s="564">
        <f t="shared" si="67"/>
        <v>1312</v>
      </c>
      <c r="B1322" s="458" t="s">
        <v>2381</v>
      </c>
      <c r="C1322" s="491">
        <v>1897.9780000000001</v>
      </c>
      <c r="D1322" s="491">
        <v>0</v>
      </c>
      <c r="E1322" s="491">
        <v>0</v>
      </c>
      <c r="F1322" s="491">
        <v>1897.9780000000001</v>
      </c>
      <c r="G1322" s="491">
        <v>1897.9780000000001</v>
      </c>
      <c r="H1322" s="491">
        <v>0</v>
      </c>
      <c r="I1322" s="491">
        <v>0</v>
      </c>
      <c r="J1322" s="491">
        <v>1897.9780000000001</v>
      </c>
      <c r="K1322" s="581">
        <f t="shared" si="65"/>
        <v>1</v>
      </c>
      <c r="L1322" s="581"/>
      <c r="M1322" s="581"/>
      <c r="N1322" s="581">
        <f t="shared" si="66"/>
        <v>1</v>
      </c>
    </row>
    <row r="1323" spans="1:14" ht="42">
      <c r="A1323" s="564">
        <f t="shared" si="67"/>
        <v>1313</v>
      </c>
      <c r="B1323" s="458" t="s">
        <v>2382</v>
      </c>
      <c r="C1323" s="491">
        <v>23.308</v>
      </c>
      <c r="D1323" s="491">
        <v>0</v>
      </c>
      <c r="E1323" s="491">
        <v>0</v>
      </c>
      <c r="F1323" s="491">
        <v>23.308</v>
      </c>
      <c r="G1323" s="491">
        <v>23.307200000000002</v>
      </c>
      <c r="H1323" s="491">
        <v>0</v>
      </c>
      <c r="I1323" s="491">
        <v>0</v>
      </c>
      <c r="J1323" s="491">
        <v>23.307200000000002</v>
      </c>
      <c r="K1323" s="581">
        <f t="shared" si="65"/>
        <v>0.99996567702076544</v>
      </c>
      <c r="L1323" s="581"/>
      <c r="M1323" s="581"/>
      <c r="N1323" s="581">
        <f t="shared" si="66"/>
        <v>0.99996567702076544</v>
      </c>
    </row>
    <row r="1324" spans="1:14" ht="28">
      <c r="A1324" s="564">
        <f t="shared" si="67"/>
        <v>1314</v>
      </c>
      <c r="B1324" s="458" t="s">
        <v>2383</v>
      </c>
      <c r="C1324" s="491">
        <v>19.326000000000001</v>
      </c>
      <c r="D1324" s="491">
        <v>0</v>
      </c>
      <c r="E1324" s="491">
        <v>0</v>
      </c>
      <c r="F1324" s="491">
        <v>19.326000000000001</v>
      </c>
      <c r="G1324" s="491">
        <v>269.32600000000002</v>
      </c>
      <c r="H1324" s="491">
        <v>0</v>
      </c>
      <c r="I1324" s="491">
        <v>0</v>
      </c>
      <c r="J1324" s="491">
        <v>269.32600000000002</v>
      </c>
      <c r="K1324" s="581">
        <f t="shared" si="65"/>
        <v>13.935941219083102</v>
      </c>
      <c r="L1324" s="581"/>
      <c r="M1324" s="581"/>
      <c r="N1324" s="581">
        <f t="shared" si="66"/>
        <v>13.935941219083102</v>
      </c>
    </row>
    <row r="1325" spans="1:14" ht="28">
      <c r="A1325" s="564">
        <f t="shared" si="67"/>
        <v>1315</v>
      </c>
      <c r="B1325" s="458" t="s">
        <v>2384</v>
      </c>
      <c r="C1325" s="491">
        <v>261.74200000000002</v>
      </c>
      <c r="D1325" s="491">
        <v>0</v>
      </c>
      <c r="E1325" s="491">
        <v>0</v>
      </c>
      <c r="F1325" s="491">
        <v>261.74200000000002</v>
      </c>
      <c r="G1325" s="491">
        <v>8.4719999999999995</v>
      </c>
      <c r="H1325" s="491">
        <v>0</v>
      </c>
      <c r="I1325" s="491">
        <v>0</v>
      </c>
      <c r="J1325" s="491">
        <v>8.4719999999999995</v>
      </c>
      <c r="K1325" s="581">
        <f t="shared" si="65"/>
        <v>3.236775144990104E-2</v>
      </c>
      <c r="L1325" s="581"/>
      <c r="M1325" s="581"/>
      <c r="N1325" s="581">
        <f t="shared" si="66"/>
        <v>3.236775144990104E-2</v>
      </c>
    </row>
    <row r="1326" spans="1:14" ht="28">
      <c r="A1326" s="564">
        <f t="shared" si="67"/>
        <v>1316</v>
      </c>
      <c r="B1326" s="565" t="s">
        <v>2125</v>
      </c>
      <c r="C1326" s="491">
        <v>111931</v>
      </c>
      <c r="D1326" s="491">
        <v>0</v>
      </c>
      <c r="E1326" s="491">
        <v>0</v>
      </c>
      <c r="F1326" s="491">
        <v>111931</v>
      </c>
      <c r="G1326" s="491">
        <v>103561.751443</v>
      </c>
      <c r="H1326" s="491">
        <v>0</v>
      </c>
      <c r="I1326" s="491">
        <v>0</v>
      </c>
      <c r="J1326" s="491">
        <v>103561.751443</v>
      </c>
      <c r="K1326" s="581">
        <f t="shared" si="65"/>
        <v>0.92522850187168881</v>
      </c>
      <c r="L1326" s="581"/>
      <c r="M1326" s="581"/>
      <c r="N1326" s="581">
        <f t="shared" si="66"/>
        <v>0.92522850187168881</v>
      </c>
    </row>
    <row r="1327" spans="1:14" ht="28">
      <c r="A1327" s="564">
        <f t="shared" si="67"/>
        <v>1317</v>
      </c>
      <c r="B1327" s="565" t="s">
        <v>2118</v>
      </c>
      <c r="C1327" s="491">
        <v>0</v>
      </c>
      <c r="D1327" s="491">
        <v>0</v>
      </c>
      <c r="E1327" s="491">
        <v>0</v>
      </c>
      <c r="F1327" s="491">
        <v>0</v>
      </c>
      <c r="G1327" s="491">
        <v>1147.48</v>
      </c>
      <c r="H1327" s="491">
        <v>0</v>
      </c>
      <c r="I1327" s="491">
        <v>1147.48</v>
      </c>
      <c r="J1327" s="491">
        <v>0</v>
      </c>
      <c r="K1327" s="581"/>
      <c r="L1327" s="581"/>
      <c r="M1327" s="581"/>
      <c r="N1327" s="581"/>
    </row>
    <row r="1328" spans="1:14">
      <c r="A1328" s="564">
        <f t="shared" si="67"/>
        <v>1318</v>
      </c>
      <c r="B1328" s="565" t="s">
        <v>2198</v>
      </c>
      <c r="C1328" s="491">
        <v>40430</v>
      </c>
      <c r="D1328" s="491">
        <v>0</v>
      </c>
      <c r="E1328" s="491">
        <v>40430</v>
      </c>
      <c r="F1328" s="491">
        <v>0</v>
      </c>
      <c r="G1328" s="491">
        <v>49497.397729999997</v>
      </c>
      <c r="H1328" s="491">
        <v>0</v>
      </c>
      <c r="I1328" s="491">
        <v>49497.397729999997</v>
      </c>
      <c r="J1328" s="491">
        <v>0</v>
      </c>
      <c r="K1328" s="581">
        <f t="shared" si="65"/>
        <v>1.2242739977739301</v>
      </c>
      <c r="L1328" s="581"/>
      <c r="M1328" s="581">
        <f t="shared" ref="M1328" si="68">I1328/E1328</f>
        <v>1.2242739977739301</v>
      </c>
      <c r="N1328" s="581"/>
    </row>
    <row r="1329" spans="1:14" ht="42">
      <c r="A1329" s="564">
        <f t="shared" si="67"/>
        <v>1319</v>
      </c>
      <c r="B1329" s="565" t="s">
        <v>2197</v>
      </c>
      <c r="C1329" s="491">
        <v>0</v>
      </c>
      <c r="D1329" s="491">
        <v>0</v>
      </c>
      <c r="E1329" s="491">
        <v>0</v>
      </c>
      <c r="F1329" s="491">
        <v>0</v>
      </c>
      <c r="G1329" s="491">
        <v>28323.215</v>
      </c>
      <c r="H1329" s="491">
        <v>0</v>
      </c>
      <c r="I1329" s="491">
        <v>28323.215</v>
      </c>
      <c r="J1329" s="491">
        <v>0</v>
      </c>
      <c r="K1329" s="581"/>
      <c r="L1329" s="581"/>
      <c r="M1329" s="581"/>
      <c r="N1329" s="581"/>
    </row>
    <row r="1330" spans="1:14">
      <c r="A1330" s="564">
        <f t="shared" si="67"/>
        <v>1320</v>
      </c>
      <c r="B1330" s="458" t="s">
        <v>2316</v>
      </c>
      <c r="C1330" s="491">
        <v>0</v>
      </c>
      <c r="D1330" s="491">
        <v>0</v>
      </c>
      <c r="E1330" s="491">
        <v>0</v>
      </c>
      <c r="F1330" s="491">
        <v>0</v>
      </c>
      <c r="G1330" s="491">
        <v>366</v>
      </c>
      <c r="H1330" s="491">
        <v>0</v>
      </c>
      <c r="I1330" s="491">
        <v>366</v>
      </c>
      <c r="J1330" s="491">
        <v>0</v>
      </c>
      <c r="K1330" s="581"/>
      <c r="L1330" s="581"/>
      <c r="M1330" s="581"/>
      <c r="N1330" s="581"/>
    </row>
    <row r="1331" spans="1:14" ht="28">
      <c r="A1331" s="564">
        <f t="shared" si="67"/>
        <v>1321</v>
      </c>
      <c r="B1331" s="458" t="s">
        <v>1997</v>
      </c>
      <c r="C1331" s="491">
        <v>0</v>
      </c>
      <c r="D1331" s="491">
        <v>0</v>
      </c>
      <c r="E1331" s="491">
        <v>0</v>
      </c>
      <c r="F1331" s="491">
        <v>0</v>
      </c>
      <c r="G1331" s="491">
        <v>8965.3430709999993</v>
      </c>
      <c r="H1331" s="491">
        <v>0</v>
      </c>
      <c r="I1331" s="491">
        <v>8965.3430709999993</v>
      </c>
      <c r="J1331" s="491">
        <v>0</v>
      </c>
      <c r="K1331" s="581"/>
      <c r="L1331" s="581"/>
      <c r="M1331" s="581"/>
      <c r="N1331" s="581"/>
    </row>
    <row r="1332" spans="1:14" ht="28">
      <c r="A1332" s="564">
        <f t="shared" si="67"/>
        <v>1322</v>
      </c>
      <c r="B1332" s="565" t="s">
        <v>2125</v>
      </c>
      <c r="C1332" s="491">
        <v>124227</v>
      </c>
      <c r="D1332" s="491">
        <v>124227</v>
      </c>
      <c r="E1332" s="491">
        <v>0</v>
      </c>
      <c r="F1332" s="491">
        <v>0</v>
      </c>
      <c r="G1332" s="491">
        <v>155252.63029999999</v>
      </c>
      <c r="H1332" s="491">
        <v>155252.63029999999</v>
      </c>
      <c r="I1332" s="491">
        <v>0</v>
      </c>
      <c r="J1332" s="491">
        <v>0</v>
      </c>
      <c r="K1332" s="581">
        <f t="shared" si="65"/>
        <v>1.2497494932663591</v>
      </c>
      <c r="L1332" s="581">
        <f t="shared" ref="L1332" si="69">H1332/D1332</f>
        <v>1.2497494932663591</v>
      </c>
      <c r="M1332" s="581"/>
      <c r="N1332" s="581"/>
    </row>
    <row r="1333" spans="1:14" ht="56">
      <c r="A1333" s="564">
        <f t="shared" si="67"/>
        <v>1323</v>
      </c>
      <c r="B1333" s="565" t="s">
        <v>2385</v>
      </c>
      <c r="C1333" s="491">
        <v>14145.806395</v>
      </c>
      <c r="D1333" s="491">
        <v>0</v>
      </c>
      <c r="E1333" s="491">
        <v>0</v>
      </c>
      <c r="F1333" s="491">
        <v>14145.806395</v>
      </c>
      <c r="G1333" s="491">
        <v>14145.806395</v>
      </c>
      <c r="H1333" s="491">
        <v>0</v>
      </c>
      <c r="I1333" s="491">
        <v>0</v>
      </c>
      <c r="J1333" s="491">
        <v>14145.806395</v>
      </c>
      <c r="K1333" s="581">
        <f t="shared" si="65"/>
        <v>1</v>
      </c>
      <c r="L1333" s="581"/>
      <c r="M1333" s="581"/>
      <c r="N1333" s="581">
        <f t="shared" si="66"/>
        <v>1</v>
      </c>
    </row>
    <row r="1334" spans="1:14" ht="28">
      <c r="A1334" s="564">
        <f t="shared" si="67"/>
        <v>1324</v>
      </c>
      <c r="B1334" s="565" t="s">
        <v>2386</v>
      </c>
      <c r="C1334" s="491">
        <v>4867.1797999999999</v>
      </c>
      <c r="D1334" s="491">
        <v>0</v>
      </c>
      <c r="E1334" s="491">
        <v>0</v>
      </c>
      <c r="F1334" s="491">
        <v>4867.1797999999999</v>
      </c>
      <c r="G1334" s="491">
        <v>4867.1797999999999</v>
      </c>
      <c r="H1334" s="491">
        <v>0</v>
      </c>
      <c r="I1334" s="491">
        <v>0</v>
      </c>
      <c r="J1334" s="491">
        <v>4867.1797999999999</v>
      </c>
      <c r="K1334" s="581">
        <f t="shared" si="65"/>
        <v>1</v>
      </c>
      <c r="L1334" s="581"/>
      <c r="M1334" s="581"/>
      <c r="N1334" s="581">
        <f t="shared" si="66"/>
        <v>1</v>
      </c>
    </row>
    <row r="1335" spans="1:14" ht="42">
      <c r="A1335" s="564">
        <f t="shared" si="67"/>
        <v>1325</v>
      </c>
      <c r="B1335" s="565" t="s">
        <v>2387</v>
      </c>
      <c r="C1335" s="491">
        <v>288</v>
      </c>
      <c r="D1335" s="491">
        <v>0</v>
      </c>
      <c r="E1335" s="491">
        <v>0</v>
      </c>
      <c r="F1335" s="491">
        <v>288</v>
      </c>
      <c r="G1335" s="491">
        <v>0</v>
      </c>
      <c r="H1335" s="491">
        <v>0</v>
      </c>
      <c r="I1335" s="491">
        <v>0</v>
      </c>
      <c r="J1335" s="491">
        <v>0</v>
      </c>
      <c r="K1335" s="581">
        <f t="shared" si="65"/>
        <v>0</v>
      </c>
      <c r="L1335" s="581"/>
      <c r="M1335" s="581"/>
      <c r="N1335" s="581">
        <f t="shared" si="66"/>
        <v>0</v>
      </c>
    </row>
    <row r="1336" spans="1:14" ht="42">
      <c r="A1336" s="564">
        <f t="shared" si="67"/>
        <v>1326</v>
      </c>
      <c r="B1336" s="565" t="s">
        <v>2388</v>
      </c>
      <c r="C1336" s="491">
        <v>957</v>
      </c>
      <c r="D1336" s="491">
        <v>0</v>
      </c>
      <c r="E1336" s="491">
        <v>0</v>
      </c>
      <c r="F1336" s="491">
        <v>957</v>
      </c>
      <c r="G1336" s="491">
        <v>470.57400000000001</v>
      </c>
      <c r="H1336" s="491">
        <v>0</v>
      </c>
      <c r="I1336" s="491">
        <v>0</v>
      </c>
      <c r="J1336" s="491">
        <v>470.57400000000001</v>
      </c>
      <c r="K1336" s="581">
        <f t="shared" si="65"/>
        <v>0.49171786833855802</v>
      </c>
      <c r="L1336" s="581"/>
      <c r="M1336" s="581"/>
      <c r="N1336" s="581">
        <f t="shared" si="66"/>
        <v>0.49171786833855802</v>
      </c>
    </row>
    <row r="1337" spans="1:14" ht="28">
      <c r="A1337" s="564">
        <f t="shared" si="67"/>
        <v>1327</v>
      </c>
      <c r="B1337" s="565" t="s">
        <v>2389</v>
      </c>
      <c r="C1337" s="491">
        <v>14124.380546</v>
      </c>
      <c r="D1337" s="491">
        <v>0</v>
      </c>
      <c r="E1337" s="491">
        <v>0</v>
      </c>
      <c r="F1337" s="491">
        <v>14124.380546</v>
      </c>
      <c r="G1337" s="491">
        <v>14124.380546</v>
      </c>
      <c r="H1337" s="491">
        <v>0</v>
      </c>
      <c r="I1337" s="491">
        <v>0</v>
      </c>
      <c r="J1337" s="491">
        <v>14124.380546</v>
      </c>
      <c r="K1337" s="581">
        <f t="shared" si="65"/>
        <v>1</v>
      </c>
      <c r="L1337" s="581"/>
      <c r="M1337" s="581"/>
      <c r="N1337" s="581">
        <f t="shared" si="66"/>
        <v>1</v>
      </c>
    </row>
    <row r="1338" spans="1:14" ht="28">
      <c r="A1338" s="564">
        <f t="shared" si="67"/>
        <v>1328</v>
      </c>
      <c r="B1338" s="565" t="s">
        <v>2389</v>
      </c>
      <c r="C1338" s="491">
        <v>2288.6194540000001</v>
      </c>
      <c r="D1338" s="491">
        <v>0</v>
      </c>
      <c r="E1338" s="491">
        <v>0</v>
      </c>
      <c r="F1338" s="491">
        <v>2288.6194540000001</v>
      </c>
      <c r="G1338" s="491">
        <v>2288.6194540000001</v>
      </c>
      <c r="H1338" s="491">
        <v>0</v>
      </c>
      <c r="I1338" s="491">
        <v>0</v>
      </c>
      <c r="J1338" s="491">
        <v>2288.6194540000001</v>
      </c>
      <c r="K1338" s="581">
        <f t="shared" si="65"/>
        <v>1</v>
      </c>
      <c r="L1338" s="581"/>
      <c r="M1338" s="581"/>
      <c r="N1338" s="581">
        <f t="shared" si="66"/>
        <v>1</v>
      </c>
    </row>
    <row r="1339" spans="1:14" ht="28">
      <c r="A1339" s="564">
        <f t="shared" si="67"/>
        <v>1329</v>
      </c>
      <c r="B1339" s="565" t="s">
        <v>2390</v>
      </c>
      <c r="C1339" s="491">
        <v>2120</v>
      </c>
      <c r="D1339" s="491">
        <v>0</v>
      </c>
      <c r="E1339" s="491">
        <v>0</v>
      </c>
      <c r="F1339" s="491">
        <v>2120</v>
      </c>
      <c r="G1339" s="491">
        <v>1827.6206110000001</v>
      </c>
      <c r="H1339" s="491">
        <v>0</v>
      </c>
      <c r="I1339" s="491">
        <v>0</v>
      </c>
      <c r="J1339" s="491">
        <v>1827.6206110000001</v>
      </c>
      <c r="K1339" s="581">
        <f t="shared" si="65"/>
        <v>0.86208519386792459</v>
      </c>
      <c r="L1339" s="581"/>
      <c r="M1339" s="581"/>
      <c r="N1339" s="581">
        <f t="shared" si="66"/>
        <v>0.86208519386792459</v>
      </c>
    </row>
    <row r="1340" spans="1:14" ht="28">
      <c r="A1340" s="564">
        <f t="shared" si="67"/>
        <v>1330</v>
      </c>
      <c r="B1340" s="565" t="s">
        <v>2390</v>
      </c>
      <c r="C1340" s="491">
        <v>7760</v>
      </c>
      <c r="D1340" s="491">
        <v>0</v>
      </c>
      <c r="E1340" s="491">
        <v>0</v>
      </c>
      <c r="F1340" s="491">
        <v>7760</v>
      </c>
      <c r="G1340" s="491">
        <v>7760</v>
      </c>
      <c r="H1340" s="491">
        <v>0</v>
      </c>
      <c r="I1340" s="491">
        <v>0</v>
      </c>
      <c r="J1340" s="491">
        <v>7760</v>
      </c>
      <c r="K1340" s="581">
        <f t="shared" si="65"/>
        <v>1</v>
      </c>
      <c r="L1340" s="581"/>
      <c r="M1340" s="581"/>
      <c r="N1340" s="581">
        <f t="shared" si="66"/>
        <v>1</v>
      </c>
    </row>
    <row r="1341" spans="1:14" ht="28">
      <c r="A1341" s="564">
        <f t="shared" si="67"/>
        <v>1331</v>
      </c>
      <c r="B1341" s="565" t="s">
        <v>2391</v>
      </c>
      <c r="C1341" s="491">
        <v>0</v>
      </c>
      <c r="D1341" s="491">
        <v>0</v>
      </c>
      <c r="E1341" s="491">
        <v>0</v>
      </c>
      <c r="F1341" s="491">
        <v>0</v>
      </c>
      <c r="G1341" s="491">
        <v>3960.0104999999999</v>
      </c>
      <c r="H1341" s="491">
        <v>0</v>
      </c>
      <c r="I1341" s="491">
        <v>0</v>
      </c>
      <c r="J1341" s="491">
        <v>3960.0104999999999</v>
      </c>
      <c r="K1341" s="581"/>
      <c r="L1341" s="581"/>
      <c r="M1341" s="581"/>
      <c r="N1341" s="581"/>
    </row>
    <row r="1342" spans="1:14" ht="28">
      <c r="A1342" s="564">
        <f t="shared" si="67"/>
        <v>1332</v>
      </c>
      <c r="B1342" s="565" t="s">
        <v>2391</v>
      </c>
      <c r="C1342" s="491">
        <v>0</v>
      </c>
      <c r="D1342" s="491">
        <v>0</v>
      </c>
      <c r="E1342" s="491">
        <v>0</v>
      </c>
      <c r="F1342" s="491">
        <v>0</v>
      </c>
      <c r="G1342" s="491">
        <v>3300.2719999999999</v>
      </c>
      <c r="H1342" s="491">
        <v>0</v>
      </c>
      <c r="I1342" s="491">
        <v>0</v>
      </c>
      <c r="J1342" s="491">
        <v>3300.2719999999999</v>
      </c>
      <c r="K1342" s="581"/>
      <c r="L1342" s="581"/>
      <c r="M1342" s="581"/>
      <c r="N1342" s="581"/>
    </row>
    <row r="1343" spans="1:14" ht="28">
      <c r="A1343" s="564">
        <f t="shared" si="67"/>
        <v>1333</v>
      </c>
      <c r="B1343" s="565" t="s">
        <v>2392</v>
      </c>
      <c r="C1343" s="491">
        <v>0</v>
      </c>
      <c r="D1343" s="491">
        <v>0</v>
      </c>
      <c r="E1343" s="491">
        <v>0</v>
      </c>
      <c r="F1343" s="491">
        <v>0</v>
      </c>
      <c r="G1343" s="491">
        <v>127.060884</v>
      </c>
      <c r="H1343" s="491">
        <v>0</v>
      </c>
      <c r="I1343" s="491">
        <v>0</v>
      </c>
      <c r="J1343" s="491">
        <v>127.060884</v>
      </c>
      <c r="K1343" s="581"/>
      <c r="L1343" s="581"/>
      <c r="M1343" s="581"/>
      <c r="N1343" s="581"/>
    </row>
    <row r="1344" spans="1:14" ht="28">
      <c r="A1344" s="564">
        <f t="shared" si="67"/>
        <v>1334</v>
      </c>
      <c r="B1344" s="565" t="s">
        <v>2392</v>
      </c>
      <c r="C1344" s="491">
        <v>5700</v>
      </c>
      <c r="D1344" s="491">
        <v>0</v>
      </c>
      <c r="E1344" s="491">
        <v>0</v>
      </c>
      <c r="F1344" s="491">
        <v>5700</v>
      </c>
      <c r="G1344" s="491">
        <v>5583.625301</v>
      </c>
      <c r="H1344" s="491">
        <v>0</v>
      </c>
      <c r="I1344" s="491">
        <v>0</v>
      </c>
      <c r="J1344" s="491">
        <v>5583.625301</v>
      </c>
      <c r="K1344" s="581">
        <f t="shared" si="65"/>
        <v>0.9795833861403509</v>
      </c>
      <c r="L1344" s="581"/>
      <c r="M1344" s="581"/>
      <c r="N1344" s="581">
        <f t="shared" si="66"/>
        <v>0.9795833861403509</v>
      </c>
    </row>
    <row r="1345" spans="1:14" ht="28">
      <c r="A1345" s="564">
        <f t="shared" si="67"/>
        <v>1335</v>
      </c>
      <c r="B1345" s="565" t="s">
        <v>2393</v>
      </c>
      <c r="C1345" s="491">
        <v>0</v>
      </c>
      <c r="D1345" s="491">
        <v>0</v>
      </c>
      <c r="E1345" s="491">
        <v>0</v>
      </c>
      <c r="F1345" s="491">
        <v>0</v>
      </c>
      <c r="G1345" s="491">
        <v>323.81200000000001</v>
      </c>
      <c r="H1345" s="491">
        <v>0</v>
      </c>
      <c r="I1345" s="491">
        <v>0</v>
      </c>
      <c r="J1345" s="491">
        <v>323.81200000000001</v>
      </c>
      <c r="K1345" s="581"/>
      <c r="L1345" s="581"/>
      <c r="M1345" s="581"/>
      <c r="N1345" s="581"/>
    </row>
    <row r="1346" spans="1:14">
      <c r="A1346" s="564">
        <f t="shared" si="67"/>
        <v>1336</v>
      </c>
      <c r="B1346" s="565" t="s">
        <v>2394</v>
      </c>
      <c r="C1346" s="491">
        <v>0</v>
      </c>
      <c r="D1346" s="491">
        <v>0</v>
      </c>
      <c r="E1346" s="491">
        <v>0</v>
      </c>
      <c r="F1346" s="491">
        <v>0</v>
      </c>
      <c r="G1346" s="491">
        <v>368.86</v>
      </c>
      <c r="H1346" s="491">
        <v>0</v>
      </c>
      <c r="I1346" s="491">
        <v>0</v>
      </c>
      <c r="J1346" s="491">
        <v>368.86</v>
      </c>
      <c r="K1346" s="581"/>
      <c r="L1346" s="581"/>
      <c r="M1346" s="581"/>
      <c r="N1346" s="581"/>
    </row>
    <row r="1347" spans="1:14" ht="28">
      <c r="A1347" s="564">
        <f t="shared" si="67"/>
        <v>1337</v>
      </c>
      <c r="B1347" s="565" t="s">
        <v>2395</v>
      </c>
      <c r="C1347" s="491">
        <v>0</v>
      </c>
      <c r="D1347" s="491">
        <v>0</v>
      </c>
      <c r="E1347" s="491">
        <v>0</v>
      </c>
      <c r="F1347" s="491">
        <v>0</v>
      </c>
      <c r="G1347" s="491">
        <v>123.97799999999999</v>
      </c>
      <c r="H1347" s="491">
        <v>0</v>
      </c>
      <c r="I1347" s="491">
        <v>0</v>
      </c>
      <c r="J1347" s="491">
        <v>123.97799999999999</v>
      </c>
      <c r="K1347" s="581"/>
      <c r="L1347" s="581"/>
      <c r="M1347" s="581"/>
      <c r="N1347" s="581"/>
    </row>
    <row r="1348" spans="1:14" ht="42">
      <c r="A1348" s="564">
        <f t="shared" si="67"/>
        <v>1338</v>
      </c>
      <c r="B1348" s="565" t="s">
        <v>2396</v>
      </c>
      <c r="C1348" s="491">
        <v>274</v>
      </c>
      <c r="D1348" s="491">
        <v>0</v>
      </c>
      <c r="E1348" s="491">
        <v>0</v>
      </c>
      <c r="F1348" s="491">
        <v>274</v>
      </c>
      <c r="G1348" s="491">
        <v>144.15600000000001</v>
      </c>
      <c r="H1348" s="491">
        <v>0</v>
      </c>
      <c r="I1348" s="491">
        <v>0</v>
      </c>
      <c r="J1348" s="491">
        <v>144.15600000000001</v>
      </c>
      <c r="K1348" s="581">
        <f t="shared" si="65"/>
        <v>0.52611678832116793</v>
      </c>
      <c r="L1348" s="581"/>
      <c r="M1348" s="581"/>
      <c r="N1348" s="581">
        <f t="shared" si="66"/>
        <v>0.52611678832116793</v>
      </c>
    </row>
    <row r="1349" spans="1:14">
      <c r="A1349" s="564">
        <f t="shared" si="67"/>
        <v>1339</v>
      </c>
      <c r="B1349" s="565" t="s">
        <v>2397</v>
      </c>
      <c r="C1349" s="491">
        <v>470</v>
      </c>
      <c r="D1349" s="491">
        <v>0</v>
      </c>
      <c r="E1349" s="491">
        <v>0</v>
      </c>
      <c r="F1349" s="491">
        <v>470</v>
      </c>
      <c r="G1349" s="491">
        <v>75.826999999999998</v>
      </c>
      <c r="H1349" s="491">
        <v>0</v>
      </c>
      <c r="I1349" s="491">
        <v>0</v>
      </c>
      <c r="J1349" s="491">
        <v>75.826999999999998</v>
      </c>
      <c r="K1349" s="581">
        <f t="shared" si="65"/>
        <v>0.16133404255319148</v>
      </c>
      <c r="L1349" s="581"/>
      <c r="M1349" s="581"/>
      <c r="N1349" s="581">
        <f t="shared" si="66"/>
        <v>0.16133404255319148</v>
      </c>
    </row>
    <row r="1350" spans="1:14" ht="28">
      <c r="A1350" s="564">
        <f t="shared" si="67"/>
        <v>1340</v>
      </c>
      <c r="B1350" s="565" t="s">
        <v>2398</v>
      </c>
      <c r="C1350" s="491">
        <v>1000</v>
      </c>
      <c r="D1350" s="491">
        <v>0</v>
      </c>
      <c r="E1350" s="491">
        <v>0</v>
      </c>
      <c r="F1350" s="491">
        <v>1000</v>
      </c>
      <c r="G1350" s="491">
        <v>952.71100000000001</v>
      </c>
      <c r="H1350" s="491">
        <v>0</v>
      </c>
      <c r="I1350" s="491">
        <v>0</v>
      </c>
      <c r="J1350" s="491">
        <v>952.71100000000001</v>
      </c>
      <c r="K1350" s="581">
        <f t="shared" si="65"/>
        <v>0.95271099999999997</v>
      </c>
      <c r="L1350" s="581"/>
      <c r="M1350" s="581"/>
      <c r="N1350" s="581">
        <f t="shared" si="66"/>
        <v>0.95271099999999997</v>
      </c>
    </row>
    <row r="1351" spans="1:14" ht="28">
      <c r="A1351" s="564">
        <f t="shared" si="67"/>
        <v>1341</v>
      </c>
      <c r="B1351" s="565" t="s">
        <v>2399</v>
      </c>
      <c r="C1351" s="491">
        <v>1000</v>
      </c>
      <c r="D1351" s="491">
        <v>0</v>
      </c>
      <c r="E1351" s="491">
        <v>0</v>
      </c>
      <c r="F1351" s="491">
        <v>1000</v>
      </c>
      <c r="G1351" s="491">
        <v>741.83699999999999</v>
      </c>
      <c r="H1351" s="491">
        <v>0</v>
      </c>
      <c r="I1351" s="491">
        <v>0</v>
      </c>
      <c r="J1351" s="491">
        <v>741.83699999999999</v>
      </c>
      <c r="K1351" s="581">
        <f t="shared" si="65"/>
        <v>0.74183699999999997</v>
      </c>
      <c r="L1351" s="581"/>
      <c r="M1351" s="581"/>
      <c r="N1351" s="581">
        <f t="shared" si="66"/>
        <v>0.74183699999999997</v>
      </c>
    </row>
    <row r="1352" spans="1:14" ht="42">
      <c r="A1352" s="564">
        <f t="shared" si="67"/>
        <v>1342</v>
      </c>
      <c r="B1352" s="565" t="s">
        <v>2400</v>
      </c>
      <c r="C1352" s="491">
        <v>0</v>
      </c>
      <c r="D1352" s="491">
        <v>0</v>
      </c>
      <c r="E1352" s="491">
        <v>0</v>
      </c>
      <c r="F1352" s="491">
        <v>0</v>
      </c>
      <c r="G1352" s="491">
        <v>31.23</v>
      </c>
      <c r="H1352" s="491">
        <v>0</v>
      </c>
      <c r="I1352" s="491">
        <v>0</v>
      </c>
      <c r="J1352" s="491">
        <v>31.23</v>
      </c>
      <c r="K1352" s="581"/>
      <c r="L1352" s="581"/>
      <c r="M1352" s="581"/>
      <c r="N1352" s="581"/>
    </row>
    <row r="1353" spans="1:14" ht="28">
      <c r="A1353" s="564">
        <f t="shared" si="67"/>
        <v>1343</v>
      </c>
      <c r="B1353" s="565" t="s">
        <v>2401</v>
      </c>
      <c r="C1353" s="491">
        <v>0</v>
      </c>
      <c r="D1353" s="491">
        <v>0</v>
      </c>
      <c r="E1353" s="491">
        <v>0</v>
      </c>
      <c r="F1353" s="491">
        <v>0</v>
      </c>
      <c r="G1353" s="491">
        <v>66.638999999999996</v>
      </c>
      <c r="H1353" s="491">
        <v>0</v>
      </c>
      <c r="I1353" s="491">
        <v>0</v>
      </c>
      <c r="J1353" s="491">
        <v>66.638999999999996</v>
      </c>
      <c r="K1353" s="581"/>
      <c r="L1353" s="581"/>
      <c r="M1353" s="581"/>
      <c r="N1353" s="581"/>
    </row>
    <row r="1354" spans="1:14" ht="28">
      <c r="A1354" s="564">
        <f t="shared" si="67"/>
        <v>1344</v>
      </c>
      <c r="B1354" s="458" t="s">
        <v>2402</v>
      </c>
      <c r="C1354" s="491">
        <v>0</v>
      </c>
      <c r="D1354" s="491">
        <v>0</v>
      </c>
      <c r="E1354" s="491">
        <v>0</v>
      </c>
      <c r="F1354" s="491">
        <v>0</v>
      </c>
      <c r="G1354" s="491">
        <v>43.128</v>
      </c>
      <c r="H1354" s="491">
        <v>0</v>
      </c>
      <c r="I1354" s="491">
        <v>0</v>
      </c>
      <c r="J1354" s="491">
        <v>43.128</v>
      </c>
      <c r="K1354" s="581"/>
      <c r="L1354" s="581"/>
      <c r="M1354" s="581"/>
      <c r="N1354" s="581"/>
    </row>
    <row r="1355" spans="1:14" ht="28">
      <c r="A1355" s="564">
        <f t="shared" si="67"/>
        <v>1345</v>
      </c>
      <c r="B1355" s="565" t="s">
        <v>2403</v>
      </c>
      <c r="C1355" s="491">
        <v>0</v>
      </c>
      <c r="D1355" s="491">
        <v>0</v>
      </c>
      <c r="E1355" s="491">
        <v>0</v>
      </c>
      <c r="F1355" s="491">
        <v>0</v>
      </c>
      <c r="G1355" s="491">
        <v>453.9</v>
      </c>
      <c r="H1355" s="491">
        <v>0</v>
      </c>
      <c r="I1355" s="491">
        <v>0</v>
      </c>
      <c r="J1355" s="491">
        <v>453.9</v>
      </c>
      <c r="K1355" s="581"/>
      <c r="L1355" s="581"/>
      <c r="M1355" s="581"/>
      <c r="N1355" s="581"/>
    </row>
    <row r="1356" spans="1:14" ht="28">
      <c r="A1356" s="564">
        <f t="shared" si="67"/>
        <v>1346</v>
      </c>
      <c r="B1356" s="565" t="s">
        <v>2404</v>
      </c>
      <c r="C1356" s="491">
        <v>201</v>
      </c>
      <c r="D1356" s="491">
        <v>0</v>
      </c>
      <c r="E1356" s="491">
        <v>0</v>
      </c>
      <c r="F1356" s="491">
        <v>201</v>
      </c>
      <c r="G1356" s="491">
        <v>201</v>
      </c>
      <c r="H1356" s="491">
        <v>0</v>
      </c>
      <c r="I1356" s="491">
        <v>0</v>
      </c>
      <c r="J1356" s="491">
        <v>201</v>
      </c>
      <c r="K1356" s="581">
        <f t="shared" ref="K1356:K1418" si="70">G1356/C1356</f>
        <v>1</v>
      </c>
      <c r="L1356" s="581"/>
      <c r="M1356" s="581"/>
      <c r="N1356" s="581">
        <f t="shared" ref="N1356:N1418" si="71">J1356/F1356</f>
        <v>1</v>
      </c>
    </row>
    <row r="1357" spans="1:14">
      <c r="A1357" s="564">
        <f t="shared" ref="A1357:A1420" si="72">1+A1356</f>
        <v>1347</v>
      </c>
      <c r="B1357" s="565" t="s">
        <v>2405</v>
      </c>
      <c r="C1357" s="491">
        <v>17</v>
      </c>
      <c r="D1357" s="491">
        <v>0</v>
      </c>
      <c r="E1357" s="491">
        <v>0</v>
      </c>
      <c r="F1357" s="491">
        <v>17</v>
      </c>
      <c r="G1357" s="491">
        <v>23.431000000000001</v>
      </c>
      <c r="H1357" s="491">
        <v>0</v>
      </c>
      <c r="I1357" s="491">
        <v>0</v>
      </c>
      <c r="J1357" s="491">
        <v>23.431000000000001</v>
      </c>
      <c r="K1357" s="581">
        <f t="shared" si="70"/>
        <v>1.3782941176470589</v>
      </c>
      <c r="L1357" s="581"/>
      <c r="M1357" s="581"/>
      <c r="N1357" s="581">
        <f t="shared" si="71"/>
        <v>1.3782941176470589</v>
      </c>
    </row>
    <row r="1358" spans="1:14">
      <c r="A1358" s="564">
        <f t="shared" si="72"/>
        <v>1348</v>
      </c>
      <c r="B1358" s="565" t="s">
        <v>2406</v>
      </c>
      <c r="C1358" s="491">
        <v>332.54399999999998</v>
      </c>
      <c r="D1358" s="491">
        <v>0</v>
      </c>
      <c r="E1358" s="491">
        <v>0</v>
      </c>
      <c r="F1358" s="491">
        <v>332.54399999999998</v>
      </c>
      <c r="G1358" s="491">
        <v>332.54399999999998</v>
      </c>
      <c r="H1358" s="491">
        <v>0</v>
      </c>
      <c r="I1358" s="491">
        <v>0</v>
      </c>
      <c r="J1358" s="491">
        <v>332.54399999999998</v>
      </c>
      <c r="K1358" s="581">
        <f t="shared" si="70"/>
        <v>1</v>
      </c>
      <c r="L1358" s="581"/>
      <c r="M1358" s="581"/>
      <c r="N1358" s="581">
        <f t="shared" si="71"/>
        <v>1</v>
      </c>
    </row>
    <row r="1359" spans="1:14">
      <c r="A1359" s="564">
        <f t="shared" si="72"/>
        <v>1349</v>
      </c>
      <c r="B1359" s="565" t="s">
        <v>2406</v>
      </c>
      <c r="C1359" s="491">
        <v>0</v>
      </c>
      <c r="D1359" s="491">
        <v>0</v>
      </c>
      <c r="E1359" s="491">
        <v>0</v>
      </c>
      <c r="F1359" s="491">
        <v>0</v>
      </c>
      <c r="G1359" s="491">
        <v>749.95448899999997</v>
      </c>
      <c r="H1359" s="491">
        <v>0</v>
      </c>
      <c r="I1359" s="491">
        <v>0</v>
      </c>
      <c r="J1359" s="491">
        <v>749.95448899999997</v>
      </c>
      <c r="K1359" s="581"/>
      <c r="L1359" s="581"/>
      <c r="M1359" s="581"/>
      <c r="N1359" s="581"/>
    </row>
    <row r="1360" spans="1:14">
      <c r="A1360" s="564">
        <f t="shared" si="72"/>
        <v>1350</v>
      </c>
      <c r="B1360" s="565" t="s">
        <v>2406</v>
      </c>
      <c r="C1360" s="491">
        <v>168.88300000000001</v>
      </c>
      <c r="D1360" s="491">
        <v>0</v>
      </c>
      <c r="E1360" s="491">
        <v>0</v>
      </c>
      <c r="F1360" s="491">
        <v>168.88300000000001</v>
      </c>
      <c r="G1360" s="491">
        <v>168.88300000000001</v>
      </c>
      <c r="H1360" s="491">
        <v>0</v>
      </c>
      <c r="I1360" s="491">
        <v>0</v>
      </c>
      <c r="J1360" s="491">
        <v>168.88300000000001</v>
      </c>
      <c r="K1360" s="581">
        <f t="shared" si="70"/>
        <v>1</v>
      </c>
      <c r="L1360" s="581"/>
      <c r="M1360" s="581"/>
      <c r="N1360" s="581">
        <f t="shared" si="71"/>
        <v>1</v>
      </c>
    </row>
    <row r="1361" spans="1:14">
      <c r="A1361" s="564">
        <f t="shared" si="72"/>
        <v>1351</v>
      </c>
      <c r="B1361" s="565" t="s">
        <v>2407</v>
      </c>
      <c r="C1361" s="491">
        <v>0</v>
      </c>
      <c r="D1361" s="491">
        <v>0</v>
      </c>
      <c r="E1361" s="491">
        <v>0</v>
      </c>
      <c r="F1361" s="491">
        <v>0</v>
      </c>
      <c r="G1361" s="491">
        <v>413.576435</v>
      </c>
      <c r="H1361" s="491">
        <v>0</v>
      </c>
      <c r="I1361" s="491">
        <v>0</v>
      </c>
      <c r="J1361" s="491">
        <v>413.576435</v>
      </c>
      <c r="K1361" s="581"/>
      <c r="L1361" s="581"/>
      <c r="M1361" s="581"/>
      <c r="N1361" s="581"/>
    </row>
    <row r="1362" spans="1:14">
      <c r="A1362" s="564">
        <f t="shared" si="72"/>
        <v>1352</v>
      </c>
      <c r="B1362" s="565" t="s">
        <v>2407</v>
      </c>
      <c r="C1362" s="491">
        <v>164.28399999999999</v>
      </c>
      <c r="D1362" s="491">
        <v>0</v>
      </c>
      <c r="E1362" s="491">
        <v>0</v>
      </c>
      <c r="F1362" s="491">
        <v>164.28399999999999</v>
      </c>
      <c r="G1362" s="491">
        <v>164.28399999999999</v>
      </c>
      <c r="H1362" s="491">
        <v>0</v>
      </c>
      <c r="I1362" s="491">
        <v>0</v>
      </c>
      <c r="J1362" s="491">
        <v>164.28399999999999</v>
      </c>
      <c r="K1362" s="581">
        <f t="shared" si="70"/>
        <v>1</v>
      </c>
      <c r="L1362" s="581"/>
      <c r="M1362" s="581"/>
      <c r="N1362" s="581">
        <f t="shared" si="71"/>
        <v>1</v>
      </c>
    </row>
    <row r="1363" spans="1:14">
      <c r="A1363" s="564">
        <f t="shared" si="72"/>
        <v>1353</v>
      </c>
      <c r="B1363" s="565" t="s">
        <v>2408</v>
      </c>
      <c r="C1363" s="491">
        <v>686.94</v>
      </c>
      <c r="D1363" s="491">
        <v>0</v>
      </c>
      <c r="E1363" s="491">
        <v>0</v>
      </c>
      <c r="F1363" s="491">
        <v>686.94</v>
      </c>
      <c r="G1363" s="491">
        <v>1076.01</v>
      </c>
      <c r="H1363" s="491">
        <v>0</v>
      </c>
      <c r="I1363" s="491">
        <v>0</v>
      </c>
      <c r="J1363" s="491">
        <v>1076.01</v>
      </c>
      <c r="K1363" s="581">
        <f t="shared" si="70"/>
        <v>1.5663813433487639</v>
      </c>
      <c r="L1363" s="581"/>
      <c r="M1363" s="581"/>
      <c r="N1363" s="581">
        <f t="shared" si="71"/>
        <v>1.5663813433487639</v>
      </c>
    </row>
    <row r="1364" spans="1:14">
      <c r="A1364" s="564">
        <f t="shared" si="72"/>
        <v>1354</v>
      </c>
      <c r="B1364" s="565" t="s">
        <v>2408</v>
      </c>
      <c r="C1364" s="491">
        <v>2221.06</v>
      </c>
      <c r="D1364" s="491">
        <v>0</v>
      </c>
      <c r="E1364" s="491">
        <v>0</v>
      </c>
      <c r="F1364" s="491">
        <v>2221.06</v>
      </c>
      <c r="G1364" s="491">
        <v>2221.06</v>
      </c>
      <c r="H1364" s="491">
        <v>0</v>
      </c>
      <c r="I1364" s="491">
        <v>0</v>
      </c>
      <c r="J1364" s="491">
        <v>2221.06</v>
      </c>
      <c r="K1364" s="581">
        <f t="shared" si="70"/>
        <v>1</v>
      </c>
      <c r="L1364" s="581"/>
      <c r="M1364" s="581"/>
      <c r="N1364" s="581">
        <f t="shared" si="71"/>
        <v>1</v>
      </c>
    </row>
    <row r="1365" spans="1:14">
      <c r="A1365" s="564">
        <f t="shared" si="72"/>
        <v>1355</v>
      </c>
      <c r="B1365" s="565" t="s">
        <v>2408</v>
      </c>
      <c r="C1365" s="491">
        <v>0</v>
      </c>
      <c r="D1365" s="491">
        <v>0</v>
      </c>
      <c r="E1365" s="491">
        <v>0</v>
      </c>
      <c r="F1365" s="491">
        <v>0</v>
      </c>
      <c r="G1365" s="491">
        <v>62.612512000000002</v>
      </c>
      <c r="H1365" s="491">
        <v>0</v>
      </c>
      <c r="I1365" s="491">
        <v>0</v>
      </c>
      <c r="J1365" s="491">
        <v>62.612512000000002</v>
      </c>
      <c r="K1365" s="581"/>
      <c r="L1365" s="581"/>
      <c r="M1365" s="581"/>
      <c r="N1365" s="581"/>
    </row>
    <row r="1366" spans="1:14" ht="42">
      <c r="A1366" s="564">
        <f t="shared" si="72"/>
        <v>1356</v>
      </c>
      <c r="B1366" s="565" t="s">
        <v>2409</v>
      </c>
      <c r="C1366" s="491">
        <v>5000</v>
      </c>
      <c r="D1366" s="491">
        <v>0</v>
      </c>
      <c r="E1366" s="491">
        <v>0</v>
      </c>
      <c r="F1366" s="491">
        <v>5000</v>
      </c>
      <c r="G1366" s="491">
        <v>6148.0969999999998</v>
      </c>
      <c r="H1366" s="491">
        <v>0</v>
      </c>
      <c r="I1366" s="491">
        <v>0</v>
      </c>
      <c r="J1366" s="491">
        <v>6148.0969999999998</v>
      </c>
      <c r="K1366" s="581">
        <f t="shared" si="70"/>
        <v>1.2296194</v>
      </c>
      <c r="L1366" s="581"/>
      <c r="M1366" s="581"/>
      <c r="N1366" s="581">
        <f t="shared" si="71"/>
        <v>1.2296194</v>
      </c>
    </row>
    <row r="1367" spans="1:14" ht="42">
      <c r="A1367" s="564">
        <f t="shared" si="72"/>
        <v>1357</v>
      </c>
      <c r="B1367" s="565" t="s">
        <v>2409</v>
      </c>
      <c r="C1367" s="491">
        <v>0</v>
      </c>
      <c r="D1367" s="491">
        <v>0</v>
      </c>
      <c r="E1367" s="491">
        <v>0</v>
      </c>
      <c r="F1367" s="491">
        <v>0</v>
      </c>
      <c r="G1367" s="491">
        <v>1940.5219999999999</v>
      </c>
      <c r="H1367" s="491">
        <v>0</v>
      </c>
      <c r="I1367" s="491">
        <v>0</v>
      </c>
      <c r="J1367" s="491">
        <v>1940.5219999999999</v>
      </c>
      <c r="K1367" s="581"/>
      <c r="L1367" s="581"/>
      <c r="M1367" s="581"/>
      <c r="N1367" s="581"/>
    </row>
    <row r="1368" spans="1:14" ht="28">
      <c r="A1368" s="564">
        <f t="shared" si="72"/>
        <v>1358</v>
      </c>
      <c r="B1368" s="565" t="s">
        <v>2410</v>
      </c>
      <c r="C1368" s="491">
        <v>5396</v>
      </c>
      <c r="D1368" s="491">
        <v>0</v>
      </c>
      <c r="E1368" s="491">
        <v>0</v>
      </c>
      <c r="F1368" s="491">
        <v>5396</v>
      </c>
      <c r="G1368" s="491">
        <v>5957.9989999999998</v>
      </c>
      <c r="H1368" s="491">
        <v>0</v>
      </c>
      <c r="I1368" s="491">
        <v>0</v>
      </c>
      <c r="J1368" s="491">
        <v>5957.9989999999998</v>
      </c>
      <c r="K1368" s="581">
        <f t="shared" si="70"/>
        <v>1.1041510378057819</v>
      </c>
      <c r="L1368" s="581"/>
      <c r="M1368" s="581"/>
      <c r="N1368" s="581">
        <f t="shared" si="71"/>
        <v>1.1041510378057819</v>
      </c>
    </row>
    <row r="1369" spans="1:14" ht="28">
      <c r="A1369" s="564">
        <f t="shared" si="72"/>
        <v>1359</v>
      </c>
      <c r="B1369" s="565" t="s">
        <v>2410</v>
      </c>
      <c r="C1369" s="491">
        <v>0</v>
      </c>
      <c r="D1369" s="491">
        <v>0</v>
      </c>
      <c r="E1369" s="491">
        <v>0</v>
      </c>
      <c r="F1369" s="491">
        <v>0</v>
      </c>
      <c r="G1369" s="491">
        <v>242.47565499999999</v>
      </c>
      <c r="H1369" s="491">
        <v>0</v>
      </c>
      <c r="I1369" s="491">
        <v>0</v>
      </c>
      <c r="J1369" s="491">
        <v>242.47565499999999</v>
      </c>
      <c r="K1369" s="581"/>
      <c r="L1369" s="581"/>
      <c r="M1369" s="581"/>
      <c r="N1369" s="581"/>
    </row>
    <row r="1370" spans="1:14" ht="28">
      <c r="A1370" s="564">
        <f t="shared" si="72"/>
        <v>1360</v>
      </c>
      <c r="B1370" s="565" t="s">
        <v>2410</v>
      </c>
      <c r="C1370" s="491">
        <v>0</v>
      </c>
      <c r="D1370" s="491">
        <v>0</v>
      </c>
      <c r="E1370" s="491">
        <v>0</v>
      </c>
      <c r="F1370" s="491">
        <v>0</v>
      </c>
      <c r="G1370" s="491">
        <v>13970.8531</v>
      </c>
      <c r="H1370" s="491">
        <v>0</v>
      </c>
      <c r="I1370" s="491">
        <v>0</v>
      </c>
      <c r="J1370" s="491">
        <v>13970.8531</v>
      </c>
      <c r="K1370" s="581"/>
      <c r="L1370" s="581"/>
      <c r="M1370" s="581"/>
      <c r="N1370" s="581"/>
    </row>
    <row r="1371" spans="1:14" ht="28">
      <c r="A1371" s="564">
        <f t="shared" si="72"/>
        <v>1361</v>
      </c>
      <c r="B1371" s="565" t="s">
        <v>2411</v>
      </c>
      <c r="C1371" s="491">
        <v>19099</v>
      </c>
      <c r="D1371" s="491">
        <v>0</v>
      </c>
      <c r="E1371" s="491">
        <v>0</v>
      </c>
      <c r="F1371" s="491">
        <v>19099</v>
      </c>
      <c r="G1371" s="491">
        <v>10576.626</v>
      </c>
      <c r="H1371" s="491">
        <v>0</v>
      </c>
      <c r="I1371" s="491">
        <v>0</v>
      </c>
      <c r="J1371" s="491">
        <v>10576.626</v>
      </c>
      <c r="K1371" s="581">
        <f t="shared" si="70"/>
        <v>0.55377904602335204</v>
      </c>
      <c r="L1371" s="581"/>
      <c r="M1371" s="581"/>
      <c r="N1371" s="581">
        <f t="shared" si="71"/>
        <v>0.55377904602335204</v>
      </c>
    </row>
    <row r="1372" spans="1:14" ht="28">
      <c r="A1372" s="564">
        <f t="shared" si="72"/>
        <v>1362</v>
      </c>
      <c r="B1372" s="565" t="s">
        <v>2412</v>
      </c>
      <c r="C1372" s="491">
        <v>1230.3309999999999</v>
      </c>
      <c r="D1372" s="491">
        <v>0</v>
      </c>
      <c r="E1372" s="491">
        <v>0</v>
      </c>
      <c r="F1372" s="491">
        <v>1230.3309999999999</v>
      </c>
      <c r="G1372" s="491">
        <v>1230.3309999999999</v>
      </c>
      <c r="H1372" s="491">
        <v>0</v>
      </c>
      <c r="I1372" s="491">
        <v>0</v>
      </c>
      <c r="J1372" s="491">
        <v>1230.3309999999999</v>
      </c>
      <c r="K1372" s="581">
        <f t="shared" si="70"/>
        <v>1</v>
      </c>
      <c r="L1372" s="581"/>
      <c r="M1372" s="581"/>
      <c r="N1372" s="581">
        <f t="shared" si="71"/>
        <v>1</v>
      </c>
    </row>
    <row r="1373" spans="1:14" ht="28">
      <c r="A1373" s="564">
        <f t="shared" si="72"/>
        <v>1363</v>
      </c>
      <c r="B1373" s="565" t="s">
        <v>2412</v>
      </c>
      <c r="C1373" s="491">
        <v>0</v>
      </c>
      <c r="D1373" s="491">
        <v>0</v>
      </c>
      <c r="E1373" s="491">
        <v>0</v>
      </c>
      <c r="F1373" s="491">
        <v>0</v>
      </c>
      <c r="G1373" s="491">
        <v>169</v>
      </c>
      <c r="H1373" s="491">
        <v>0</v>
      </c>
      <c r="I1373" s="491">
        <v>0</v>
      </c>
      <c r="J1373" s="491">
        <v>169</v>
      </c>
      <c r="K1373" s="581"/>
      <c r="L1373" s="581"/>
      <c r="M1373" s="581"/>
      <c r="N1373" s="581"/>
    </row>
    <row r="1374" spans="1:14" ht="28">
      <c r="A1374" s="564">
        <f t="shared" si="72"/>
        <v>1364</v>
      </c>
      <c r="B1374" s="565" t="s">
        <v>2413</v>
      </c>
      <c r="C1374" s="491">
        <v>7000</v>
      </c>
      <c r="D1374" s="491">
        <v>0</v>
      </c>
      <c r="E1374" s="491">
        <v>0</v>
      </c>
      <c r="F1374" s="491">
        <v>7000</v>
      </c>
      <c r="G1374" s="491">
        <v>10588.6976</v>
      </c>
      <c r="H1374" s="491">
        <v>0</v>
      </c>
      <c r="I1374" s="491">
        <v>0</v>
      </c>
      <c r="J1374" s="491">
        <v>10588.6976</v>
      </c>
      <c r="K1374" s="581">
        <f t="shared" si="70"/>
        <v>1.5126710857142855</v>
      </c>
      <c r="L1374" s="581"/>
      <c r="M1374" s="581"/>
      <c r="N1374" s="581">
        <f t="shared" si="71"/>
        <v>1.5126710857142855</v>
      </c>
    </row>
    <row r="1375" spans="1:14">
      <c r="A1375" s="564">
        <f t="shared" si="72"/>
        <v>1365</v>
      </c>
      <c r="B1375" s="565" t="s">
        <v>2414</v>
      </c>
      <c r="C1375" s="491">
        <v>4699</v>
      </c>
      <c r="D1375" s="491">
        <v>0</v>
      </c>
      <c r="E1375" s="491">
        <v>0</v>
      </c>
      <c r="F1375" s="491">
        <v>4699</v>
      </c>
      <c r="G1375" s="491">
        <v>4699</v>
      </c>
      <c r="H1375" s="491">
        <v>0</v>
      </c>
      <c r="I1375" s="491">
        <v>0</v>
      </c>
      <c r="J1375" s="491">
        <v>4699</v>
      </c>
      <c r="K1375" s="581">
        <f t="shared" si="70"/>
        <v>1</v>
      </c>
      <c r="L1375" s="581"/>
      <c r="M1375" s="581"/>
      <c r="N1375" s="581">
        <f t="shared" si="71"/>
        <v>1</v>
      </c>
    </row>
    <row r="1376" spans="1:14">
      <c r="A1376" s="564">
        <f t="shared" si="72"/>
        <v>1366</v>
      </c>
      <c r="B1376" s="565" t="s">
        <v>2414</v>
      </c>
      <c r="C1376" s="491">
        <v>5651.42</v>
      </c>
      <c r="D1376" s="491">
        <v>0</v>
      </c>
      <c r="E1376" s="491">
        <v>0</v>
      </c>
      <c r="F1376" s="491">
        <v>5651.42</v>
      </c>
      <c r="G1376" s="491">
        <v>5651.42</v>
      </c>
      <c r="H1376" s="491">
        <v>0</v>
      </c>
      <c r="I1376" s="491">
        <v>0</v>
      </c>
      <c r="J1376" s="491">
        <v>5651.42</v>
      </c>
      <c r="K1376" s="581">
        <f t="shared" si="70"/>
        <v>1</v>
      </c>
      <c r="L1376" s="581"/>
      <c r="M1376" s="581"/>
      <c r="N1376" s="581">
        <f t="shared" si="71"/>
        <v>1</v>
      </c>
    </row>
    <row r="1377" spans="1:14" ht="28">
      <c r="A1377" s="564">
        <f t="shared" si="72"/>
        <v>1367</v>
      </c>
      <c r="B1377" s="565" t="s">
        <v>2415</v>
      </c>
      <c r="C1377" s="491">
        <v>316.59899999999999</v>
      </c>
      <c r="D1377" s="491">
        <v>0</v>
      </c>
      <c r="E1377" s="491">
        <v>0</v>
      </c>
      <c r="F1377" s="491">
        <v>316.59899999999999</v>
      </c>
      <c r="G1377" s="491">
        <v>316.59899999999999</v>
      </c>
      <c r="H1377" s="491">
        <v>0</v>
      </c>
      <c r="I1377" s="491">
        <v>0</v>
      </c>
      <c r="J1377" s="491">
        <v>316.59899999999999</v>
      </c>
      <c r="K1377" s="581">
        <f t="shared" si="70"/>
        <v>1</v>
      </c>
      <c r="L1377" s="581"/>
      <c r="M1377" s="581"/>
      <c r="N1377" s="581">
        <f t="shared" si="71"/>
        <v>1</v>
      </c>
    </row>
    <row r="1378" spans="1:14" ht="28">
      <c r="A1378" s="564">
        <f t="shared" si="72"/>
        <v>1368</v>
      </c>
      <c r="B1378" s="565" t="s">
        <v>2415</v>
      </c>
      <c r="C1378" s="491">
        <v>6300</v>
      </c>
      <c r="D1378" s="491">
        <v>0</v>
      </c>
      <c r="E1378" s="491">
        <v>0</v>
      </c>
      <c r="F1378" s="491">
        <v>6300</v>
      </c>
      <c r="G1378" s="491">
        <v>6300</v>
      </c>
      <c r="H1378" s="491">
        <v>0</v>
      </c>
      <c r="I1378" s="491">
        <v>0</v>
      </c>
      <c r="J1378" s="491">
        <v>6300</v>
      </c>
      <c r="K1378" s="581">
        <f t="shared" si="70"/>
        <v>1</v>
      </c>
      <c r="L1378" s="581"/>
      <c r="M1378" s="581"/>
      <c r="N1378" s="581">
        <f t="shared" si="71"/>
        <v>1</v>
      </c>
    </row>
    <row r="1379" spans="1:14" ht="28">
      <c r="A1379" s="564">
        <f t="shared" si="72"/>
        <v>1369</v>
      </c>
      <c r="B1379" s="565" t="s">
        <v>2416</v>
      </c>
      <c r="C1379" s="491">
        <v>583.35500000000002</v>
      </c>
      <c r="D1379" s="491">
        <v>0</v>
      </c>
      <c r="E1379" s="491">
        <v>0</v>
      </c>
      <c r="F1379" s="491">
        <v>583.35500000000002</v>
      </c>
      <c r="G1379" s="491">
        <v>583.35500000000002</v>
      </c>
      <c r="H1379" s="491">
        <v>0</v>
      </c>
      <c r="I1379" s="491">
        <v>0</v>
      </c>
      <c r="J1379" s="491">
        <v>583.35500000000002</v>
      </c>
      <c r="K1379" s="581">
        <f t="shared" si="70"/>
        <v>1</v>
      </c>
      <c r="L1379" s="581"/>
      <c r="M1379" s="581"/>
      <c r="N1379" s="581">
        <f t="shared" si="71"/>
        <v>1</v>
      </c>
    </row>
    <row r="1380" spans="1:14">
      <c r="A1380" s="564">
        <f t="shared" si="72"/>
        <v>1370</v>
      </c>
      <c r="B1380" s="565" t="s">
        <v>2417</v>
      </c>
      <c r="C1380" s="491">
        <v>277.77300000000002</v>
      </c>
      <c r="D1380" s="491">
        <v>0</v>
      </c>
      <c r="E1380" s="491">
        <v>0</v>
      </c>
      <c r="F1380" s="491">
        <v>277.77300000000002</v>
      </c>
      <c r="G1380" s="491">
        <v>277.77300000000002</v>
      </c>
      <c r="H1380" s="491">
        <v>0</v>
      </c>
      <c r="I1380" s="491">
        <v>0</v>
      </c>
      <c r="J1380" s="491">
        <v>277.77300000000002</v>
      </c>
      <c r="K1380" s="581">
        <f t="shared" si="70"/>
        <v>1</v>
      </c>
      <c r="L1380" s="581"/>
      <c r="M1380" s="581"/>
      <c r="N1380" s="581">
        <f t="shared" si="71"/>
        <v>1</v>
      </c>
    </row>
    <row r="1381" spans="1:14" ht="28">
      <c r="A1381" s="564">
        <f t="shared" si="72"/>
        <v>1371</v>
      </c>
      <c r="B1381" s="565" t="s">
        <v>2418</v>
      </c>
      <c r="C1381" s="491">
        <v>91.654720999999995</v>
      </c>
      <c r="D1381" s="491">
        <v>0</v>
      </c>
      <c r="E1381" s="491">
        <v>0</v>
      </c>
      <c r="F1381" s="491">
        <v>91.654720999999995</v>
      </c>
      <c r="G1381" s="491">
        <v>91.654720999999995</v>
      </c>
      <c r="H1381" s="491">
        <v>0</v>
      </c>
      <c r="I1381" s="491">
        <v>0</v>
      </c>
      <c r="J1381" s="491">
        <v>91.654720999999995</v>
      </c>
      <c r="K1381" s="581">
        <f t="shared" si="70"/>
        <v>1</v>
      </c>
      <c r="L1381" s="581"/>
      <c r="M1381" s="581"/>
      <c r="N1381" s="581">
        <f t="shared" si="71"/>
        <v>1</v>
      </c>
    </row>
    <row r="1382" spans="1:14" ht="28">
      <c r="A1382" s="564">
        <f t="shared" si="72"/>
        <v>1372</v>
      </c>
      <c r="B1382" s="565" t="s">
        <v>2418</v>
      </c>
      <c r="C1382" s="491">
        <v>1089.138279</v>
      </c>
      <c r="D1382" s="491">
        <v>0</v>
      </c>
      <c r="E1382" s="491">
        <v>0</v>
      </c>
      <c r="F1382" s="491">
        <v>1089.138279</v>
      </c>
      <c r="G1382" s="491">
        <v>1089.138279</v>
      </c>
      <c r="H1382" s="491">
        <v>0</v>
      </c>
      <c r="I1382" s="491">
        <v>0</v>
      </c>
      <c r="J1382" s="491">
        <v>1089.138279</v>
      </c>
      <c r="K1382" s="581">
        <f t="shared" si="70"/>
        <v>1</v>
      </c>
      <c r="L1382" s="581"/>
      <c r="M1382" s="581"/>
      <c r="N1382" s="581">
        <f t="shared" si="71"/>
        <v>1</v>
      </c>
    </row>
    <row r="1383" spans="1:14" ht="28">
      <c r="A1383" s="564">
        <f t="shared" si="72"/>
        <v>1373</v>
      </c>
      <c r="B1383" s="565" t="s">
        <v>2419</v>
      </c>
      <c r="C1383" s="491">
        <v>759.83699999999999</v>
      </c>
      <c r="D1383" s="491">
        <v>0</v>
      </c>
      <c r="E1383" s="491">
        <v>0</v>
      </c>
      <c r="F1383" s="491">
        <v>759.83699999999999</v>
      </c>
      <c r="G1383" s="491">
        <v>759.83699999999999</v>
      </c>
      <c r="H1383" s="491">
        <v>0</v>
      </c>
      <c r="I1383" s="491">
        <v>0</v>
      </c>
      <c r="J1383" s="491">
        <v>759.83699999999999</v>
      </c>
      <c r="K1383" s="581">
        <f t="shared" si="70"/>
        <v>1</v>
      </c>
      <c r="L1383" s="581"/>
      <c r="M1383" s="581"/>
      <c r="N1383" s="581">
        <f t="shared" si="71"/>
        <v>1</v>
      </c>
    </row>
    <row r="1384" spans="1:14" ht="28">
      <c r="A1384" s="564">
        <f t="shared" si="72"/>
        <v>1374</v>
      </c>
      <c r="B1384" s="565" t="s">
        <v>2420</v>
      </c>
      <c r="C1384" s="491">
        <v>819</v>
      </c>
      <c r="D1384" s="491">
        <v>0</v>
      </c>
      <c r="E1384" s="491">
        <v>0</v>
      </c>
      <c r="F1384" s="491">
        <v>819</v>
      </c>
      <c r="G1384" s="491">
        <v>884</v>
      </c>
      <c r="H1384" s="491">
        <v>0</v>
      </c>
      <c r="I1384" s="491">
        <v>0</v>
      </c>
      <c r="J1384" s="491">
        <v>884</v>
      </c>
      <c r="K1384" s="581">
        <f t="shared" si="70"/>
        <v>1.0793650793650793</v>
      </c>
      <c r="L1384" s="581"/>
      <c r="M1384" s="581"/>
      <c r="N1384" s="581">
        <f t="shared" si="71"/>
        <v>1.0793650793650793</v>
      </c>
    </row>
    <row r="1385" spans="1:14" ht="28">
      <c r="A1385" s="564">
        <f t="shared" si="72"/>
        <v>1375</v>
      </c>
      <c r="B1385" s="565" t="s">
        <v>2421</v>
      </c>
      <c r="C1385" s="491">
        <v>0</v>
      </c>
      <c r="D1385" s="491">
        <v>0</v>
      </c>
      <c r="E1385" s="491">
        <v>0</v>
      </c>
      <c r="F1385" s="491">
        <v>0</v>
      </c>
      <c r="G1385" s="491">
        <v>208.36</v>
      </c>
      <c r="H1385" s="491">
        <v>0</v>
      </c>
      <c r="I1385" s="491">
        <v>0</v>
      </c>
      <c r="J1385" s="491">
        <v>208.36</v>
      </c>
      <c r="K1385" s="581"/>
      <c r="L1385" s="581"/>
      <c r="M1385" s="581"/>
      <c r="N1385" s="581"/>
    </row>
    <row r="1386" spans="1:14" ht="28">
      <c r="A1386" s="564">
        <f t="shared" si="72"/>
        <v>1376</v>
      </c>
      <c r="B1386" s="565" t="s">
        <v>2421</v>
      </c>
      <c r="C1386" s="491">
        <v>4081.48</v>
      </c>
      <c r="D1386" s="491">
        <v>0</v>
      </c>
      <c r="E1386" s="491">
        <v>0</v>
      </c>
      <c r="F1386" s="491">
        <v>4081.48</v>
      </c>
      <c r="G1386" s="491">
        <v>4081.48</v>
      </c>
      <c r="H1386" s="491">
        <v>0</v>
      </c>
      <c r="I1386" s="491">
        <v>0</v>
      </c>
      <c r="J1386" s="491">
        <v>4081.48</v>
      </c>
      <c r="K1386" s="581">
        <f t="shared" si="70"/>
        <v>1</v>
      </c>
      <c r="L1386" s="581"/>
      <c r="M1386" s="581"/>
      <c r="N1386" s="581">
        <f t="shared" si="71"/>
        <v>1</v>
      </c>
    </row>
    <row r="1387" spans="1:14" ht="28">
      <c r="A1387" s="564">
        <f t="shared" si="72"/>
        <v>1377</v>
      </c>
      <c r="B1387" s="565" t="s">
        <v>2422</v>
      </c>
      <c r="C1387" s="491">
        <v>730</v>
      </c>
      <c r="D1387" s="491">
        <v>0</v>
      </c>
      <c r="E1387" s="491">
        <v>0</v>
      </c>
      <c r="F1387" s="491">
        <v>730</v>
      </c>
      <c r="G1387" s="491">
        <v>743.30899999999997</v>
      </c>
      <c r="H1387" s="491">
        <v>0</v>
      </c>
      <c r="I1387" s="491">
        <v>0</v>
      </c>
      <c r="J1387" s="491">
        <v>743.30899999999997</v>
      </c>
      <c r="K1387" s="581">
        <f t="shared" si="70"/>
        <v>1.0182315068493151</v>
      </c>
      <c r="L1387" s="581"/>
      <c r="M1387" s="581"/>
      <c r="N1387" s="581">
        <f t="shared" si="71"/>
        <v>1.0182315068493151</v>
      </c>
    </row>
    <row r="1388" spans="1:14" ht="28">
      <c r="A1388" s="564">
        <f t="shared" si="72"/>
        <v>1378</v>
      </c>
      <c r="B1388" s="565" t="s">
        <v>2422</v>
      </c>
      <c r="C1388" s="491">
        <v>6143.0810000000001</v>
      </c>
      <c r="D1388" s="491">
        <v>0</v>
      </c>
      <c r="E1388" s="491">
        <v>0</v>
      </c>
      <c r="F1388" s="491">
        <v>6143.0810000000001</v>
      </c>
      <c r="G1388" s="491">
        <v>6143.0810000000001</v>
      </c>
      <c r="H1388" s="491">
        <v>0</v>
      </c>
      <c r="I1388" s="491">
        <v>0</v>
      </c>
      <c r="J1388" s="491">
        <v>6143.0810000000001</v>
      </c>
      <c r="K1388" s="581">
        <f t="shared" si="70"/>
        <v>1</v>
      </c>
      <c r="L1388" s="581"/>
      <c r="M1388" s="581"/>
      <c r="N1388" s="581">
        <f t="shared" si="71"/>
        <v>1</v>
      </c>
    </row>
    <row r="1389" spans="1:14" ht="28">
      <c r="A1389" s="564">
        <f t="shared" si="72"/>
        <v>1379</v>
      </c>
      <c r="B1389" s="565" t="s">
        <v>2423</v>
      </c>
      <c r="C1389" s="491">
        <v>606</v>
      </c>
      <c r="D1389" s="491">
        <v>0</v>
      </c>
      <c r="E1389" s="491">
        <v>0</v>
      </c>
      <c r="F1389" s="491">
        <v>606</v>
      </c>
      <c r="G1389" s="491">
        <v>606</v>
      </c>
      <c r="H1389" s="491">
        <v>0</v>
      </c>
      <c r="I1389" s="491">
        <v>0</v>
      </c>
      <c r="J1389" s="491">
        <v>606</v>
      </c>
      <c r="K1389" s="581">
        <f t="shared" si="70"/>
        <v>1</v>
      </c>
      <c r="L1389" s="581"/>
      <c r="M1389" s="581"/>
      <c r="N1389" s="581">
        <f t="shared" si="71"/>
        <v>1</v>
      </c>
    </row>
    <row r="1390" spans="1:14" ht="28">
      <c r="A1390" s="564">
        <f t="shared" si="72"/>
        <v>1380</v>
      </c>
      <c r="B1390" s="565" t="s">
        <v>2424</v>
      </c>
      <c r="C1390" s="491">
        <v>0</v>
      </c>
      <c r="D1390" s="491">
        <v>0</v>
      </c>
      <c r="E1390" s="491">
        <v>0</v>
      </c>
      <c r="F1390" s="491">
        <v>0</v>
      </c>
      <c r="G1390" s="491">
        <v>104.27500000000001</v>
      </c>
      <c r="H1390" s="491">
        <v>0</v>
      </c>
      <c r="I1390" s="491">
        <v>0</v>
      </c>
      <c r="J1390" s="491">
        <v>104.27500000000001</v>
      </c>
      <c r="K1390" s="581"/>
      <c r="L1390" s="581"/>
      <c r="M1390" s="581"/>
      <c r="N1390" s="581"/>
    </row>
    <row r="1391" spans="1:14" ht="28">
      <c r="A1391" s="564">
        <f t="shared" si="72"/>
        <v>1381</v>
      </c>
      <c r="B1391" s="565" t="s">
        <v>2424</v>
      </c>
      <c r="C1391" s="491">
        <v>4289</v>
      </c>
      <c r="D1391" s="491">
        <v>0</v>
      </c>
      <c r="E1391" s="491">
        <v>0</v>
      </c>
      <c r="F1391" s="491">
        <v>4289</v>
      </c>
      <c r="G1391" s="491">
        <v>4289</v>
      </c>
      <c r="H1391" s="491">
        <v>0</v>
      </c>
      <c r="I1391" s="491">
        <v>0</v>
      </c>
      <c r="J1391" s="491">
        <v>4289</v>
      </c>
      <c r="K1391" s="581">
        <f t="shared" si="70"/>
        <v>1</v>
      </c>
      <c r="L1391" s="581"/>
      <c r="M1391" s="581"/>
      <c r="N1391" s="581">
        <f t="shared" si="71"/>
        <v>1</v>
      </c>
    </row>
    <row r="1392" spans="1:14" ht="28">
      <c r="A1392" s="564">
        <f t="shared" si="72"/>
        <v>1382</v>
      </c>
      <c r="B1392" s="565" t="s">
        <v>2425</v>
      </c>
      <c r="C1392" s="491">
        <v>7970</v>
      </c>
      <c r="D1392" s="491">
        <v>0</v>
      </c>
      <c r="E1392" s="491">
        <v>0</v>
      </c>
      <c r="F1392" s="491">
        <v>7970</v>
      </c>
      <c r="G1392" s="491">
        <v>10533.046</v>
      </c>
      <c r="H1392" s="491">
        <v>0</v>
      </c>
      <c r="I1392" s="491">
        <v>0</v>
      </c>
      <c r="J1392" s="491">
        <v>10533.046</v>
      </c>
      <c r="K1392" s="581">
        <f t="shared" si="70"/>
        <v>1.3215867001254706</v>
      </c>
      <c r="L1392" s="581"/>
      <c r="M1392" s="581"/>
      <c r="N1392" s="581">
        <f t="shared" si="71"/>
        <v>1.3215867001254706</v>
      </c>
    </row>
    <row r="1393" spans="1:14" ht="42">
      <c r="A1393" s="564">
        <f t="shared" si="72"/>
        <v>1383</v>
      </c>
      <c r="B1393" s="565" t="s">
        <v>2426</v>
      </c>
      <c r="C1393" s="491">
        <v>4000</v>
      </c>
      <c r="D1393" s="491">
        <v>0</v>
      </c>
      <c r="E1393" s="491">
        <v>0</v>
      </c>
      <c r="F1393" s="491">
        <v>4000</v>
      </c>
      <c r="G1393" s="491">
        <v>5484.3</v>
      </c>
      <c r="H1393" s="491">
        <v>0</v>
      </c>
      <c r="I1393" s="491">
        <v>0</v>
      </c>
      <c r="J1393" s="491">
        <v>5484.3</v>
      </c>
      <c r="K1393" s="581">
        <f t="shared" si="70"/>
        <v>1.371075</v>
      </c>
      <c r="L1393" s="581"/>
      <c r="M1393" s="581"/>
      <c r="N1393" s="581">
        <f t="shared" si="71"/>
        <v>1.371075</v>
      </c>
    </row>
    <row r="1394" spans="1:14" ht="42">
      <c r="A1394" s="564">
        <f t="shared" si="72"/>
        <v>1384</v>
      </c>
      <c r="B1394" s="565" t="s">
        <v>2426</v>
      </c>
      <c r="C1394" s="491">
        <v>1326</v>
      </c>
      <c r="D1394" s="491">
        <v>0</v>
      </c>
      <c r="E1394" s="491">
        <v>0</v>
      </c>
      <c r="F1394" s="491">
        <v>1326</v>
      </c>
      <c r="G1394" s="491">
        <v>1289.259</v>
      </c>
      <c r="H1394" s="491">
        <v>0</v>
      </c>
      <c r="I1394" s="491">
        <v>0</v>
      </c>
      <c r="J1394" s="491">
        <v>1289.259</v>
      </c>
      <c r="K1394" s="581">
        <f t="shared" si="70"/>
        <v>0.97229185520361994</v>
      </c>
      <c r="L1394" s="581"/>
      <c r="M1394" s="581"/>
      <c r="N1394" s="581">
        <f t="shared" si="71"/>
        <v>0.97229185520361994</v>
      </c>
    </row>
    <row r="1395" spans="1:14" ht="28">
      <c r="A1395" s="564">
        <f t="shared" si="72"/>
        <v>1385</v>
      </c>
      <c r="B1395" s="565" t="s">
        <v>2427</v>
      </c>
      <c r="C1395" s="491">
        <v>1800</v>
      </c>
      <c r="D1395" s="491">
        <v>0</v>
      </c>
      <c r="E1395" s="491">
        <v>0</v>
      </c>
      <c r="F1395" s="491">
        <v>1800</v>
      </c>
      <c r="G1395" s="491">
        <v>1800</v>
      </c>
      <c r="H1395" s="491">
        <v>0</v>
      </c>
      <c r="I1395" s="491">
        <v>0</v>
      </c>
      <c r="J1395" s="491">
        <v>1800</v>
      </c>
      <c r="K1395" s="581">
        <f t="shared" si="70"/>
        <v>1</v>
      </c>
      <c r="L1395" s="581"/>
      <c r="M1395" s="581"/>
      <c r="N1395" s="581">
        <f t="shared" si="71"/>
        <v>1</v>
      </c>
    </row>
    <row r="1396" spans="1:14" ht="28">
      <c r="A1396" s="564">
        <f t="shared" si="72"/>
        <v>1386</v>
      </c>
      <c r="B1396" s="565" t="s">
        <v>2427</v>
      </c>
      <c r="C1396" s="491">
        <v>0</v>
      </c>
      <c r="D1396" s="491">
        <v>0</v>
      </c>
      <c r="E1396" s="491">
        <v>0</v>
      </c>
      <c r="F1396" s="491">
        <v>0</v>
      </c>
      <c r="G1396" s="491">
        <v>150</v>
      </c>
      <c r="H1396" s="491">
        <v>0</v>
      </c>
      <c r="I1396" s="491">
        <v>0</v>
      </c>
      <c r="J1396" s="491">
        <v>150</v>
      </c>
      <c r="K1396" s="581"/>
      <c r="L1396" s="581"/>
      <c r="M1396" s="581"/>
      <c r="N1396" s="581"/>
    </row>
    <row r="1397" spans="1:14" ht="28">
      <c r="A1397" s="564">
        <f t="shared" si="72"/>
        <v>1387</v>
      </c>
      <c r="B1397" s="565" t="s">
        <v>2427</v>
      </c>
      <c r="C1397" s="491">
        <v>1143.558</v>
      </c>
      <c r="D1397" s="491">
        <v>0</v>
      </c>
      <c r="E1397" s="491">
        <v>0</v>
      </c>
      <c r="F1397" s="491">
        <v>1143.558</v>
      </c>
      <c r="G1397" s="491">
        <v>1143.558</v>
      </c>
      <c r="H1397" s="491">
        <v>0</v>
      </c>
      <c r="I1397" s="491">
        <v>0</v>
      </c>
      <c r="J1397" s="491">
        <v>1143.558</v>
      </c>
      <c r="K1397" s="581">
        <f t="shared" si="70"/>
        <v>1</v>
      </c>
      <c r="L1397" s="581"/>
      <c r="M1397" s="581"/>
      <c r="N1397" s="581">
        <f t="shared" si="71"/>
        <v>1</v>
      </c>
    </row>
    <row r="1398" spans="1:14">
      <c r="A1398" s="564">
        <f t="shared" si="72"/>
        <v>1388</v>
      </c>
      <c r="B1398" s="565" t="s">
        <v>2428</v>
      </c>
      <c r="C1398" s="491">
        <v>2500</v>
      </c>
      <c r="D1398" s="491">
        <v>0</v>
      </c>
      <c r="E1398" s="491">
        <v>0</v>
      </c>
      <c r="F1398" s="491">
        <v>2500</v>
      </c>
      <c r="G1398" s="491">
        <v>4011.0529999999999</v>
      </c>
      <c r="H1398" s="491">
        <v>0</v>
      </c>
      <c r="I1398" s="491">
        <v>0</v>
      </c>
      <c r="J1398" s="491">
        <v>4011.0529999999999</v>
      </c>
      <c r="K1398" s="581">
        <f t="shared" si="70"/>
        <v>1.6044212</v>
      </c>
      <c r="L1398" s="581"/>
      <c r="M1398" s="581"/>
      <c r="N1398" s="581">
        <f t="shared" si="71"/>
        <v>1.6044212</v>
      </c>
    </row>
    <row r="1399" spans="1:14">
      <c r="A1399" s="564">
        <f t="shared" si="72"/>
        <v>1389</v>
      </c>
      <c r="B1399" s="565" t="s">
        <v>2428</v>
      </c>
      <c r="C1399" s="491">
        <v>3499</v>
      </c>
      <c r="D1399" s="491">
        <v>0</v>
      </c>
      <c r="E1399" s="491">
        <v>0</v>
      </c>
      <c r="F1399" s="491">
        <v>3499</v>
      </c>
      <c r="G1399" s="491">
        <v>3499</v>
      </c>
      <c r="H1399" s="491">
        <v>0</v>
      </c>
      <c r="I1399" s="491">
        <v>0</v>
      </c>
      <c r="J1399" s="491">
        <v>3499</v>
      </c>
      <c r="K1399" s="581">
        <f t="shared" si="70"/>
        <v>1</v>
      </c>
      <c r="L1399" s="581"/>
      <c r="M1399" s="581"/>
      <c r="N1399" s="581">
        <f t="shared" si="71"/>
        <v>1</v>
      </c>
    </row>
    <row r="1400" spans="1:14" ht="28">
      <c r="A1400" s="564">
        <f t="shared" si="72"/>
        <v>1390</v>
      </c>
      <c r="B1400" s="565" t="s">
        <v>2429</v>
      </c>
      <c r="C1400" s="491">
        <v>2500</v>
      </c>
      <c r="D1400" s="491">
        <v>0</v>
      </c>
      <c r="E1400" s="491">
        <v>0</v>
      </c>
      <c r="F1400" s="491">
        <v>2500</v>
      </c>
      <c r="G1400" s="491">
        <v>3781.364</v>
      </c>
      <c r="H1400" s="491">
        <v>0</v>
      </c>
      <c r="I1400" s="491">
        <v>0</v>
      </c>
      <c r="J1400" s="491">
        <v>3781.364</v>
      </c>
      <c r="K1400" s="581">
        <f t="shared" si="70"/>
        <v>1.5125455999999999</v>
      </c>
      <c r="L1400" s="581"/>
      <c r="M1400" s="581"/>
      <c r="N1400" s="581">
        <f t="shared" si="71"/>
        <v>1.5125455999999999</v>
      </c>
    </row>
    <row r="1401" spans="1:14" ht="28">
      <c r="A1401" s="564">
        <f t="shared" si="72"/>
        <v>1391</v>
      </c>
      <c r="B1401" s="565" t="s">
        <v>2429</v>
      </c>
      <c r="C1401" s="491">
        <v>1073.6659999999999</v>
      </c>
      <c r="D1401" s="491">
        <v>0</v>
      </c>
      <c r="E1401" s="491">
        <v>0</v>
      </c>
      <c r="F1401" s="491">
        <v>1073.6659999999999</v>
      </c>
      <c r="G1401" s="491">
        <v>1073.6659999999999</v>
      </c>
      <c r="H1401" s="491">
        <v>0</v>
      </c>
      <c r="I1401" s="491">
        <v>0</v>
      </c>
      <c r="J1401" s="491">
        <v>1073.6659999999999</v>
      </c>
      <c r="K1401" s="581">
        <f t="shared" si="70"/>
        <v>1</v>
      </c>
      <c r="L1401" s="581"/>
      <c r="M1401" s="581"/>
      <c r="N1401" s="581">
        <f t="shared" si="71"/>
        <v>1</v>
      </c>
    </row>
    <row r="1402" spans="1:14" ht="28">
      <c r="A1402" s="564">
        <f t="shared" si="72"/>
        <v>1392</v>
      </c>
      <c r="B1402" s="565" t="s">
        <v>2430</v>
      </c>
      <c r="C1402" s="491">
        <v>2779</v>
      </c>
      <c r="D1402" s="491">
        <v>0</v>
      </c>
      <c r="E1402" s="491">
        <v>0</v>
      </c>
      <c r="F1402" s="491">
        <v>2779</v>
      </c>
      <c r="G1402" s="491">
        <v>2718.08</v>
      </c>
      <c r="H1402" s="491">
        <v>0</v>
      </c>
      <c r="I1402" s="491">
        <v>0</v>
      </c>
      <c r="J1402" s="491">
        <v>2718.08</v>
      </c>
      <c r="K1402" s="581">
        <f t="shared" si="70"/>
        <v>0.97807844548398704</v>
      </c>
      <c r="L1402" s="581"/>
      <c r="M1402" s="581"/>
      <c r="N1402" s="581">
        <f t="shared" si="71"/>
        <v>0.97807844548398704</v>
      </c>
    </row>
    <row r="1403" spans="1:14" ht="28">
      <c r="A1403" s="564">
        <f t="shared" si="72"/>
        <v>1393</v>
      </c>
      <c r="B1403" s="565" t="s">
        <v>2430</v>
      </c>
      <c r="C1403" s="491">
        <v>0</v>
      </c>
      <c r="D1403" s="491">
        <v>0</v>
      </c>
      <c r="E1403" s="491">
        <v>0</v>
      </c>
      <c r="F1403" s="491">
        <v>0</v>
      </c>
      <c r="G1403" s="491">
        <v>1500</v>
      </c>
      <c r="H1403" s="491">
        <v>0</v>
      </c>
      <c r="I1403" s="491">
        <v>0</v>
      </c>
      <c r="J1403" s="491">
        <v>1500</v>
      </c>
      <c r="K1403" s="581"/>
      <c r="L1403" s="581"/>
      <c r="M1403" s="581"/>
      <c r="N1403" s="581"/>
    </row>
    <row r="1404" spans="1:14" ht="28">
      <c r="A1404" s="564">
        <f t="shared" si="72"/>
        <v>1394</v>
      </c>
      <c r="B1404" s="565" t="s">
        <v>2430</v>
      </c>
      <c r="C1404" s="491">
        <v>3400</v>
      </c>
      <c r="D1404" s="491">
        <v>0</v>
      </c>
      <c r="E1404" s="491">
        <v>0</v>
      </c>
      <c r="F1404" s="491">
        <v>3400</v>
      </c>
      <c r="G1404" s="491">
        <v>3347.7456550000002</v>
      </c>
      <c r="H1404" s="491">
        <v>0</v>
      </c>
      <c r="I1404" s="491">
        <v>0</v>
      </c>
      <c r="J1404" s="491">
        <v>3347.7456550000002</v>
      </c>
      <c r="K1404" s="581">
        <f t="shared" si="70"/>
        <v>0.98463107500000002</v>
      </c>
      <c r="L1404" s="581"/>
      <c r="M1404" s="581"/>
      <c r="N1404" s="581">
        <f t="shared" si="71"/>
        <v>0.98463107500000002</v>
      </c>
    </row>
    <row r="1405" spans="1:14" ht="28">
      <c r="A1405" s="564">
        <f t="shared" si="72"/>
        <v>1395</v>
      </c>
      <c r="B1405" s="565" t="s">
        <v>2431</v>
      </c>
      <c r="C1405" s="491">
        <v>3000</v>
      </c>
      <c r="D1405" s="491">
        <v>0</v>
      </c>
      <c r="E1405" s="491">
        <v>0</v>
      </c>
      <c r="F1405" s="491">
        <v>3000</v>
      </c>
      <c r="G1405" s="491">
        <v>3000</v>
      </c>
      <c r="H1405" s="491">
        <v>0</v>
      </c>
      <c r="I1405" s="491">
        <v>0</v>
      </c>
      <c r="J1405" s="491">
        <v>3000</v>
      </c>
      <c r="K1405" s="581">
        <f t="shared" si="70"/>
        <v>1</v>
      </c>
      <c r="L1405" s="581"/>
      <c r="M1405" s="581"/>
      <c r="N1405" s="581">
        <f t="shared" si="71"/>
        <v>1</v>
      </c>
    </row>
    <row r="1406" spans="1:14" ht="28">
      <c r="A1406" s="564">
        <f t="shared" si="72"/>
        <v>1396</v>
      </c>
      <c r="B1406" s="565" t="s">
        <v>2431</v>
      </c>
      <c r="C1406" s="491">
        <v>3697</v>
      </c>
      <c r="D1406" s="491">
        <v>0</v>
      </c>
      <c r="E1406" s="491">
        <v>0</v>
      </c>
      <c r="F1406" s="491">
        <v>3697</v>
      </c>
      <c r="G1406" s="491">
        <v>3582.6790000000001</v>
      </c>
      <c r="H1406" s="491">
        <v>0</v>
      </c>
      <c r="I1406" s="491">
        <v>0</v>
      </c>
      <c r="J1406" s="491">
        <v>3582.6790000000001</v>
      </c>
      <c r="K1406" s="581">
        <f t="shared" si="70"/>
        <v>0.96907736002163924</v>
      </c>
      <c r="L1406" s="581"/>
      <c r="M1406" s="581"/>
      <c r="N1406" s="581">
        <f t="shared" si="71"/>
        <v>0.96907736002163924</v>
      </c>
    </row>
    <row r="1407" spans="1:14">
      <c r="A1407" s="564">
        <f t="shared" si="72"/>
        <v>1397</v>
      </c>
      <c r="B1407" s="565" t="s">
        <v>2432</v>
      </c>
      <c r="C1407" s="491">
        <v>2829</v>
      </c>
      <c r="D1407" s="491">
        <v>0</v>
      </c>
      <c r="E1407" s="491">
        <v>0</v>
      </c>
      <c r="F1407" s="491">
        <v>2829</v>
      </c>
      <c r="G1407" s="491">
        <v>2829</v>
      </c>
      <c r="H1407" s="491">
        <v>0</v>
      </c>
      <c r="I1407" s="491">
        <v>0</v>
      </c>
      <c r="J1407" s="491">
        <v>2829</v>
      </c>
      <c r="K1407" s="581">
        <f t="shared" si="70"/>
        <v>1</v>
      </c>
      <c r="L1407" s="581"/>
      <c r="M1407" s="581"/>
      <c r="N1407" s="581">
        <f t="shared" si="71"/>
        <v>1</v>
      </c>
    </row>
    <row r="1408" spans="1:14">
      <c r="A1408" s="564">
        <f t="shared" si="72"/>
        <v>1398</v>
      </c>
      <c r="B1408" s="565" t="s">
        <v>2432</v>
      </c>
      <c r="C1408" s="491">
        <v>36.780999999999999</v>
      </c>
      <c r="D1408" s="491">
        <v>0</v>
      </c>
      <c r="E1408" s="491">
        <v>0</v>
      </c>
      <c r="F1408" s="491">
        <v>36.780999999999999</v>
      </c>
      <c r="G1408" s="491">
        <v>36.780999999999999</v>
      </c>
      <c r="H1408" s="491">
        <v>0</v>
      </c>
      <c r="I1408" s="491">
        <v>0</v>
      </c>
      <c r="J1408" s="491">
        <v>36.780999999999999</v>
      </c>
      <c r="K1408" s="581">
        <f t="shared" si="70"/>
        <v>1</v>
      </c>
      <c r="L1408" s="581"/>
      <c r="M1408" s="581"/>
      <c r="N1408" s="581">
        <f t="shared" si="71"/>
        <v>1</v>
      </c>
    </row>
    <row r="1409" spans="1:14" ht="28">
      <c r="A1409" s="564">
        <f t="shared" si="72"/>
        <v>1399</v>
      </c>
      <c r="B1409" s="565" t="s">
        <v>2433</v>
      </c>
      <c r="C1409" s="491">
        <v>4500</v>
      </c>
      <c r="D1409" s="491">
        <v>0</v>
      </c>
      <c r="E1409" s="491">
        <v>0</v>
      </c>
      <c r="F1409" s="491">
        <v>4500</v>
      </c>
      <c r="G1409" s="491">
        <v>6247.3410000000003</v>
      </c>
      <c r="H1409" s="491">
        <v>0</v>
      </c>
      <c r="I1409" s="491">
        <v>0</v>
      </c>
      <c r="J1409" s="491">
        <v>6247.3410000000003</v>
      </c>
      <c r="K1409" s="581">
        <f t="shared" si="70"/>
        <v>1.388298</v>
      </c>
      <c r="L1409" s="581"/>
      <c r="M1409" s="581"/>
      <c r="N1409" s="581">
        <f t="shared" si="71"/>
        <v>1.388298</v>
      </c>
    </row>
    <row r="1410" spans="1:14" ht="28">
      <c r="A1410" s="564">
        <f t="shared" si="72"/>
        <v>1400</v>
      </c>
      <c r="B1410" s="565" t="s">
        <v>2434</v>
      </c>
      <c r="C1410" s="491">
        <v>4500</v>
      </c>
      <c r="D1410" s="491">
        <v>0</v>
      </c>
      <c r="E1410" s="491">
        <v>0</v>
      </c>
      <c r="F1410" s="491">
        <v>4500</v>
      </c>
      <c r="G1410" s="491">
        <v>5452.277</v>
      </c>
      <c r="H1410" s="491">
        <v>0</v>
      </c>
      <c r="I1410" s="491">
        <v>0</v>
      </c>
      <c r="J1410" s="491">
        <v>5452.277</v>
      </c>
      <c r="K1410" s="581">
        <f t="shared" si="70"/>
        <v>1.2116171111111111</v>
      </c>
      <c r="L1410" s="581"/>
      <c r="M1410" s="581"/>
      <c r="N1410" s="581">
        <f t="shared" si="71"/>
        <v>1.2116171111111111</v>
      </c>
    </row>
    <row r="1411" spans="1:14">
      <c r="A1411" s="564">
        <f t="shared" si="72"/>
        <v>1401</v>
      </c>
      <c r="B1411" s="565" t="s">
        <v>2435</v>
      </c>
      <c r="C1411" s="491">
        <v>7213.883898</v>
      </c>
      <c r="D1411" s="491">
        <v>0</v>
      </c>
      <c r="E1411" s="491">
        <v>0</v>
      </c>
      <c r="F1411" s="491">
        <v>7213.883898</v>
      </c>
      <c r="G1411" s="491">
        <v>7213.883898</v>
      </c>
      <c r="H1411" s="491">
        <v>0</v>
      </c>
      <c r="I1411" s="491">
        <v>0</v>
      </c>
      <c r="J1411" s="491">
        <v>7213.883898</v>
      </c>
      <c r="K1411" s="581">
        <f t="shared" si="70"/>
        <v>1</v>
      </c>
      <c r="L1411" s="581"/>
      <c r="M1411" s="581"/>
      <c r="N1411" s="581">
        <f t="shared" si="71"/>
        <v>1</v>
      </c>
    </row>
    <row r="1412" spans="1:14">
      <c r="A1412" s="564">
        <f t="shared" si="72"/>
        <v>1402</v>
      </c>
      <c r="B1412" s="565" t="s">
        <v>2435</v>
      </c>
      <c r="C1412" s="491">
        <v>0</v>
      </c>
      <c r="D1412" s="491">
        <v>0</v>
      </c>
      <c r="E1412" s="491">
        <v>0</v>
      </c>
      <c r="F1412" s="491">
        <v>0</v>
      </c>
      <c r="G1412" s="491">
        <v>2460.9470000000001</v>
      </c>
      <c r="H1412" s="491">
        <v>0</v>
      </c>
      <c r="I1412" s="491">
        <v>0</v>
      </c>
      <c r="J1412" s="491">
        <v>2460.9470000000001</v>
      </c>
      <c r="K1412" s="581"/>
      <c r="L1412" s="581"/>
      <c r="M1412" s="581"/>
      <c r="N1412" s="581"/>
    </row>
    <row r="1413" spans="1:14">
      <c r="A1413" s="564">
        <f t="shared" si="72"/>
        <v>1403</v>
      </c>
      <c r="B1413" s="565" t="s">
        <v>2435</v>
      </c>
      <c r="C1413" s="491">
        <v>1227.4921019999999</v>
      </c>
      <c r="D1413" s="491">
        <v>0</v>
      </c>
      <c r="E1413" s="491">
        <v>0</v>
      </c>
      <c r="F1413" s="491">
        <v>1227.4921019999999</v>
      </c>
      <c r="G1413" s="491">
        <v>1227.4921019999999</v>
      </c>
      <c r="H1413" s="491">
        <v>0</v>
      </c>
      <c r="I1413" s="491">
        <v>0</v>
      </c>
      <c r="J1413" s="491">
        <v>1227.4921019999999</v>
      </c>
      <c r="K1413" s="581">
        <f t="shared" si="70"/>
        <v>1</v>
      </c>
      <c r="L1413" s="581"/>
      <c r="M1413" s="581"/>
      <c r="N1413" s="581">
        <f t="shared" si="71"/>
        <v>1</v>
      </c>
    </row>
    <row r="1414" spans="1:14" ht="28">
      <c r="A1414" s="564">
        <f t="shared" si="72"/>
        <v>1404</v>
      </c>
      <c r="B1414" s="565" t="s">
        <v>2436</v>
      </c>
      <c r="C1414" s="491">
        <v>3464</v>
      </c>
      <c r="D1414" s="491">
        <v>0</v>
      </c>
      <c r="E1414" s="491">
        <v>0</v>
      </c>
      <c r="F1414" s="491">
        <v>3464</v>
      </c>
      <c r="G1414" s="491">
        <v>3464</v>
      </c>
      <c r="H1414" s="491">
        <v>0</v>
      </c>
      <c r="I1414" s="491">
        <v>0</v>
      </c>
      <c r="J1414" s="491">
        <v>3464</v>
      </c>
      <c r="K1414" s="581">
        <f t="shared" si="70"/>
        <v>1</v>
      </c>
      <c r="L1414" s="581"/>
      <c r="M1414" s="581"/>
      <c r="N1414" s="581">
        <f t="shared" si="71"/>
        <v>1</v>
      </c>
    </row>
    <row r="1415" spans="1:14" ht="28">
      <c r="A1415" s="564">
        <f t="shared" si="72"/>
        <v>1405</v>
      </c>
      <c r="B1415" s="565" t="s">
        <v>2436</v>
      </c>
      <c r="C1415" s="491">
        <v>135.82300000000001</v>
      </c>
      <c r="D1415" s="491">
        <v>0</v>
      </c>
      <c r="E1415" s="491">
        <v>0</v>
      </c>
      <c r="F1415" s="491">
        <v>135.82300000000001</v>
      </c>
      <c r="G1415" s="491">
        <v>135.82300000000001</v>
      </c>
      <c r="H1415" s="491">
        <v>0</v>
      </c>
      <c r="I1415" s="491">
        <v>0</v>
      </c>
      <c r="J1415" s="491">
        <v>135.82300000000001</v>
      </c>
      <c r="K1415" s="581">
        <f t="shared" si="70"/>
        <v>1</v>
      </c>
      <c r="L1415" s="581"/>
      <c r="M1415" s="581"/>
      <c r="N1415" s="581">
        <f t="shared" si="71"/>
        <v>1</v>
      </c>
    </row>
    <row r="1416" spans="1:14" ht="28">
      <c r="A1416" s="564">
        <f t="shared" si="72"/>
        <v>1406</v>
      </c>
      <c r="B1416" s="565" t="s">
        <v>2437</v>
      </c>
      <c r="C1416" s="491">
        <v>1275.4179999999999</v>
      </c>
      <c r="D1416" s="491">
        <v>0</v>
      </c>
      <c r="E1416" s="491">
        <v>0</v>
      </c>
      <c r="F1416" s="491">
        <v>1275.4179999999999</v>
      </c>
      <c r="G1416" s="491">
        <v>1275.4179999999999</v>
      </c>
      <c r="H1416" s="491">
        <v>0</v>
      </c>
      <c r="I1416" s="491">
        <v>0</v>
      </c>
      <c r="J1416" s="491">
        <v>1275.4179999999999</v>
      </c>
      <c r="K1416" s="581">
        <f t="shared" si="70"/>
        <v>1</v>
      </c>
      <c r="L1416" s="581"/>
      <c r="M1416" s="581"/>
      <c r="N1416" s="581">
        <f t="shared" si="71"/>
        <v>1</v>
      </c>
    </row>
    <row r="1417" spans="1:14" ht="28">
      <c r="A1417" s="564">
        <f t="shared" si="72"/>
        <v>1407</v>
      </c>
      <c r="B1417" s="565" t="s">
        <v>2438</v>
      </c>
      <c r="C1417" s="491">
        <v>116.372</v>
      </c>
      <c r="D1417" s="491">
        <v>0</v>
      </c>
      <c r="E1417" s="491">
        <v>0</v>
      </c>
      <c r="F1417" s="491">
        <v>116.372</v>
      </c>
      <c r="G1417" s="491">
        <v>116.372</v>
      </c>
      <c r="H1417" s="491">
        <v>0</v>
      </c>
      <c r="I1417" s="491">
        <v>0</v>
      </c>
      <c r="J1417" s="491">
        <v>116.372</v>
      </c>
      <c r="K1417" s="581">
        <f t="shared" si="70"/>
        <v>1</v>
      </c>
      <c r="L1417" s="581"/>
      <c r="M1417" s="581"/>
      <c r="N1417" s="581">
        <f t="shared" si="71"/>
        <v>1</v>
      </c>
    </row>
    <row r="1418" spans="1:14" ht="28">
      <c r="A1418" s="564">
        <f t="shared" si="72"/>
        <v>1408</v>
      </c>
      <c r="B1418" s="565" t="s">
        <v>2439</v>
      </c>
      <c r="C1418" s="491">
        <v>1347.645</v>
      </c>
      <c r="D1418" s="491">
        <v>0</v>
      </c>
      <c r="E1418" s="491">
        <v>0</v>
      </c>
      <c r="F1418" s="491">
        <v>1347.645</v>
      </c>
      <c r="G1418" s="491">
        <v>1347.645</v>
      </c>
      <c r="H1418" s="491">
        <v>0</v>
      </c>
      <c r="I1418" s="491">
        <v>0</v>
      </c>
      <c r="J1418" s="491">
        <v>1347.645</v>
      </c>
      <c r="K1418" s="581">
        <f t="shared" si="70"/>
        <v>1</v>
      </c>
      <c r="L1418" s="581"/>
      <c r="M1418" s="581"/>
      <c r="N1418" s="581">
        <f t="shared" si="71"/>
        <v>1</v>
      </c>
    </row>
    <row r="1419" spans="1:14" ht="28">
      <c r="A1419" s="564">
        <f t="shared" si="72"/>
        <v>1409</v>
      </c>
      <c r="B1419" s="565" t="s">
        <v>2440</v>
      </c>
      <c r="C1419" s="491">
        <v>48.262</v>
      </c>
      <c r="D1419" s="491">
        <v>0</v>
      </c>
      <c r="E1419" s="491">
        <v>0</v>
      </c>
      <c r="F1419" s="491">
        <v>48.262</v>
      </c>
      <c r="G1419" s="491">
        <v>48.262</v>
      </c>
      <c r="H1419" s="491">
        <v>0</v>
      </c>
      <c r="I1419" s="491">
        <v>0</v>
      </c>
      <c r="J1419" s="491">
        <v>48.262</v>
      </c>
      <c r="K1419" s="581">
        <f t="shared" ref="K1419:K1482" si="73">G1419/C1419</f>
        <v>1</v>
      </c>
      <c r="L1419" s="581"/>
      <c r="M1419" s="581"/>
      <c r="N1419" s="581">
        <f t="shared" ref="N1419:N1482" si="74">J1419/F1419</f>
        <v>1</v>
      </c>
    </row>
    <row r="1420" spans="1:14" ht="28">
      <c r="A1420" s="564">
        <f t="shared" si="72"/>
        <v>1410</v>
      </c>
      <c r="B1420" s="565" t="s">
        <v>2441</v>
      </c>
      <c r="C1420" s="491">
        <v>39.811999999999998</v>
      </c>
      <c r="D1420" s="491">
        <v>0</v>
      </c>
      <c r="E1420" s="491">
        <v>0</v>
      </c>
      <c r="F1420" s="491">
        <v>39.811999999999998</v>
      </c>
      <c r="G1420" s="491">
        <v>39.811999999999998</v>
      </c>
      <c r="H1420" s="491">
        <v>0</v>
      </c>
      <c r="I1420" s="491">
        <v>0</v>
      </c>
      <c r="J1420" s="491">
        <v>39.811999999999998</v>
      </c>
      <c r="K1420" s="581">
        <f t="shared" si="73"/>
        <v>1</v>
      </c>
      <c r="L1420" s="581"/>
      <c r="M1420" s="581"/>
      <c r="N1420" s="581">
        <f t="shared" si="74"/>
        <v>1</v>
      </c>
    </row>
    <row r="1421" spans="1:14" ht="42">
      <c r="A1421" s="564">
        <f t="shared" ref="A1421:A1484" si="75">1+A1420</f>
        <v>1411</v>
      </c>
      <c r="B1421" s="565" t="s">
        <v>2442</v>
      </c>
      <c r="C1421" s="491">
        <v>301</v>
      </c>
      <c r="D1421" s="491">
        <v>0</v>
      </c>
      <c r="E1421" s="491">
        <v>0</v>
      </c>
      <c r="F1421" s="491">
        <v>301</v>
      </c>
      <c r="G1421" s="491">
        <v>297.274</v>
      </c>
      <c r="H1421" s="491">
        <v>0</v>
      </c>
      <c r="I1421" s="491">
        <v>0</v>
      </c>
      <c r="J1421" s="491">
        <v>297.274</v>
      </c>
      <c r="K1421" s="581">
        <f t="shared" si="73"/>
        <v>0.98762126245847182</v>
      </c>
      <c r="L1421" s="581"/>
      <c r="M1421" s="581"/>
      <c r="N1421" s="581">
        <f t="shared" si="74"/>
        <v>0.98762126245847182</v>
      </c>
    </row>
    <row r="1422" spans="1:14" ht="42">
      <c r="A1422" s="564">
        <f t="shared" si="75"/>
        <v>1412</v>
      </c>
      <c r="B1422" s="565" t="s">
        <v>2442</v>
      </c>
      <c r="C1422" s="491">
        <v>799</v>
      </c>
      <c r="D1422" s="491">
        <v>0</v>
      </c>
      <c r="E1422" s="491">
        <v>0</v>
      </c>
      <c r="F1422" s="491">
        <v>799</v>
      </c>
      <c r="G1422" s="491">
        <v>799</v>
      </c>
      <c r="H1422" s="491">
        <v>0</v>
      </c>
      <c r="I1422" s="491">
        <v>0</v>
      </c>
      <c r="J1422" s="491">
        <v>799</v>
      </c>
      <c r="K1422" s="581">
        <f t="shared" si="73"/>
        <v>1</v>
      </c>
      <c r="L1422" s="581"/>
      <c r="M1422" s="581"/>
      <c r="N1422" s="581">
        <f t="shared" si="74"/>
        <v>1</v>
      </c>
    </row>
    <row r="1423" spans="1:14">
      <c r="A1423" s="564">
        <f t="shared" si="75"/>
        <v>1413</v>
      </c>
      <c r="B1423" s="565" t="s">
        <v>2443</v>
      </c>
      <c r="C1423" s="491">
        <v>11000</v>
      </c>
      <c r="D1423" s="491">
        <v>0</v>
      </c>
      <c r="E1423" s="491">
        <v>0</v>
      </c>
      <c r="F1423" s="491">
        <v>11000</v>
      </c>
      <c r="G1423" s="491">
        <v>5332.6800480000002</v>
      </c>
      <c r="H1423" s="491">
        <v>0</v>
      </c>
      <c r="I1423" s="491">
        <v>0</v>
      </c>
      <c r="J1423" s="491">
        <v>5332.6800480000002</v>
      </c>
      <c r="K1423" s="581">
        <f t="shared" si="73"/>
        <v>0.48478909527272729</v>
      </c>
      <c r="L1423" s="581"/>
      <c r="M1423" s="581"/>
      <c r="N1423" s="581">
        <f t="shared" si="74"/>
        <v>0.48478909527272729</v>
      </c>
    </row>
    <row r="1424" spans="1:14">
      <c r="A1424" s="564">
        <f t="shared" si="75"/>
        <v>1414</v>
      </c>
      <c r="B1424" s="565" t="s">
        <v>2443</v>
      </c>
      <c r="C1424" s="491">
        <v>8900</v>
      </c>
      <c r="D1424" s="491">
        <v>0</v>
      </c>
      <c r="E1424" s="491">
        <v>0</v>
      </c>
      <c r="F1424" s="491">
        <v>8900</v>
      </c>
      <c r="G1424" s="491">
        <v>2034.9</v>
      </c>
      <c r="H1424" s="491">
        <v>0</v>
      </c>
      <c r="I1424" s="491">
        <v>0</v>
      </c>
      <c r="J1424" s="491">
        <v>2034.9</v>
      </c>
      <c r="K1424" s="581">
        <f t="shared" si="73"/>
        <v>0.22864044943820225</v>
      </c>
      <c r="L1424" s="581"/>
      <c r="M1424" s="581"/>
      <c r="N1424" s="581">
        <f t="shared" si="74"/>
        <v>0.22864044943820225</v>
      </c>
    </row>
    <row r="1425" spans="1:14" ht="56">
      <c r="A1425" s="564">
        <f t="shared" si="75"/>
        <v>1415</v>
      </c>
      <c r="B1425" s="565" t="s">
        <v>2444</v>
      </c>
      <c r="C1425" s="491">
        <v>50000</v>
      </c>
      <c r="D1425" s="491">
        <v>0</v>
      </c>
      <c r="E1425" s="491">
        <v>0</v>
      </c>
      <c r="F1425" s="491">
        <v>50000</v>
      </c>
      <c r="G1425" s="491">
        <v>1766.3933179999999</v>
      </c>
      <c r="H1425" s="491">
        <v>0</v>
      </c>
      <c r="I1425" s="491">
        <v>0</v>
      </c>
      <c r="J1425" s="491">
        <v>1766.3933179999999</v>
      </c>
      <c r="K1425" s="581">
        <f t="shared" si="73"/>
        <v>3.5327866360000001E-2</v>
      </c>
      <c r="L1425" s="581"/>
      <c r="M1425" s="581"/>
      <c r="N1425" s="581">
        <f t="shared" si="74"/>
        <v>3.5327866360000001E-2</v>
      </c>
    </row>
    <row r="1426" spans="1:14">
      <c r="A1426" s="564">
        <f t="shared" si="75"/>
        <v>1416</v>
      </c>
      <c r="B1426" s="565" t="s">
        <v>2445</v>
      </c>
      <c r="C1426" s="491">
        <v>45000</v>
      </c>
      <c r="D1426" s="491">
        <v>0</v>
      </c>
      <c r="E1426" s="491">
        <v>0</v>
      </c>
      <c r="F1426" s="491">
        <v>45000</v>
      </c>
      <c r="G1426" s="491">
        <v>9255.4735000000001</v>
      </c>
      <c r="H1426" s="491">
        <v>0</v>
      </c>
      <c r="I1426" s="491">
        <v>0</v>
      </c>
      <c r="J1426" s="491">
        <v>9255.4735000000001</v>
      </c>
      <c r="K1426" s="581">
        <f t="shared" si="73"/>
        <v>0.20567718888888889</v>
      </c>
      <c r="L1426" s="581"/>
      <c r="M1426" s="581"/>
      <c r="N1426" s="581">
        <f t="shared" si="74"/>
        <v>0.20567718888888889</v>
      </c>
    </row>
    <row r="1427" spans="1:14" ht="28">
      <c r="A1427" s="564">
        <f t="shared" si="75"/>
        <v>1417</v>
      </c>
      <c r="B1427" s="572" t="s">
        <v>2446</v>
      </c>
      <c r="C1427" s="491">
        <v>30000</v>
      </c>
      <c r="D1427" s="491">
        <v>0</v>
      </c>
      <c r="E1427" s="491">
        <v>0</v>
      </c>
      <c r="F1427" s="491">
        <v>30000</v>
      </c>
      <c r="G1427" s="491">
        <v>3914.998</v>
      </c>
      <c r="H1427" s="491">
        <v>0</v>
      </c>
      <c r="I1427" s="491">
        <v>0</v>
      </c>
      <c r="J1427" s="491">
        <v>3914.998</v>
      </c>
      <c r="K1427" s="581">
        <f t="shared" si="73"/>
        <v>0.13049993333333335</v>
      </c>
      <c r="L1427" s="581"/>
      <c r="M1427" s="581"/>
      <c r="N1427" s="581">
        <f t="shared" si="74"/>
        <v>0.13049993333333335</v>
      </c>
    </row>
    <row r="1428" spans="1:14" ht="28">
      <c r="A1428" s="564">
        <f t="shared" si="75"/>
        <v>1418</v>
      </c>
      <c r="B1428" s="567" t="s">
        <v>2447</v>
      </c>
      <c r="C1428" s="491">
        <v>937.5</v>
      </c>
      <c r="D1428" s="491">
        <v>0</v>
      </c>
      <c r="E1428" s="491">
        <v>0</v>
      </c>
      <c r="F1428" s="491">
        <v>937.5</v>
      </c>
      <c r="G1428" s="491">
        <v>937.5</v>
      </c>
      <c r="H1428" s="491">
        <v>0</v>
      </c>
      <c r="I1428" s="491">
        <v>0</v>
      </c>
      <c r="J1428" s="491">
        <v>937.5</v>
      </c>
      <c r="K1428" s="581">
        <f t="shared" si="73"/>
        <v>1</v>
      </c>
      <c r="L1428" s="581"/>
      <c r="M1428" s="581"/>
      <c r="N1428" s="581">
        <f t="shared" si="74"/>
        <v>1</v>
      </c>
    </row>
    <row r="1429" spans="1:14" ht="28">
      <c r="A1429" s="564">
        <f t="shared" si="75"/>
        <v>1419</v>
      </c>
      <c r="B1429" s="567" t="s">
        <v>2448</v>
      </c>
      <c r="C1429" s="491">
        <v>0</v>
      </c>
      <c r="D1429" s="491">
        <v>0</v>
      </c>
      <c r="E1429" s="491">
        <v>0</v>
      </c>
      <c r="F1429" s="491">
        <v>0</v>
      </c>
      <c r="G1429" s="491">
        <v>181.72399999999999</v>
      </c>
      <c r="H1429" s="491">
        <v>0</v>
      </c>
      <c r="I1429" s="491">
        <v>0</v>
      </c>
      <c r="J1429" s="491">
        <v>181.72399999999999</v>
      </c>
      <c r="K1429" s="581"/>
      <c r="L1429" s="581"/>
      <c r="M1429" s="581"/>
      <c r="N1429" s="581"/>
    </row>
    <row r="1430" spans="1:14">
      <c r="A1430" s="564">
        <f t="shared" si="75"/>
        <v>1420</v>
      </c>
      <c r="B1430" s="567" t="s">
        <v>2449</v>
      </c>
      <c r="C1430" s="491">
        <v>0</v>
      </c>
      <c r="D1430" s="491">
        <v>0</v>
      </c>
      <c r="E1430" s="491">
        <v>0</v>
      </c>
      <c r="F1430" s="491">
        <v>0</v>
      </c>
      <c r="G1430" s="491">
        <v>20.905000000000001</v>
      </c>
      <c r="H1430" s="491">
        <v>0</v>
      </c>
      <c r="I1430" s="491">
        <v>0</v>
      </c>
      <c r="J1430" s="491">
        <v>20.905000000000001</v>
      </c>
      <c r="K1430" s="581"/>
      <c r="L1430" s="581"/>
      <c r="M1430" s="581"/>
      <c r="N1430" s="581"/>
    </row>
    <row r="1431" spans="1:14">
      <c r="A1431" s="564">
        <f t="shared" si="75"/>
        <v>1421</v>
      </c>
      <c r="B1431" s="567" t="s">
        <v>2450</v>
      </c>
      <c r="C1431" s="491">
        <v>749</v>
      </c>
      <c r="D1431" s="491">
        <v>0</v>
      </c>
      <c r="E1431" s="491">
        <v>0</v>
      </c>
      <c r="F1431" s="491">
        <v>749</v>
      </c>
      <c r="G1431" s="491">
        <v>705.58685600000001</v>
      </c>
      <c r="H1431" s="491">
        <v>0</v>
      </c>
      <c r="I1431" s="491">
        <v>0</v>
      </c>
      <c r="J1431" s="491">
        <v>705.58685600000001</v>
      </c>
      <c r="K1431" s="581">
        <f t="shared" si="73"/>
        <v>0.94203852603471294</v>
      </c>
      <c r="L1431" s="581"/>
      <c r="M1431" s="581"/>
      <c r="N1431" s="581">
        <f t="shared" si="74"/>
        <v>0.94203852603471294</v>
      </c>
    </row>
    <row r="1432" spans="1:14" ht="28">
      <c r="A1432" s="564">
        <f t="shared" si="75"/>
        <v>1422</v>
      </c>
      <c r="B1432" s="567" t="s">
        <v>2451</v>
      </c>
      <c r="C1432" s="491">
        <v>233.58699999999999</v>
      </c>
      <c r="D1432" s="491">
        <v>0</v>
      </c>
      <c r="E1432" s="491">
        <v>0</v>
      </c>
      <c r="F1432" s="491">
        <v>233.58699999999999</v>
      </c>
      <c r="G1432" s="491">
        <v>402.70299999999997</v>
      </c>
      <c r="H1432" s="491">
        <v>0</v>
      </c>
      <c r="I1432" s="491">
        <v>0</v>
      </c>
      <c r="J1432" s="491">
        <v>402.70299999999997</v>
      </c>
      <c r="K1432" s="581">
        <f t="shared" si="73"/>
        <v>1.7239957703125601</v>
      </c>
      <c r="L1432" s="581"/>
      <c r="M1432" s="581"/>
      <c r="N1432" s="581">
        <f t="shared" si="74"/>
        <v>1.7239957703125601</v>
      </c>
    </row>
    <row r="1433" spans="1:14">
      <c r="A1433" s="564">
        <f t="shared" si="75"/>
        <v>1423</v>
      </c>
      <c r="B1433" s="567" t="s">
        <v>2452</v>
      </c>
      <c r="C1433" s="491">
        <v>0</v>
      </c>
      <c r="D1433" s="491">
        <v>0</v>
      </c>
      <c r="E1433" s="491">
        <v>0</v>
      </c>
      <c r="F1433" s="491">
        <v>0</v>
      </c>
      <c r="G1433" s="491">
        <v>574.43399999999997</v>
      </c>
      <c r="H1433" s="491">
        <v>0</v>
      </c>
      <c r="I1433" s="491">
        <v>0</v>
      </c>
      <c r="J1433" s="491">
        <v>574.43399999999997</v>
      </c>
      <c r="K1433" s="581"/>
      <c r="L1433" s="581"/>
      <c r="M1433" s="581"/>
      <c r="N1433" s="581"/>
    </row>
    <row r="1434" spans="1:14">
      <c r="A1434" s="564">
        <f t="shared" si="75"/>
        <v>1424</v>
      </c>
      <c r="B1434" s="567" t="s">
        <v>2453</v>
      </c>
      <c r="C1434" s="491">
        <v>821.43200000000002</v>
      </c>
      <c r="D1434" s="491">
        <v>0</v>
      </c>
      <c r="E1434" s="491">
        <v>0</v>
      </c>
      <c r="F1434" s="491">
        <v>821.43200000000002</v>
      </c>
      <c r="G1434" s="491">
        <v>821.43200000000002</v>
      </c>
      <c r="H1434" s="491">
        <v>0</v>
      </c>
      <c r="I1434" s="491">
        <v>0</v>
      </c>
      <c r="J1434" s="491">
        <v>821.43200000000002</v>
      </c>
      <c r="K1434" s="581">
        <f t="shared" si="73"/>
        <v>1</v>
      </c>
      <c r="L1434" s="581"/>
      <c r="M1434" s="581"/>
      <c r="N1434" s="581">
        <f t="shared" si="74"/>
        <v>1</v>
      </c>
    </row>
    <row r="1435" spans="1:14">
      <c r="A1435" s="564">
        <f t="shared" si="75"/>
        <v>1425</v>
      </c>
      <c r="B1435" s="567" t="s">
        <v>2453</v>
      </c>
      <c r="C1435" s="491">
        <v>948.56799999999998</v>
      </c>
      <c r="D1435" s="491">
        <v>0</v>
      </c>
      <c r="E1435" s="491">
        <v>0</v>
      </c>
      <c r="F1435" s="491">
        <v>948.56799999999998</v>
      </c>
      <c r="G1435" s="491">
        <v>891.98636299999998</v>
      </c>
      <c r="H1435" s="491">
        <v>0</v>
      </c>
      <c r="I1435" s="491">
        <v>0</v>
      </c>
      <c r="J1435" s="491">
        <v>891.98636299999998</v>
      </c>
      <c r="K1435" s="581">
        <f t="shared" si="73"/>
        <v>0.94035046828482516</v>
      </c>
      <c r="L1435" s="581"/>
      <c r="M1435" s="581"/>
      <c r="N1435" s="581">
        <f t="shared" si="74"/>
        <v>0.94035046828482516</v>
      </c>
    </row>
    <row r="1436" spans="1:14" ht="28">
      <c r="A1436" s="564">
        <f t="shared" si="75"/>
        <v>1426</v>
      </c>
      <c r="B1436" s="567" t="s">
        <v>2454</v>
      </c>
      <c r="C1436" s="491">
        <v>234</v>
      </c>
      <c r="D1436" s="491">
        <v>0</v>
      </c>
      <c r="E1436" s="491">
        <v>0</v>
      </c>
      <c r="F1436" s="491">
        <v>234</v>
      </c>
      <c r="G1436" s="491">
        <v>234</v>
      </c>
      <c r="H1436" s="491">
        <v>0</v>
      </c>
      <c r="I1436" s="491">
        <v>0</v>
      </c>
      <c r="J1436" s="491">
        <v>234</v>
      </c>
      <c r="K1436" s="581">
        <f t="shared" si="73"/>
        <v>1</v>
      </c>
      <c r="L1436" s="581"/>
      <c r="M1436" s="581"/>
      <c r="N1436" s="581">
        <f t="shared" si="74"/>
        <v>1</v>
      </c>
    </row>
    <row r="1437" spans="1:14" ht="28">
      <c r="A1437" s="564">
        <f t="shared" si="75"/>
        <v>1427</v>
      </c>
      <c r="B1437" s="567" t="s">
        <v>2454</v>
      </c>
      <c r="C1437" s="491">
        <v>213</v>
      </c>
      <c r="D1437" s="491">
        <v>0</v>
      </c>
      <c r="E1437" s="491">
        <v>0</v>
      </c>
      <c r="F1437" s="491">
        <v>213</v>
      </c>
      <c r="G1437" s="491">
        <v>197.78</v>
      </c>
      <c r="H1437" s="491">
        <v>0</v>
      </c>
      <c r="I1437" s="491">
        <v>0</v>
      </c>
      <c r="J1437" s="491">
        <v>197.78</v>
      </c>
      <c r="K1437" s="581">
        <f t="shared" si="73"/>
        <v>0.92854460093896718</v>
      </c>
      <c r="L1437" s="581"/>
      <c r="M1437" s="581"/>
      <c r="N1437" s="581">
        <f t="shared" si="74"/>
        <v>0.92854460093896718</v>
      </c>
    </row>
    <row r="1438" spans="1:14">
      <c r="A1438" s="564">
        <f t="shared" si="75"/>
        <v>1428</v>
      </c>
      <c r="B1438" s="567" t="s">
        <v>2455</v>
      </c>
      <c r="C1438" s="491">
        <v>220</v>
      </c>
      <c r="D1438" s="491">
        <v>0</v>
      </c>
      <c r="E1438" s="491">
        <v>0</v>
      </c>
      <c r="F1438" s="491">
        <v>220</v>
      </c>
      <c r="G1438" s="491">
        <v>220</v>
      </c>
      <c r="H1438" s="491">
        <v>0</v>
      </c>
      <c r="I1438" s="491">
        <v>0</v>
      </c>
      <c r="J1438" s="491">
        <v>220</v>
      </c>
      <c r="K1438" s="581">
        <f t="shared" si="73"/>
        <v>1</v>
      </c>
      <c r="L1438" s="581"/>
      <c r="M1438" s="581"/>
      <c r="N1438" s="581">
        <f t="shared" si="74"/>
        <v>1</v>
      </c>
    </row>
    <row r="1439" spans="1:14">
      <c r="A1439" s="564">
        <f t="shared" si="75"/>
        <v>1429</v>
      </c>
      <c r="B1439" s="567" t="s">
        <v>2455</v>
      </c>
      <c r="C1439" s="491">
        <v>318</v>
      </c>
      <c r="D1439" s="491">
        <v>0</v>
      </c>
      <c r="E1439" s="491">
        <v>0</v>
      </c>
      <c r="F1439" s="491">
        <v>318</v>
      </c>
      <c r="G1439" s="491">
        <v>197.062881</v>
      </c>
      <c r="H1439" s="491">
        <v>0</v>
      </c>
      <c r="I1439" s="491">
        <v>0</v>
      </c>
      <c r="J1439" s="491">
        <v>197.062881</v>
      </c>
      <c r="K1439" s="581">
        <f t="shared" si="73"/>
        <v>0.61969459433962271</v>
      </c>
      <c r="L1439" s="581"/>
      <c r="M1439" s="581"/>
      <c r="N1439" s="581">
        <f t="shared" si="74"/>
        <v>0.61969459433962271</v>
      </c>
    </row>
    <row r="1440" spans="1:14">
      <c r="A1440" s="564">
        <f t="shared" si="75"/>
        <v>1430</v>
      </c>
      <c r="B1440" s="567" t="s">
        <v>2456</v>
      </c>
      <c r="C1440" s="491">
        <v>33377</v>
      </c>
      <c r="D1440" s="491">
        <v>0</v>
      </c>
      <c r="E1440" s="491">
        <v>0</v>
      </c>
      <c r="F1440" s="491">
        <v>33377</v>
      </c>
      <c r="G1440" s="491">
        <v>24842.982</v>
      </c>
      <c r="H1440" s="491">
        <v>0</v>
      </c>
      <c r="I1440" s="491">
        <v>0</v>
      </c>
      <c r="J1440" s="491">
        <v>24842.982</v>
      </c>
      <c r="K1440" s="581">
        <f t="shared" si="73"/>
        <v>0.74431440812535576</v>
      </c>
      <c r="L1440" s="581"/>
      <c r="M1440" s="581"/>
      <c r="N1440" s="581">
        <f t="shared" si="74"/>
        <v>0.74431440812535576</v>
      </c>
    </row>
    <row r="1441" spans="1:14" ht="42">
      <c r="A1441" s="564">
        <f t="shared" si="75"/>
        <v>1431</v>
      </c>
      <c r="B1441" s="567" t="s">
        <v>2457</v>
      </c>
      <c r="C1441" s="491">
        <v>35000</v>
      </c>
      <c r="D1441" s="491">
        <v>0</v>
      </c>
      <c r="E1441" s="491">
        <v>0</v>
      </c>
      <c r="F1441" s="491">
        <v>35000</v>
      </c>
      <c r="G1441" s="491">
        <v>0</v>
      </c>
      <c r="H1441" s="491">
        <v>0</v>
      </c>
      <c r="I1441" s="491">
        <v>0</v>
      </c>
      <c r="J1441" s="491">
        <v>0</v>
      </c>
      <c r="K1441" s="581">
        <f t="shared" si="73"/>
        <v>0</v>
      </c>
      <c r="L1441" s="581"/>
      <c r="M1441" s="581"/>
      <c r="N1441" s="581">
        <f t="shared" si="74"/>
        <v>0</v>
      </c>
    </row>
    <row r="1442" spans="1:14" ht="28">
      <c r="A1442" s="564">
        <f t="shared" si="75"/>
        <v>1432</v>
      </c>
      <c r="B1442" s="567" t="s">
        <v>2458</v>
      </c>
      <c r="C1442" s="491">
        <v>45600</v>
      </c>
      <c r="D1442" s="491">
        <v>0</v>
      </c>
      <c r="E1442" s="491">
        <v>0</v>
      </c>
      <c r="F1442" s="491">
        <v>45600</v>
      </c>
      <c r="G1442" s="491">
        <v>48785.241000000002</v>
      </c>
      <c r="H1442" s="491">
        <v>0</v>
      </c>
      <c r="I1442" s="491">
        <v>0</v>
      </c>
      <c r="J1442" s="491">
        <v>48785.241000000002</v>
      </c>
      <c r="K1442" s="581">
        <f t="shared" si="73"/>
        <v>1.0698517763157895</v>
      </c>
      <c r="L1442" s="581"/>
      <c r="M1442" s="581"/>
      <c r="N1442" s="581">
        <f t="shared" si="74"/>
        <v>1.0698517763157895</v>
      </c>
    </row>
    <row r="1443" spans="1:14" ht="28">
      <c r="A1443" s="564">
        <f t="shared" si="75"/>
        <v>1433</v>
      </c>
      <c r="B1443" s="567" t="s">
        <v>2459</v>
      </c>
      <c r="C1443" s="491">
        <v>148.64099999999999</v>
      </c>
      <c r="D1443" s="491">
        <v>0</v>
      </c>
      <c r="E1443" s="491">
        <v>0</v>
      </c>
      <c r="F1443" s="491">
        <v>148.64099999999999</v>
      </c>
      <c r="G1443" s="491">
        <v>148.64099999999999</v>
      </c>
      <c r="H1443" s="491">
        <v>0</v>
      </c>
      <c r="I1443" s="491">
        <v>0</v>
      </c>
      <c r="J1443" s="491">
        <v>148.64099999999999</v>
      </c>
      <c r="K1443" s="581">
        <f t="shared" si="73"/>
        <v>1</v>
      </c>
      <c r="L1443" s="581"/>
      <c r="M1443" s="581"/>
      <c r="N1443" s="581">
        <f t="shared" si="74"/>
        <v>1</v>
      </c>
    </row>
    <row r="1444" spans="1:14" ht="28">
      <c r="A1444" s="564">
        <f t="shared" si="75"/>
        <v>1434</v>
      </c>
      <c r="B1444" s="567" t="s">
        <v>2459</v>
      </c>
      <c r="C1444" s="491">
        <v>41.359000000000002</v>
      </c>
      <c r="D1444" s="491">
        <v>0</v>
      </c>
      <c r="E1444" s="491">
        <v>0</v>
      </c>
      <c r="F1444" s="491">
        <v>41.359000000000002</v>
      </c>
      <c r="G1444" s="491">
        <v>0</v>
      </c>
      <c r="H1444" s="491">
        <v>0</v>
      </c>
      <c r="I1444" s="491">
        <v>0</v>
      </c>
      <c r="J1444" s="491">
        <v>0</v>
      </c>
      <c r="K1444" s="581">
        <f t="shared" si="73"/>
        <v>0</v>
      </c>
      <c r="L1444" s="581"/>
      <c r="M1444" s="581"/>
      <c r="N1444" s="581">
        <f t="shared" si="74"/>
        <v>0</v>
      </c>
    </row>
    <row r="1445" spans="1:14" ht="28">
      <c r="A1445" s="564">
        <f t="shared" si="75"/>
        <v>1435</v>
      </c>
      <c r="B1445" s="567" t="s">
        <v>2460</v>
      </c>
      <c r="C1445" s="491">
        <v>9600</v>
      </c>
      <c r="D1445" s="491">
        <v>0</v>
      </c>
      <c r="E1445" s="491">
        <v>0</v>
      </c>
      <c r="F1445" s="491">
        <v>9600</v>
      </c>
      <c r="G1445" s="491">
        <v>9855.5990000000002</v>
      </c>
      <c r="H1445" s="491">
        <v>0</v>
      </c>
      <c r="I1445" s="491">
        <v>0</v>
      </c>
      <c r="J1445" s="491">
        <v>9855.5990000000002</v>
      </c>
      <c r="K1445" s="581">
        <f t="shared" si="73"/>
        <v>1.0266248958333333</v>
      </c>
      <c r="L1445" s="581"/>
      <c r="M1445" s="581"/>
      <c r="N1445" s="581">
        <f t="shared" si="74"/>
        <v>1.0266248958333333</v>
      </c>
    </row>
    <row r="1446" spans="1:14" ht="28">
      <c r="A1446" s="564">
        <f t="shared" si="75"/>
        <v>1436</v>
      </c>
      <c r="B1446" s="567" t="s">
        <v>2460</v>
      </c>
      <c r="C1446" s="491">
        <v>288.53500000000003</v>
      </c>
      <c r="D1446" s="491">
        <v>0</v>
      </c>
      <c r="E1446" s="491">
        <v>0</v>
      </c>
      <c r="F1446" s="491">
        <v>288.53500000000003</v>
      </c>
      <c r="G1446" s="491">
        <v>288.53500000000003</v>
      </c>
      <c r="H1446" s="491">
        <v>0</v>
      </c>
      <c r="I1446" s="491">
        <v>0</v>
      </c>
      <c r="J1446" s="491">
        <v>288.53500000000003</v>
      </c>
      <c r="K1446" s="581">
        <f t="shared" si="73"/>
        <v>1</v>
      </c>
      <c r="L1446" s="581"/>
      <c r="M1446" s="581"/>
      <c r="N1446" s="581">
        <f t="shared" si="74"/>
        <v>1</v>
      </c>
    </row>
    <row r="1447" spans="1:14" ht="28">
      <c r="A1447" s="564">
        <f t="shared" si="75"/>
        <v>1437</v>
      </c>
      <c r="B1447" s="567" t="s">
        <v>2460</v>
      </c>
      <c r="C1447" s="491">
        <v>1894.4649999999999</v>
      </c>
      <c r="D1447" s="491">
        <v>0</v>
      </c>
      <c r="E1447" s="491">
        <v>0</v>
      </c>
      <c r="F1447" s="491">
        <v>1894.4649999999999</v>
      </c>
      <c r="G1447" s="491">
        <v>4118.6480000000001</v>
      </c>
      <c r="H1447" s="491">
        <v>0</v>
      </c>
      <c r="I1447" s="491">
        <v>0</v>
      </c>
      <c r="J1447" s="491">
        <v>4118.6480000000001</v>
      </c>
      <c r="K1447" s="581">
        <f t="shared" si="73"/>
        <v>2.1740428036411337</v>
      </c>
      <c r="L1447" s="581"/>
      <c r="M1447" s="581"/>
      <c r="N1447" s="581">
        <f t="shared" si="74"/>
        <v>2.1740428036411337</v>
      </c>
    </row>
    <row r="1448" spans="1:14" ht="28">
      <c r="A1448" s="564">
        <f t="shared" si="75"/>
        <v>1438</v>
      </c>
      <c r="B1448" s="567" t="s">
        <v>2461</v>
      </c>
      <c r="C1448" s="491">
        <v>0</v>
      </c>
      <c r="D1448" s="491">
        <v>0</v>
      </c>
      <c r="E1448" s="491">
        <v>0</v>
      </c>
      <c r="F1448" s="491">
        <v>0</v>
      </c>
      <c r="G1448" s="491">
        <v>35.347000000000001</v>
      </c>
      <c r="H1448" s="491">
        <v>0</v>
      </c>
      <c r="I1448" s="491">
        <v>0</v>
      </c>
      <c r="J1448" s="491">
        <v>35.347000000000001</v>
      </c>
      <c r="K1448" s="581"/>
      <c r="L1448" s="581"/>
      <c r="M1448" s="581"/>
      <c r="N1448" s="581"/>
    </row>
    <row r="1449" spans="1:14" ht="28">
      <c r="A1449" s="564">
        <f t="shared" si="75"/>
        <v>1439</v>
      </c>
      <c r="B1449" s="567" t="s">
        <v>2462</v>
      </c>
      <c r="C1449" s="491">
        <v>568.4</v>
      </c>
      <c r="D1449" s="491">
        <v>0</v>
      </c>
      <c r="E1449" s="491">
        <v>0</v>
      </c>
      <c r="F1449" s="491">
        <v>568.4</v>
      </c>
      <c r="G1449" s="491">
        <v>568.4</v>
      </c>
      <c r="H1449" s="491">
        <v>0</v>
      </c>
      <c r="I1449" s="491">
        <v>0</v>
      </c>
      <c r="J1449" s="491">
        <v>568.4</v>
      </c>
      <c r="K1449" s="581">
        <f t="shared" si="73"/>
        <v>1</v>
      </c>
      <c r="L1449" s="581"/>
      <c r="M1449" s="581"/>
      <c r="N1449" s="581">
        <f t="shared" si="74"/>
        <v>1</v>
      </c>
    </row>
    <row r="1450" spans="1:14" ht="28">
      <c r="A1450" s="564">
        <f t="shared" si="75"/>
        <v>1440</v>
      </c>
      <c r="B1450" s="567" t="s">
        <v>2462</v>
      </c>
      <c r="C1450" s="491">
        <v>2170.9430000000002</v>
      </c>
      <c r="D1450" s="491">
        <v>0</v>
      </c>
      <c r="E1450" s="491">
        <v>0</v>
      </c>
      <c r="F1450" s="491">
        <v>2170.9430000000002</v>
      </c>
      <c r="G1450" s="491">
        <v>2263.3490000000002</v>
      </c>
      <c r="H1450" s="491">
        <v>0</v>
      </c>
      <c r="I1450" s="491">
        <v>0</v>
      </c>
      <c r="J1450" s="491">
        <v>2263.3490000000002</v>
      </c>
      <c r="K1450" s="581">
        <f t="shared" si="73"/>
        <v>1.0425649130354873</v>
      </c>
      <c r="L1450" s="581"/>
      <c r="M1450" s="581"/>
      <c r="N1450" s="581">
        <f t="shared" si="74"/>
        <v>1.0425649130354873</v>
      </c>
    </row>
    <row r="1451" spans="1:14" ht="28">
      <c r="A1451" s="564">
        <f t="shared" si="75"/>
        <v>1441</v>
      </c>
      <c r="B1451" s="567" t="s">
        <v>2463</v>
      </c>
      <c r="C1451" s="491">
        <v>0</v>
      </c>
      <c r="D1451" s="491">
        <v>0</v>
      </c>
      <c r="E1451" s="491">
        <v>0</v>
      </c>
      <c r="F1451" s="491">
        <v>0</v>
      </c>
      <c r="G1451" s="491">
        <v>73.564999999999998</v>
      </c>
      <c r="H1451" s="491">
        <v>0</v>
      </c>
      <c r="I1451" s="491">
        <v>0</v>
      </c>
      <c r="J1451" s="491">
        <v>73.564999999999998</v>
      </c>
      <c r="K1451" s="581"/>
      <c r="L1451" s="581"/>
      <c r="M1451" s="581"/>
      <c r="N1451" s="581"/>
    </row>
    <row r="1452" spans="1:14" ht="28">
      <c r="A1452" s="564">
        <f t="shared" si="75"/>
        <v>1442</v>
      </c>
      <c r="B1452" s="567" t="s">
        <v>2464</v>
      </c>
      <c r="C1452" s="491">
        <v>1746.838</v>
      </c>
      <c r="D1452" s="491">
        <v>0</v>
      </c>
      <c r="E1452" s="491">
        <v>0</v>
      </c>
      <c r="F1452" s="491">
        <v>1746.838</v>
      </c>
      <c r="G1452" s="491">
        <v>1802.135</v>
      </c>
      <c r="H1452" s="491">
        <v>0</v>
      </c>
      <c r="I1452" s="491">
        <v>0</v>
      </c>
      <c r="J1452" s="491">
        <v>1802.135</v>
      </c>
      <c r="K1452" s="581">
        <f t="shared" si="73"/>
        <v>1.031655482649221</v>
      </c>
      <c r="L1452" s="581"/>
      <c r="M1452" s="581"/>
      <c r="N1452" s="581">
        <f t="shared" si="74"/>
        <v>1.031655482649221</v>
      </c>
    </row>
    <row r="1453" spans="1:14" ht="28">
      <c r="A1453" s="564">
        <f t="shared" si="75"/>
        <v>1443</v>
      </c>
      <c r="B1453" s="567" t="s">
        <v>2464</v>
      </c>
      <c r="C1453" s="491">
        <v>305.24299999999999</v>
      </c>
      <c r="D1453" s="491">
        <v>0</v>
      </c>
      <c r="E1453" s="491">
        <v>0</v>
      </c>
      <c r="F1453" s="491">
        <v>305.24299999999999</v>
      </c>
      <c r="G1453" s="491">
        <v>305.24299999999999</v>
      </c>
      <c r="H1453" s="491">
        <v>0</v>
      </c>
      <c r="I1453" s="491">
        <v>0</v>
      </c>
      <c r="J1453" s="491">
        <v>305.24299999999999</v>
      </c>
      <c r="K1453" s="581">
        <f t="shared" si="73"/>
        <v>1</v>
      </c>
      <c r="L1453" s="581"/>
      <c r="M1453" s="581"/>
      <c r="N1453" s="581">
        <f t="shared" si="74"/>
        <v>1</v>
      </c>
    </row>
    <row r="1454" spans="1:14" ht="28">
      <c r="A1454" s="564">
        <f t="shared" si="75"/>
        <v>1444</v>
      </c>
      <c r="B1454" s="567" t="s">
        <v>2465</v>
      </c>
      <c r="C1454" s="491">
        <v>298.76</v>
      </c>
      <c r="D1454" s="491">
        <v>0</v>
      </c>
      <c r="E1454" s="491">
        <v>0</v>
      </c>
      <c r="F1454" s="491">
        <v>298.76</v>
      </c>
      <c r="G1454" s="491">
        <v>298.76</v>
      </c>
      <c r="H1454" s="491">
        <v>0</v>
      </c>
      <c r="I1454" s="491">
        <v>0</v>
      </c>
      <c r="J1454" s="491">
        <v>298.76</v>
      </c>
      <c r="K1454" s="581">
        <f t="shared" si="73"/>
        <v>1</v>
      </c>
      <c r="L1454" s="581"/>
      <c r="M1454" s="581"/>
      <c r="N1454" s="581">
        <f t="shared" si="74"/>
        <v>1</v>
      </c>
    </row>
    <row r="1455" spans="1:14" ht="28">
      <c r="A1455" s="564">
        <f t="shared" si="75"/>
        <v>1445</v>
      </c>
      <c r="B1455" s="567" t="s">
        <v>2466</v>
      </c>
      <c r="C1455" s="491">
        <v>1920.1859999999999</v>
      </c>
      <c r="D1455" s="491">
        <v>0</v>
      </c>
      <c r="E1455" s="491">
        <v>0</v>
      </c>
      <c r="F1455" s="491">
        <v>1920.1859999999999</v>
      </c>
      <c r="G1455" s="491">
        <v>1984.903</v>
      </c>
      <c r="H1455" s="491">
        <v>0</v>
      </c>
      <c r="I1455" s="491">
        <v>0</v>
      </c>
      <c r="J1455" s="491">
        <v>1984.903</v>
      </c>
      <c r="K1455" s="581">
        <f t="shared" si="73"/>
        <v>1.0337035058062085</v>
      </c>
      <c r="L1455" s="581"/>
      <c r="M1455" s="581"/>
      <c r="N1455" s="581">
        <f t="shared" si="74"/>
        <v>1.0337035058062085</v>
      </c>
    </row>
    <row r="1456" spans="1:14" ht="28">
      <c r="A1456" s="564">
        <f t="shared" si="75"/>
        <v>1446</v>
      </c>
      <c r="B1456" s="567" t="s">
        <v>2467</v>
      </c>
      <c r="C1456" s="491">
        <v>6514.107</v>
      </c>
      <c r="D1456" s="491">
        <v>0</v>
      </c>
      <c r="E1456" s="491">
        <v>0</v>
      </c>
      <c r="F1456" s="491">
        <v>6514.107</v>
      </c>
      <c r="G1456" s="491">
        <v>6658.0060000000003</v>
      </c>
      <c r="H1456" s="491">
        <v>0</v>
      </c>
      <c r="I1456" s="491">
        <v>0</v>
      </c>
      <c r="J1456" s="491">
        <v>6658.0060000000003</v>
      </c>
      <c r="K1456" s="581">
        <f t="shared" si="73"/>
        <v>1.0220903648036486</v>
      </c>
      <c r="L1456" s="581"/>
      <c r="M1456" s="581"/>
      <c r="N1456" s="581">
        <f t="shared" si="74"/>
        <v>1.0220903648036486</v>
      </c>
    </row>
    <row r="1457" spans="1:14" ht="28">
      <c r="A1457" s="564">
        <f t="shared" si="75"/>
        <v>1447</v>
      </c>
      <c r="B1457" s="567" t="s">
        <v>2468</v>
      </c>
      <c r="C1457" s="491">
        <v>26.407</v>
      </c>
      <c r="D1457" s="491">
        <v>0</v>
      </c>
      <c r="E1457" s="491">
        <v>0</v>
      </c>
      <c r="F1457" s="491">
        <v>26.407</v>
      </c>
      <c r="G1457" s="491">
        <v>128.36000000000001</v>
      </c>
      <c r="H1457" s="491">
        <v>0</v>
      </c>
      <c r="I1457" s="491">
        <v>0</v>
      </c>
      <c r="J1457" s="491">
        <v>128.36000000000001</v>
      </c>
      <c r="K1457" s="581">
        <f t="shared" si="73"/>
        <v>4.8608323550573713</v>
      </c>
      <c r="L1457" s="581"/>
      <c r="M1457" s="581"/>
      <c r="N1457" s="581">
        <f t="shared" si="74"/>
        <v>4.8608323550573713</v>
      </c>
    </row>
    <row r="1458" spans="1:14" ht="28">
      <c r="A1458" s="564">
        <f t="shared" si="75"/>
        <v>1448</v>
      </c>
      <c r="B1458" s="567" t="s">
        <v>2468</v>
      </c>
      <c r="C1458" s="491">
        <v>125.812</v>
      </c>
      <c r="D1458" s="491">
        <v>0</v>
      </c>
      <c r="E1458" s="491">
        <v>0</v>
      </c>
      <c r="F1458" s="491">
        <v>125.812</v>
      </c>
      <c r="G1458" s="491">
        <v>125.812</v>
      </c>
      <c r="H1458" s="491">
        <v>0</v>
      </c>
      <c r="I1458" s="491">
        <v>0</v>
      </c>
      <c r="J1458" s="491">
        <v>125.812</v>
      </c>
      <c r="K1458" s="581">
        <f t="shared" si="73"/>
        <v>1</v>
      </c>
      <c r="L1458" s="581"/>
      <c r="M1458" s="581"/>
      <c r="N1458" s="581">
        <f t="shared" si="74"/>
        <v>1</v>
      </c>
    </row>
    <row r="1459" spans="1:14" ht="28">
      <c r="A1459" s="564">
        <f t="shared" si="75"/>
        <v>1449</v>
      </c>
      <c r="B1459" s="567" t="s">
        <v>2469</v>
      </c>
      <c r="C1459" s="491">
        <v>0</v>
      </c>
      <c r="D1459" s="491">
        <v>0</v>
      </c>
      <c r="E1459" s="491">
        <v>0</v>
      </c>
      <c r="F1459" s="491">
        <v>0</v>
      </c>
      <c r="G1459" s="491">
        <v>27.222999999999999</v>
      </c>
      <c r="H1459" s="491">
        <v>0</v>
      </c>
      <c r="I1459" s="491">
        <v>0</v>
      </c>
      <c r="J1459" s="491">
        <v>27.222999999999999</v>
      </c>
      <c r="K1459" s="581"/>
      <c r="L1459" s="581"/>
      <c r="M1459" s="581"/>
      <c r="N1459" s="581"/>
    </row>
    <row r="1460" spans="1:14" ht="28">
      <c r="A1460" s="564">
        <f t="shared" si="75"/>
        <v>1450</v>
      </c>
      <c r="B1460" s="567" t="s">
        <v>2470</v>
      </c>
      <c r="C1460" s="491">
        <v>0</v>
      </c>
      <c r="D1460" s="491">
        <v>0</v>
      </c>
      <c r="E1460" s="491">
        <v>0</v>
      </c>
      <c r="F1460" s="491">
        <v>0</v>
      </c>
      <c r="G1460" s="491">
        <v>74.394000000000005</v>
      </c>
      <c r="H1460" s="491">
        <v>0</v>
      </c>
      <c r="I1460" s="491">
        <v>0</v>
      </c>
      <c r="J1460" s="491">
        <v>74.394000000000005</v>
      </c>
      <c r="K1460" s="581"/>
      <c r="L1460" s="581"/>
      <c r="M1460" s="581"/>
      <c r="N1460" s="581"/>
    </row>
    <row r="1461" spans="1:14" ht="28">
      <c r="A1461" s="564">
        <f t="shared" si="75"/>
        <v>1451</v>
      </c>
      <c r="B1461" s="567" t="s">
        <v>2471</v>
      </c>
      <c r="C1461" s="491">
        <v>42.689</v>
      </c>
      <c r="D1461" s="491">
        <v>0</v>
      </c>
      <c r="E1461" s="491">
        <v>0</v>
      </c>
      <c r="F1461" s="491">
        <v>42.689</v>
      </c>
      <c r="G1461" s="491">
        <v>297.06900000000002</v>
      </c>
      <c r="H1461" s="491">
        <v>0</v>
      </c>
      <c r="I1461" s="491">
        <v>0</v>
      </c>
      <c r="J1461" s="491">
        <v>297.06900000000002</v>
      </c>
      <c r="K1461" s="581">
        <f t="shared" si="73"/>
        <v>6.9589121319309424</v>
      </c>
      <c r="L1461" s="581"/>
      <c r="M1461" s="581"/>
      <c r="N1461" s="581">
        <f t="shared" si="74"/>
        <v>6.9589121319309424</v>
      </c>
    </row>
    <row r="1462" spans="1:14">
      <c r="A1462" s="564">
        <f t="shared" si="75"/>
        <v>1452</v>
      </c>
      <c r="B1462" s="567" t="s">
        <v>2472</v>
      </c>
      <c r="C1462" s="491">
        <v>33000</v>
      </c>
      <c r="D1462" s="491">
        <v>0</v>
      </c>
      <c r="E1462" s="491">
        <v>0</v>
      </c>
      <c r="F1462" s="491">
        <v>33000</v>
      </c>
      <c r="G1462" s="491">
        <v>10341.141</v>
      </c>
      <c r="H1462" s="491">
        <v>0</v>
      </c>
      <c r="I1462" s="491">
        <v>0</v>
      </c>
      <c r="J1462" s="491">
        <v>10341.141</v>
      </c>
      <c r="K1462" s="581">
        <f t="shared" si="73"/>
        <v>0.31336790909090906</v>
      </c>
      <c r="L1462" s="581"/>
      <c r="M1462" s="581"/>
      <c r="N1462" s="581">
        <f t="shared" si="74"/>
        <v>0.31336790909090906</v>
      </c>
    </row>
    <row r="1463" spans="1:14" ht="28">
      <c r="A1463" s="564">
        <f t="shared" si="75"/>
        <v>1453</v>
      </c>
      <c r="B1463" s="567" t="s">
        <v>2473</v>
      </c>
      <c r="C1463" s="491">
        <v>0</v>
      </c>
      <c r="D1463" s="491">
        <v>0</v>
      </c>
      <c r="E1463" s="491">
        <v>0</v>
      </c>
      <c r="F1463" s="491">
        <v>0</v>
      </c>
      <c r="G1463" s="491">
        <v>2183.8530000000001</v>
      </c>
      <c r="H1463" s="491">
        <v>0</v>
      </c>
      <c r="I1463" s="491">
        <v>0</v>
      </c>
      <c r="J1463" s="491">
        <v>2183.8530000000001</v>
      </c>
      <c r="K1463" s="581"/>
      <c r="L1463" s="581"/>
      <c r="M1463" s="581"/>
      <c r="N1463" s="581"/>
    </row>
    <row r="1464" spans="1:14" ht="28">
      <c r="A1464" s="564">
        <f t="shared" si="75"/>
        <v>1454</v>
      </c>
      <c r="B1464" s="567" t="s">
        <v>2474</v>
      </c>
      <c r="C1464" s="491">
        <v>36.655000000000001</v>
      </c>
      <c r="D1464" s="491">
        <v>0</v>
      </c>
      <c r="E1464" s="491">
        <v>0</v>
      </c>
      <c r="F1464" s="491">
        <v>36.655000000000001</v>
      </c>
      <c r="G1464" s="491">
        <v>36.655000000000001</v>
      </c>
      <c r="H1464" s="491">
        <v>0</v>
      </c>
      <c r="I1464" s="491">
        <v>0</v>
      </c>
      <c r="J1464" s="491">
        <v>36.655000000000001</v>
      </c>
      <c r="K1464" s="581">
        <f t="shared" si="73"/>
        <v>1</v>
      </c>
      <c r="L1464" s="581"/>
      <c r="M1464" s="581"/>
      <c r="N1464" s="581">
        <f t="shared" si="74"/>
        <v>1</v>
      </c>
    </row>
    <row r="1465" spans="1:14" ht="28">
      <c r="A1465" s="564">
        <f t="shared" si="75"/>
        <v>1455</v>
      </c>
      <c r="B1465" s="567" t="s">
        <v>2474</v>
      </c>
      <c r="C1465" s="491">
        <v>196.21700000000001</v>
      </c>
      <c r="D1465" s="491">
        <v>0</v>
      </c>
      <c r="E1465" s="491">
        <v>0</v>
      </c>
      <c r="F1465" s="491">
        <v>196.21700000000001</v>
      </c>
      <c r="G1465" s="491">
        <v>249.13300000000001</v>
      </c>
      <c r="H1465" s="491">
        <v>0</v>
      </c>
      <c r="I1465" s="491">
        <v>0</v>
      </c>
      <c r="J1465" s="491">
        <v>249.13300000000001</v>
      </c>
      <c r="K1465" s="581">
        <f t="shared" si="73"/>
        <v>1.269681016425692</v>
      </c>
      <c r="L1465" s="581"/>
      <c r="M1465" s="581"/>
      <c r="N1465" s="581">
        <f t="shared" si="74"/>
        <v>1.269681016425692</v>
      </c>
    </row>
    <row r="1466" spans="1:14" ht="28">
      <c r="A1466" s="564">
        <f t="shared" si="75"/>
        <v>1456</v>
      </c>
      <c r="B1466" s="567" t="s">
        <v>2475</v>
      </c>
      <c r="C1466" s="491">
        <v>48.722000000000001</v>
      </c>
      <c r="D1466" s="491">
        <v>0</v>
      </c>
      <c r="E1466" s="491">
        <v>0</v>
      </c>
      <c r="F1466" s="491">
        <v>48.722000000000001</v>
      </c>
      <c r="G1466" s="491">
        <v>208.72200000000001</v>
      </c>
      <c r="H1466" s="491">
        <v>0</v>
      </c>
      <c r="I1466" s="491">
        <v>0</v>
      </c>
      <c r="J1466" s="491">
        <v>208.72200000000001</v>
      </c>
      <c r="K1466" s="581">
        <f t="shared" si="73"/>
        <v>4.2839374409917488</v>
      </c>
      <c r="L1466" s="581"/>
      <c r="M1466" s="581"/>
      <c r="N1466" s="581">
        <f t="shared" si="74"/>
        <v>4.2839374409917488</v>
      </c>
    </row>
    <row r="1467" spans="1:14" ht="28">
      <c r="A1467" s="564">
        <f t="shared" si="75"/>
        <v>1457</v>
      </c>
      <c r="B1467" s="567" t="s">
        <v>2475</v>
      </c>
      <c r="C1467" s="491">
        <v>181.88499999999999</v>
      </c>
      <c r="D1467" s="491">
        <v>0</v>
      </c>
      <c r="E1467" s="491">
        <v>0</v>
      </c>
      <c r="F1467" s="491">
        <v>181.88499999999999</v>
      </c>
      <c r="G1467" s="491">
        <v>181.88499999999999</v>
      </c>
      <c r="H1467" s="491">
        <v>0</v>
      </c>
      <c r="I1467" s="491">
        <v>0</v>
      </c>
      <c r="J1467" s="491">
        <v>181.88499999999999</v>
      </c>
      <c r="K1467" s="581">
        <f t="shared" si="73"/>
        <v>1</v>
      </c>
      <c r="L1467" s="581"/>
      <c r="M1467" s="581"/>
      <c r="N1467" s="581">
        <f t="shared" si="74"/>
        <v>1</v>
      </c>
    </row>
    <row r="1468" spans="1:14">
      <c r="A1468" s="564">
        <f t="shared" si="75"/>
        <v>1458</v>
      </c>
      <c r="B1468" s="567" t="s">
        <v>2476</v>
      </c>
      <c r="C1468" s="491">
        <v>33.334000000000003</v>
      </c>
      <c r="D1468" s="491">
        <v>0</v>
      </c>
      <c r="E1468" s="491">
        <v>0</v>
      </c>
      <c r="F1468" s="491">
        <v>33.334000000000003</v>
      </c>
      <c r="G1468" s="491">
        <v>291.48399999999998</v>
      </c>
      <c r="H1468" s="491">
        <v>0</v>
      </c>
      <c r="I1468" s="491">
        <v>0</v>
      </c>
      <c r="J1468" s="491">
        <v>291.48399999999998</v>
      </c>
      <c r="K1468" s="581">
        <f t="shared" si="73"/>
        <v>8.7443451130977365</v>
      </c>
      <c r="L1468" s="581"/>
      <c r="M1468" s="581"/>
      <c r="N1468" s="581">
        <f t="shared" si="74"/>
        <v>8.7443451130977365</v>
      </c>
    </row>
    <row r="1469" spans="1:14">
      <c r="A1469" s="564">
        <f t="shared" si="75"/>
        <v>1459</v>
      </c>
      <c r="B1469" s="567" t="s">
        <v>2476</v>
      </c>
      <c r="C1469" s="491">
        <v>366.666</v>
      </c>
      <c r="D1469" s="491">
        <v>0</v>
      </c>
      <c r="E1469" s="491">
        <v>0</v>
      </c>
      <c r="F1469" s="491">
        <v>366.666</v>
      </c>
      <c r="G1469" s="491">
        <v>0</v>
      </c>
      <c r="H1469" s="491">
        <v>0</v>
      </c>
      <c r="I1469" s="491">
        <v>0</v>
      </c>
      <c r="J1469" s="491">
        <v>0</v>
      </c>
      <c r="K1469" s="581">
        <f t="shared" si="73"/>
        <v>0</v>
      </c>
      <c r="L1469" s="581"/>
      <c r="M1469" s="581"/>
      <c r="N1469" s="581">
        <f t="shared" si="74"/>
        <v>0</v>
      </c>
    </row>
    <row r="1470" spans="1:14" ht="28">
      <c r="A1470" s="564">
        <f t="shared" si="75"/>
        <v>1460</v>
      </c>
      <c r="B1470" s="567" t="s">
        <v>2477</v>
      </c>
      <c r="C1470" s="491">
        <v>0</v>
      </c>
      <c r="D1470" s="491">
        <v>0</v>
      </c>
      <c r="E1470" s="491">
        <v>0</v>
      </c>
      <c r="F1470" s="491">
        <v>0</v>
      </c>
      <c r="G1470" s="491">
        <v>72.733000000000004</v>
      </c>
      <c r="H1470" s="491">
        <v>0</v>
      </c>
      <c r="I1470" s="491">
        <v>0</v>
      </c>
      <c r="J1470" s="491">
        <v>72.733000000000004</v>
      </c>
      <c r="K1470" s="581"/>
      <c r="L1470" s="581"/>
      <c r="M1470" s="581"/>
      <c r="N1470" s="581"/>
    </row>
    <row r="1471" spans="1:14" ht="28">
      <c r="A1471" s="564">
        <f t="shared" si="75"/>
        <v>1461</v>
      </c>
      <c r="B1471" s="567" t="s">
        <v>2478</v>
      </c>
      <c r="C1471" s="491">
        <v>38.591000000000001</v>
      </c>
      <c r="D1471" s="491">
        <v>0</v>
      </c>
      <c r="E1471" s="491">
        <v>0</v>
      </c>
      <c r="F1471" s="491">
        <v>38.591000000000001</v>
      </c>
      <c r="G1471" s="491">
        <v>38.591000000000001</v>
      </c>
      <c r="H1471" s="491">
        <v>0</v>
      </c>
      <c r="I1471" s="491">
        <v>0</v>
      </c>
      <c r="J1471" s="491">
        <v>38.591000000000001</v>
      </c>
      <c r="K1471" s="581">
        <f t="shared" si="73"/>
        <v>1</v>
      </c>
      <c r="L1471" s="581"/>
      <c r="M1471" s="581"/>
      <c r="N1471" s="581">
        <f t="shared" si="74"/>
        <v>1</v>
      </c>
    </row>
    <row r="1472" spans="1:14" ht="28">
      <c r="A1472" s="564">
        <f t="shared" si="75"/>
        <v>1462</v>
      </c>
      <c r="B1472" s="567" t="s">
        <v>2479</v>
      </c>
      <c r="C1472" s="491">
        <v>0</v>
      </c>
      <c r="D1472" s="491">
        <v>0</v>
      </c>
      <c r="E1472" s="491">
        <v>0</v>
      </c>
      <c r="F1472" s="491">
        <v>0</v>
      </c>
      <c r="G1472" s="491">
        <v>3156.64</v>
      </c>
      <c r="H1472" s="491">
        <v>0</v>
      </c>
      <c r="I1472" s="491">
        <v>0</v>
      </c>
      <c r="J1472" s="491">
        <v>3156.64</v>
      </c>
      <c r="K1472" s="581"/>
      <c r="L1472" s="581"/>
      <c r="M1472" s="581"/>
      <c r="N1472" s="581"/>
    </row>
    <row r="1473" spans="1:14">
      <c r="A1473" s="564">
        <f t="shared" si="75"/>
        <v>1463</v>
      </c>
      <c r="B1473" s="567" t="s">
        <v>2480</v>
      </c>
      <c r="C1473" s="491">
        <v>10532.569</v>
      </c>
      <c r="D1473" s="491">
        <v>0</v>
      </c>
      <c r="E1473" s="491">
        <v>0</v>
      </c>
      <c r="F1473" s="491">
        <v>10532.569</v>
      </c>
      <c r="G1473" s="491">
        <v>10947.218999999999</v>
      </c>
      <c r="H1473" s="491">
        <v>0</v>
      </c>
      <c r="I1473" s="491">
        <v>0</v>
      </c>
      <c r="J1473" s="491">
        <v>10947.218999999999</v>
      </c>
      <c r="K1473" s="581">
        <f t="shared" si="73"/>
        <v>1.039368363027102</v>
      </c>
      <c r="L1473" s="581"/>
      <c r="M1473" s="581"/>
      <c r="N1473" s="581">
        <f t="shared" si="74"/>
        <v>1.039368363027102</v>
      </c>
    </row>
    <row r="1474" spans="1:14">
      <c r="A1474" s="564">
        <f t="shared" si="75"/>
        <v>1464</v>
      </c>
      <c r="B1474" s="567" t="s">
        <v>2480</v>
      </c>
      <c r="C1474" s="491">
        <v>1191.375</v>
      </c>
      <c r="D1474" s="491">
        <v>0</v>
      </c>
      <c r="E1474" s="491">
        <v>0</v>
      </c>
      <c r="F1474" s="491">
        <v>1191.375</v>
      </c>
      <c r="G1474" s="491">
        <v>1191.375</v>
      </c>
      <c r="H1474" s="491">
        <v>0</v>
      </c>
      <c r="I1474" s="491">
        <v>0</v>
      </c>
      <c r="J1474" s="491">
        <v>1191.375</v>
      </c>
      <c r="K1474" s="581">
        <f t="shared" si="73"/>
        <v>1</v>
      </c>
      <c r="L1474" s="581"/>
      <c r="M1474" s="581"/>
      <c r="N1474" s="581">
        <f t="shared" si="74"/>
        <v>1</v>
      </c>
    </row>
    <row r="1475" spans="1:14">
      <c r="A1475" s="564">
        <f t="shared" si="75"/>
        <v>1465</v>
      </c>
      <c r="B1475" s="567" t="s">
        <v>2480</v>
      </c>
      <c r="C1475" s="491">
        <v>3.3130000000000002</v>
      </c>
      <c r="D1475" s="491">
        <v>0</v>
      </c>
      <c r="E1475" s="491">
        <v>0</v>
      </c>
      <c r="F1475" s="491">
        <v>3.3130000000000002</v>
      </c>
      <c r="G1475" s="491">
        <v>3.3130000000000002</v>
      </c>
      <c r="H1475" s="491">
        <v>0</v>
      </c>
      <c r="I1475" s="491">
        <v>0</v>
      </c>
      <c r="J1475" s="491">
        <v>3.3130000000000002</v>
      </c>
      <c r="K1475" s="581">
        <f t="shared" si="73"/>
        <v>1</v>
      </c>
      <c r="L1475" s="581"/>
      <c r="M1475" s="581"/>
      <c r="N1475" s="581">
        <f t="shared" si="74"/>
        <v>1</v>
      </c>
    </row>
    <row r="1476" spans="1:14" ht="28">
      <c r="A1476" s="564">
        <f t="shared" si="75"/>
        <v>1466</v>
      </c>
      <c r="B1476" s="567" t="s">
        <v>2481</v>
      </c>
      <c r="C1476" s="491">
        <v>0</v>
      </c>
      <c r="D1476" s="491">
        <v>0</v>
      </c>
      <c r="E1476" s="491">
        <v>0</v>
      </c>
      <c r="F1476" s="491">
        <v>0</v>
      </c>
      <c r="G1476" s="491">
        <v>7539.8879999999999</v>
      </c>
      <c r="H1476" s="491">
        <v>0</v>
      </c>
      <c r="I1476" s="491">
        <v>0</v>
      </c>
      <c r="J1476" s="491">
        <v>7539.8879999999999</v>
      </c>
      <c r="K1476" s="581"/>
      <c r="L1476" s="581"/>
      <c r="M1476" s="581"/>
      <c r="N1476" s="581"/>
    </row>
    <row r="1477" spans="1:14" ht="28">
      <c r="A1477" s="564">
        <f t="shared" si="75"/>
        <v>1467</v>
      </c>
      <c r="B1477" s="567" t="s">
        <v>2482</v>
      </c>
      <c r="C1477" s="491">
        <v>0</v>
      </c>
      <c r="D1477" s="491">
        <v>0</v>
      </c>
      <c r="E1477" s="491">
        <v>0</v>
      </c>
      <c r="F1477" s="491">
        <v>0</v>
      </c>
      <c r="G1477" s="491">
        <v>2892.0410000000002</v>
      </c>
      <c r="H1477" s="491">
        <v>0</v>
      </c>
      <c r="I1477" s="491">
        <v>0</v>
      </c>
      <c r="J1477" s="491">
        <v>2892.0410000000002</v>
      </c>
      <c r="K1477" s="581"/>
      <c r="L1477" s="581"/>
      <c r="M1477" s="581"/>
      <c r="N1477" s="581"/>
    </row>
    <row r="1478" spans="1:14" ht="28">
      <c r="A1478" s="564">
        <f t="shared" si="75"/>
        <v>1468</v>
      </c>
      <c r="B1478" s="567" t="s">
        <v>2483</v>
      </c>
      <c r="C1478" s="491">
        <v>0</v>
      </c>
      <c r="D1478" s="491">
        <v>0</v>
      </c>
      <c r="E1478" s="491">
        <v>0</v>
      </c>
      <c r="F1478" s="491">
        <v>0</v>
      </c>
      <c r="G1478" s="491">
        <v>7312.7120000000004</v>
      </c>
      <c r="H1478" s="491">
        <v>0</v>
      </c>
      <c r="I1478" s="491">
        <v>0</v>
      </c>
      <c r="J1478" s="491">
        <v>7312.7120000000004</v>
      </c>
      <c r="K1478" s="581"/>
      <c r="L1478" s="581"/>
      <c r="M1478" s="581"/>
      <c r="N1478" s="581"/>
    </row>
    <row r="1479" spans="1:14" ht="28">
      <c r="A1479" s="564">
        <f t="shared" si="75"/>
        <v>1469</v>
      </c>
      <c r="B1479" s="567" t="s">
        <v>2483</v>
      </c>
      <c r="C1479" s="491">
        <v>128.94800000000001</v>
      </c>
      <c r="D1479" s="491">
        <v>0</v>
      </c>
      <c r="E1479" s="491">
        <v>0</v>
      </c>
      <c r="F1479" s="491">
        <v>128.94800000000001</v>
      </c>
      <c r="G1479" s="491">
        <v>128.94800000000001</v>
      </c>
      <c r="H1479" s="491">
        <v>0</v>
      </c>
      <c r="I1479" s="491">
        <v>0</v>
      </c>
      <c r="J1479" s="491">
        <v>128.94800000000001</v>
      </c>
      <c r="K1479" s="581">
        <f t="shared" si="73"/>
        <v>1</v>
      </c>
      <c r="L1479" s="581"/>
      <c r="M1479" s="581"/>
      <c r="N1479" s="581">
        <f t="shared" si="74"/>
        <v>1</v>
      </c>
    </row>
    <row r="1480" spans="1:14" ht="28">
      <c r="A1480" s="564">
        <f t="shared" si="75"/>
        <v>1470</v>
      </c>
      <c r="B1480" s="567" t="s">
        <v>2484</v>
      </c>
      <c r="C1480" s="491">
        <v>6989.6319999999996</v>
      </c>
      <c r="D1480" s="491">
        <v>0</v>
      </c>
      <c r="E1480" s="491">
        <v>0</v>
      </c>
      <c r="F1480" s="491">
        <v>6989.6319999999996</v>
      </c>
      <c r="G1480" s="491">
        <v>6989.6319999999996</v>
      </c>
      <c r="H1480" s="491">
        <v>0</v>
      </c>
      <c r="I1480" s="491">
        <v>0</v>
      </c>
      <c r="J1480" s="491">
        <v>6989.6319999999996</v>
      </c>
      <c r="K1480" s="581">
        <f t="shared" si="73"/>
        <v>1</v>
      </c>
      <c r="L1480" s="581"/>
      <c r="M1480" s="581"/>
      <c r="N1480" s="581">
        <f t="shared" si="74"/>
        <v>1</v>
      </c>
    </row>
    <row r="1481" spans="1:14" ht="28">
      <c r="A1481" s="564">
        <f t="shared" si="75"/>
        <v>1471</v>
      </c>
      <c r="B1481" s="567" t="s">
        <v>2484</v>
      </c>
      <c r="C1481" s="491">
        <v>6000</v>
      </c>
      <c r="D1481" s="491">
        <v>0</v>
      </c>
      <c r="E1481" s="491">
        <v>0</v>
      </c>
      <c r="F1481" s="491">
        <v>6000</v>
      </c>
      <c r="G1481" s="491">
        <v>6000</v>
      </c>
      <c r="H1481" s="491">
        <v>0</v>
      </c>
      <c r="I1481" s="491">
        <v>0</v>
      </c>
      <c r="J1481" s="491">
        <v>6000</v>
      </c>
      <c r="K1481" s="581">
        <f t="shared" si="73"/>
        <v>1</v>
      </c>
      <c r="L1481" s="581"/>
      <c r="M1481" s="581"/>
      <c r="N1481" s="581">
        <f t="shared" si="74"/>
        <v>1</v>
      </c>
    </row>
    <row r="1482" spans="1:14" ht="42">
      <c r="A1482" s="564">
        <f t="shared" si="75"/>
        <v>1472</v>
      </c>
      <c r="B1482" s="567" t="s">
        <v>2485</v>
      </c>
      <c r="C1482" s="491">
        <v>1511.732</v>
      </c>
      <c r="D1482" s="491">
        <v>0</v>
      </c>
      <c r="E1482" s="491">
        <v>0</v>
      </c>
      <c r="F1482" s="491">
        <v>1511.732</v>
      </c>
      <c r="G1482" s="491">
        <v>1511.732</v>
      </c>
      <c r="H1482" s="491">
        <v>0</v>
      </c>
      <c r="I1482" s="491">
        <v>0</v>
      </c>
      <c r="J1482" s="491">
        <v>1511.732</v>
      </c>
      <c r="K1482" s="581">
        <f t="shared" si="73"/>
        <v>1</v>
      </c>
      <c r="L1482" s="581"/>
      <c r="M1482" s="581"/>
      <c r="N1482" s="581">
        <f t="shared" si="74"/>
        <v>1</v>
      </c>
    </row>
    <row r="1483" spans="1:14" ht="28">
      <c r="A1483" s="564">
        <f t="shared" si="75"/>
        <v>1473</v>
      </c>
      <c r="B1483" s="567" t="s">
        <v>2486</v>
      </c>
      <c r="C1483" s="491">
        <v>0</v>
      </c>
      <c r="D1483" s="491">
        <v>0</v>
      </c>
      <c r="E1483" s="491">
        <v>0</v>
      </c>
      <c r="F1483" s="491">
        <v>0</v>
      </c>
      <c r="G1483" s="491">
        <v>396.70400000000001</v>
      </c>
      <c r="H1483" s="491">
        <v>0</v>
      </c>
      <c r="I1483" s="491">
        <v>0</v>
      </c>
      <c r="J1483" s="491">
        <v>396.70400000000001</v>
      </c>
      <c r="K1483" s="581"/>
      <c r="L1483" s="581"/>
      <c r="M1483" s="581"/>
      <c r="N1483" s="581"/>
    </row>
    <row r="1484" spans="1:14" ht="28">
      <c r="A1484" s="564">
        <f t="shared" si="75"/>
        <v>1474</v>
      </c>
      <c r="B1484" s="567" t="s">
        <v>2487</v>
      </c>
      <c r="C1484" s="491">
        <v>0</v>
      </c>
      <c r="D1484" s="491">
        <v>0</v>
      </c>
      <c r="E1484" s="491">
        <v>0</v>
      </c>
      <c r="F1484" s="491">
        <v>0</v>
      </c>
      <c r="G1484" s="491">
        <v>3840.799</v>
      </c>
      <c r="H1484" s="491">
        <v>0</v>
      </c>
      <c r="I1484" s="491">
        <v>0</v>
      </c>
      <c r="J1484" s="491">
        <v>3840.799</v>
      </c>
      <c r="K1484" s="581"/>
      <c r="L1484" s="581"/>
      <c r="M1484" s="581"/>
      <c r="N1484" s="581"/>
    </row>
    <row r="1485" spans="1:14" ht="28">
      <c r="A1485" s="564">
        <f t="shared" ref="A1485:A1548" si="76">1+A1484</f>
        <v>1475</v>
      </c>
      <c r="B1485" s="458" t="s">
        <v>700</v>
      </c>
      <c r="C1485" s="491">
        <v>0</v>
      </c>
      <c r="D1485" s="491">
        <v>0</v>
      </c>
      <c r="E1485" s="491">
        <v>0</v>
      </c>
      <c r="F1485" s="491">
        <v>0</v>
      </c>
      <c r="G1485" s="491">
        <v>10497.451999999999</v>
      </c>
      <c r="H1485" s="491">
        <v>0</v>
      </c>
      <c r="I1485" s="491">
        <v>0</v>
      </c>
      <c r="J1485" s="491">
        <v>10497.451999999999</v>
      </c>
      <c r="K1485" s="581"/>
      <c r="L1485" s="581"/>
      <c r="M1485" s="581"/>
      <c r="N1485" s="581"/>
    </row>
    <row r="1486" spans="1:14" ht="28">
      <c r="A1486" s="564">
        <f t="shared" si="76"/>
        <v>1476</v>
      </c>
      <c r="B1486" s="458" t="s">
        <v>700</v>
      </c>
      <c r="C1486" s="491">
        <v>16809</v>
      </c>
      <c r="D1486" s="491">
        <v>0</v>
      </c>
      <c r="E1486" s="491">
        <v>0</v>
      </c>
      <c r="F1486" s="491">
        <v>16809</v>
      </c>
      <c r="G1486" s="491">
        <v>13921.212</v>
      </c>
      <c r="H1486" s="491">
        <v>0</v>
      </c>
      <c r="I1486" s="491">
        <v>0</v>
      </c>
      <c r="J1486" s="491">
        <v>13921.212</v>
      </c>
      <c r="K1486" s="581">
        <f t="shared" ref="K1486:K1546" si="77">G1486/C1486</f>
        <v>0.82819989291451002</v>
      </c>
      <c r="L1486" s="581"/>
      <c r="M1486" s="581"/>
      <c r="N1486" s="581">
        <f t="shared" ref="N1486:N1546" si="78">J1486/F1486</f>
        <v>0.82819989291451002</v>
      </c>
    </row>
    <row r="1487" spans="1:14" ht="28">
      <c r="A1487" s="564">
        <f t="shared" si="76"/>
        <v>1477</v>
      </c>
      <c r="B1487" s="567" t="s">
        <v>2488</v>
      </c>
      <c r="C1487" s="491">
        <v>5000</v>
      </c>
      <c r="D1487" s="491">
        <v>0</v>
      </c>
      <c r="E1487" s="491">
        <v>0</v>
      </c>
      <c r="F1487" s="491">
        <v>5000</v>
      </c>
      <c r="G1487" s="491">
        <v>5000</v>
      </c>
      <c r="H1487" s="491">
        <v>0</v>
      </c>
      <c r="I1487" s="491">
        <v>0</v>
      </c>
      <c r="J1487" s="491">
        <v>5000</v>
      </c>
      <c r="K1487" s="581">
        <f t="shared" si="77"/>
        <v>1</v>
      </c>
      <c r="L1487" s="581"/>
      <c r="M1487" s="581"/>
      <c r="N1487" s="581">
        <f t="shared" si="78"/>
        <v>1</v>
      </c>
    </row>
    <row r="1488" spans="1:14" ht="28">
      <c r="A1488" s="564">
        <f t="shared" si="76"/>
        <v>1478</v>
      </c>
      <c r="B1488" s="567" t="s">
        <v>2488</v>
      </c>
      <c r="C1488" s="491">
        <v>70000</v>
      </c>
      <c r="D1488" s="491">
        <v>0</v>
      </c>
      <c r="E1488" s="491">
        <v>0</v>
      </c>
      <c r="F1488" s="491">
        <v>70000</v>
      </c>
      <c r="G1488" s="491">
        <v>34072.387000000002</v>
      </c>
      <c r="H1488" s="491">
        <v>0</v>
      </c>
      <c r="I1488" s="491">
        <v>0</v>
      </c>
      <c r="J1488" s="491">
        <v>34072.387000000002</v>
      </c>
      <c r="K1488" s="581">
        <f t="shared" si="77"/>
        <v>0.48674838571428575</v>
      </c>
      <c r="L1488" s="581"/>
      <c r="M1488" s="581"/>
      <c r="N1488" s="581">
        <f t="shared" si="78"/>
        <v>0.48674838571428575</v>
      </c>
    </row>
    <row r="1489" spans="1:14" ht="28">
      <c r="A1489" s="564">
        <f t="shared" si="76"/>
        <v>1479</v>
      </c>
      <c r="B1489" s="565" t="s">
        <v>2489</v>
      </c>
      <c r="C1489" s="491">
        <v>27150</v>
      </c>
      <c r="D1489" s="491">
        <v>0</v>
      </c>
      <c r="E1489" s="491">
        <v>0</v>
      </c>
      <c r="F1489" s="491">
        <v>27150</v>
      </c>
      <c r="G1489" s="491">
        <v>3465.8209999999999</v>
      </c>
      <c r="H1489" s="491">
        <v>0</v>
      </c>
      <c r="I1489" s="491">
        <v>0</v>
      </c>
      <c r="J1489" s="491">
        <v>3465.8209999999999</v>
      </c>
      <c r="K1489" s="581">
        <f t="shared" si="77"/>
        <v>0.12765454880294658</v>
      </c>
      <c r="L1489" s="581"/>
      <c r="M1489" s="581"/>
      <c r="N1489" s="581">
        <f t="shared" si="78"/>
        <v>0.12765454880294658</v>
      </c>
    </row>
    <row r="1490" spans="1:14" ht="28">
      <c r="A1490" s="564">
        <f t="shared" si="76"/>
        <v>1480</v>
      </c>
      <c r="B1490" s="565" t="s">
        <v>2489</v>
      </c>
      <c r="C1490" s="491">
        <v>6000</v>
      </c>
      <c r="D1490" s="491">
        <v>0</v>
      </c>
      <c r="E1490" s="491">
        <v>0</v>
      </c>
      <c r="F1490" s="491">
        <v>6000</v>
      </c>
      <c r="G1490" s="491">
        <v>124.176</v>
      </c>
      <c r="H1490" s="491">
        <v>0</v>
      </c>
      <c r="I1490" s="491">
        <v>0</v>
      </c>
      <c r="J1490" s="491">
        <v>124.176</v>
      </c>
      <c r="K1490" s="581">
        <f t="shared" si="77"/>
        <v>2.0695999999999999E-2</v>
      </c>
      <c r="L1490" s="581"/>
      <c r="M1490" s="581"/>
      <c r="N1490" s="581">
        <f t="shared" si="78"/>
        <v>2.0695999999999999E-2</v>
      </c>
    </row>
    <row r="1491" spans="1:14" ht="28">
      <c r="A1491" s="564">
        <f t="shared" si="76"/>
        <v>1481</v>
      </c>
      <c r="B1491" s="458" t="s">
        <v>2490</v>
      </c>
      <c r="C1491" s="491">
        <v>207.63</v>
      </c>
      <c r="D1491" s="491">
        <v>0</v>
      </c>
      <c r="E1491" s="491">
        <v>0</v>
      </c>
      <c r="F1491" s="491">
        <v>207.63</v>
      </c>
      <c r="G1491" s="491">
        <v>207.63</v>
      </c>
      <c r="H1491" s="491">
        <v>0</v>
      </c>
      <c r="I1491" s="491">
        <v>0</v>
      </c>
      <c r="J1491" s="491">
        <v>207.63</v>
      </c>
      <c r="K1491" s="581">
        <f t="shared" si="77"/>
        <v>1</v>
      </c>
      <c r="L1491" s="581"/>
      <c r="M1491" s="581"/>
      <c r="N1491" s="581">
        <f t="shared" si="78"/>
        <v>1</v>
      </c>
    </row>
    <row r="1492" spans="1:14" ht="42">
      <c r="A1492" s="564">
        <f t="shared" si="76"/>
        <v>1482</v>
      </c>
      <c r="B1492" s="565" t="s">
        <v>2491</v>
      </c>
      <c r="C1492" s="491">
        <v>122</v>
      </c>
      <c r="D1492" s="491">
        <v>0</v>
      </c>
      <c r="E1492" s="491">
        <v>0</v>
      </c>
      <c r="F1492" s="491">
        <v>122</v>
      </c>
      <c r="G1492" s="491">
        <v>85.551000000000002</v>
      </c>
      <c r="H1492" s="491">
        <v>0</v>
      </c>
      <c r="I1492" s="491">
        <v>0</v>
      </c>
      <c r="J1492" s="491">
        <v>85.551000000000002</v>
      </c>
      <c r="K1492" s="581">
        <f t="shared" si="77"/>
        <v>0.70123770491803283</v>
      </c>
      <c r="L1492" s="581"/>
      <c r="M1492" s="581"/>
      <c r="N1492" s="581">
        <f t="shared" si="78"/>
        <v>0.70123770491803283</v>
      </c>
    </row>
    <row r="1493" spans="1:14" ht="28">
      <c r="A1493" s="564">
        <f t="shared" si="76"/>
        <v>1483</v>
      </c>
      <c r="B1493" s="458" t="s">
        <v>2492</v>
      </c>
      <c r="C1493" s="491">
        <v>343.90600000000001</v>
      </c>
      <c r="D1493" s="491">
        <v>0</v>
      </c>
      <c r="E1493" s="491">
        <v>0</v>
      </c>
      <c r="F1493" s="491">
        <v>343.90600000000001</v>
      </c>
      <c r="G1493" s="491">
        <v>343.90600000000001</v>
      </c>
      <c r="H1493" s="491">
        <v>0</v>
      </c>
      <c r="I1493" s="491">
        <v>0</v>
      </c>
      <c r="J1493" s="491">
        <v>343.90600000000001</v>
      </c>
      <c r="K1493" s="581">
        <f t="shared" si="77"/>
        <v>1</v>
      </c>
      <c r="L1493" s="581"/>
      <c r="M1493" s="581"/>
      <c r="N1493" s="581">
        <f t="shared" si="78"/>
        <v>1</v>
      </c>
    </row>
    <row r="1494" spans="1:14" ht="28">
      <c r="A1494" s="564">
        <f t="shared" si="76"/>
        <v>1484</v>
      </c>
      <c r="B1494" s="458" t="s">
        <v>2493</v>
      </c>
      <c r="C1494" s="491">
        <v>0</v>
      </c>
      <c r="D1494" s="491">
        <v>0</v>
      </c>
      <c r="E1494" s="491">
        <v>0</v>
      </c>
      <c r="F1494" s="491">
        <v>0</v>
      </c>
      <c r="G1494" s="491">
        <v>191</v>
      </c>
      <c r="H1494" s="491">
        <v>0</v>
      </c>
      <c r="I1494" s="491">
        <v>0</v>
      </c>
      <c r="J1494" s="491">
        <v>191</v>
      </c>
      <c r="K1494" s="581"/>
      <c r="L1494" s="581"/>
      <c r="M1494" s="581"/>
      <c r="N1494" s="581"/>
    </row>
    <row r="1495" spans="1:14" ht="28">
      <c r="A1495" s="564">
        <f t="shared" si="76"/>
        <v>1485</v>
      </c>
      <c r="B1495" s="458" t="s">
        <v>2494</v>
      </c>
      <c r="C1495" s="491">
        <v>126.42700000000001</v>
      </c>
      <c r="D1495" s="491">
        <v>0</v>
      </c>
      <c r="E1495" s="491">
        <v>0</v>
      </c>
      <c r="F1495" s="491">
        <v>126.42700000000001</v>
      </c>
      <c r="G1495" s="491">
        <v>126.42700000000001</v>
      </c>
      <c r="H1495" s="491">
        <v>0</v>
      </c>
      <c r="I1495" s="491">
        <v>0</v>
      </c>
      <c r="J1495" s="491">
        <v>126.42700000000001</v>
      </c>
      <c r="K1495" s="581">
        <f t="shared" si="77"/>
        <v>1</v>
      </c>
      <c r="L1495" s="581"/>
      <c r="M1495" s="581"/>
      <c r="N1495" s="581">
        <f t="shared" si="78"/>
        <v>1</v>
      </c>
    </row>
    <row r="1496" spans="1:14" ht="28">
      <c r="A1496" s="564">
        <f t="shared" si="76"/>
        <v>1486</v>
      </c>
      <c r="B1496" s="458" t="s">
        <v>2495</v>
      </c>
      <c r="C1496" s="491">
        <v>959</v>
      </c>
      <c r="D1496" s="491">
        <v>0</v>
      </c>
      <c r="E1496" s="491">
        <v>0</v>
      </c>
      <c r="F1496" s="491">
        <v>959</v>
      </c>
      <c r="G1496" s="491">
        <v>957.56600000000003</v>
      </c>
      <c r="H1496" s="491">
        <v>0</v>
      </c>
      <c r="I1496" s="491">
        <v>0</v>
      </c>
      <c r="J1496" s="491">
        <v>957.56600000000003</v>
      </c>
      <c r="K1496" s="581">
        <f t="shared" si="77"/>
        <v>0.99850469238790407</v>
      </c>
      <c r="L1496" s="581"/>
      <c r="M1496" s="581"/>
      <c r="N1496" s="581">
        <f t="shared" si="78"/>
        <v>0.99850469238790407</v>
      </c>
    </row>
    <row r="1497" spans="1:14" ht="28">
      <c r="A1497" s="564">
        <f t="shared" si="76"/>
        <v>1487</v>
      </c>
      <c r="B1497" s="458" t="s">
        <v>2496</v>
      </c>
      <c r="C1497" s="491">
        <v>82.019000000000005</v>
      </c>
      <c r="D1497" s="491">
        <v>0</v>
      </c>
      <c r="E1497" s="491">
        <v>0</v>
      </c>
      <c r="F1497" s="491">
        <v>82.019000000000005</v>
      </c>
      <c r="G1497" s="491">
        <v>82.019000000000005</v>
      </c>
      <c r="H1497" s="491">
        <v>0</v>
      </c>
      <c r="I1497" s="491">
        <v>0</v>
      </c>
      <c r="J1497" s="491">
        <v>82.019000000000005</v>
      </c>
      <c r="K1497" s="581">
        <f t="shared" si="77"/>
        <v>1</v>
      </c>
      <c r="L1497" s="581"/>
      <c r="M1497" s="581"/>
      <c r="N1497" s="581">
        <f t="shared" si="78"/>
        <v>1</v>
      </c>
    </row>
    <row r="1498" spans="1:14" ht="28">
      <c r="A1498" s="564">
        <f t="shared" si="76"/>
        <v>1488</v>
      </c>
      <c r="B1498" s="458" t="s">
        <v>2497</v>
      </c>
      <c r="C1498" s="491">
        <v>14.786</v>
      </c>
      <c r="D1498" s="491">
        <v>0</v>
      </c>
      <c r="E1498" s="491">
        <v>0</v>
      </c>
      <c r="F1498" s="491">
        <v>14.786</v>
      </c>
      <c r="G1498" s="491">
        <v>759.88699999999994</v>
      </c>
      <c r="H1498" s="491">
        <v>0</v>
      </c>
      <c r="I1498" s="491">
        <v>0</v>
      </c>
      <c r="J1498" s="491">
        <v>759.88699999999994</v>
      </c>
      <c r="K1498" s="581">
        <f t="shared" si="77"/>
        <v>51.392330582983902</v>
      </c>
      <c r="L1498" s="581"/>
      <c r="M1498" s="581"/>
      <c r="N1498" s="581">
        <f t="shared" si="78"/>
        <v>51.392330582983902</v>
      </c>
    </row>
    <row r="1499" spans="1:14" ht="28">
      <c r="A1499" s="564">
        <f t="shared" si="76"/>
        <v>1489</v>
      </c>
      <c r="B1499" s="458" t="s">
        <v>2498</v>
      </c>
      <c r="C1499" s="491">
        <v>11.548999999999999</v>
      </c>
      <c r="D1499" s="491">
        <v>0</v>
      </c>
      <c r="E1499" s="491">
        <v>0</v>
      </c>
      <c r="F1499" s="491">
        <v>11.548999999999999</v>
      </c>
      <c r="G1499" s="491">
        <v>11.548999999999999</v>
      </c>
      <c r="H1499" s="491">
        <v>0</v>
      </c>
      <c r="I1499" s="491">
        <v>0</v>
      </c>
      <c r="J1499" s="491">
        <v>11.548999999999999</v>
      </c>
      <c r="K1499" s="581">
        <f t="shared" si="77"/>
        <v>1</v>
      </c>
      <c r="L1499" s="581"/>
      <c r="M1499" s="581"/>
      <c r="N1499" s="581">
        <f t="shared" si="78"/>
        <v>1</v>
      </c>
    </row>
    <row r="1500" spans="1:14" ht="28">
      <c r="A1500" s="564">
        <f t="shared" si="76"/>
        <v>1490</v>
      </c>
      <c r="B1500" s="458" t="s">
        <v>2499</v>
      </c>
      <c r="C1500" s="491">
        <v>7.9930000000000003</v>
      </c>
      <c r="D1500" s="491">
        <v>0</v>
      </c>
      <c r="E1500" s="491">
        <v>0</v>
      </c>
      <c r="F1500" s="491">
        <v>7.9930000000000003</v>
      </c>
      <c r="G1500" s="491">
        <v>7.9930000000000003</v>
      </c>
      <c r="H1500" s="491">
        <v>0</v>
      </c>
      <c r="I1500" s="491">
        <v>0</v>
      </c>
      <c r="J1500" s="491">
        <v>7.9930000000000003</v>
      </c>
      <c r="K1500" s="581">
        <f t="shared" si="77"/>
        <v>1</v>
      </c>
      <c r="L1500" s="581"/>
      <c r="M1500" s="581"/>
      <c r="N1500" s="581">
        <f t="shared" si="78"/>
        <v>1</v>
      </c>
    </row>
    <row r="1501" spans="1:14" ht="28">
      <c r="A1501" s="564">
        <f t="shared" si="76"/>
        <v>1491</v>
      </c>
      <c r="B1501" s="458" t="s">
        <v>2500</v>
      </c>
      <c r="C1501" s="491">
        <v>0</v>
      </c>
      <c r="D1501" s="491">
        <v>0</v>
      </c>
      <c r="E1501" s="491">
        <v>0</v>
      </c>
      <c r="F1501" s="491">
        <v>0</v>
      </c>
      <c r="G1501" s="491">
        <v>120.432</v>
      </c>
      <c r="H1501" s="491">
        <v>0</v>
      </c>
      <c r="I1501" s="491">
        <v>0</v>
      </c>
      <c r="J1501" s="491">
        <v>120.432</v>
      </c>
      <c r="K1501" s="581"/>
      <c r="L1501" s="581"/>
      <c r="M1501" s="581"/>
      <c r="N1501" s="581"/>
    </row>
    <row r="1502" spans="1:14" ht="28">
      <c r="A1502" s="564">
        <f t="shared" si="76"/>
        <v>1492</v>
      </c>
      <c r="B1502" s="458" t="s">
        <v>2501</v>
      </c>
      <c r="C1502" s="491">
        <v>32.100999999999999</v>
      </c>
      <c r="D1502" s="491">
        <v>0</v>
      </c>
      <c r="E1502" s="491">
        <v>0</v>
      </c>
      <c r="F1502" s="491">
        <v>32.100999999999999</v>
      </c>
      <c r="G1502" s="491">
        <v>357.92200000000003</v>
      </c>
      <c r="H1502" s="491">
        <v>0</v>
      </c>
      <c r="I1502" s="491">
        <v>0</v>
      </c>
      <c r="J1502" s="491">
        <v>357.92200000000003</v>
      </c>
      <c r="K1502" s="581">
        <f t="shared" si="77"/>
        <v>11.149870720538303</v>
      </c>
      <c r="L1502" s="581"/>
      <c r="M1502" s="581"/>
      <c r="N1502" s="581">
        <f t="shared" si="78"/>
        <v>11.149870720538303</v>
      </c>
    </row>
    <row r="1503" spans="1:14" ht="42">
      <c r="A1503" s="564">
        <f t="shared" si="76"/>
        <v>1493</v>
      </c>
      <c r="B1503" s="458" t="s">
        <v>2502</v>
      </c>
      <c r="C1503" s="491">
        <v>0</v>
      </c>
      <c r="D1503" s="491">
        <v>0</v>
      </c>
      <c r="E1503" s="491">
        <v>0</v>
      </c>
      <c r="F1503" s="491">
        <v>0</v>
      </c>
      <c r="G1503" s="491">
        <v>77.578999999999994</v>
      </c>
      <c r="H1503" s="491">
        <v>0</v>
      </c>
      <c r="I1503" s="491">
        <v>0</v>
      </c>
      <c r="J1503" s="491">
        <v>77.578999999999994</v>
      </c>
      <c r="K1503" s="581"/>
      <c r="L1503" s="581"/>
      <c r="M1503" s="581"/>
      <c r="N1503" s="581"/>
    </row>
    <row r="1504" spans="1:14" ht="28">
      <c r="A1504" s="564">
        <f t="shared" si="76"/>
        <v>1494</v>
      </c>
      <c r="B1504" s="458" t="s">
        <v>2503</v>
      </c>
      <c r="C1504" s="491">
        <v>41.622</v>
      </c>
      <c r="D1504" s="491">
        <v>0</v>
      </c>
      <c r="E1504" s="491">
        <v>0</v>
      </c>
      <c r="F1504" s="491">
        <v>41.622</v>
      </c>
      <c r="G1504" s="491">
        <v>41.622</v>
      </c>
      <c r="H1504" s="491">
        <v>0</v>
      </c>
      <c r="I1504" s="491">
        <v>0</v>
      </c>
      <c r="J1504" s="491">
        <v>41.622</v>
      </c>
      <c r="K1504" s="581">
        <f t="shared" si="77"/>
        <v>1</v>
      </c>
      <c r="L1504" s="581"/>
      <c r="M1504" s="581"/>
      <c r="N1504" s="581">
        <f t="shared" si="78"/>
        <v>1</v>
      </c>
    </row>
    <row r="1505" spans="1:14" ht="28">
      <c r="A1505" s="564">
        <f t="shared" si="76"/>
        <v>1495</v>
      </c>
      <c r="B1505" s="458" t="s">
        <v>2503</v>
      </c>
      <c r="C1505" s="491">
        <v>850</v>
      </c>
      <c r="D1505" s="491">
        <v>0</v>
      </c>
      <c r="E1505" s="491">
        <v>0</v>
      </c>
      <c r="F1505" s="491">
        <v>850</v>
      </c>
      <c r="G1505" s="491">
        <v>850</v>
      </c>
      <c r="H1505" s="491">
        <v>0</v>
      </c>
      <c r="I1505" s="491">
        <v>0</v>
      </c>
      <c r="J1505" s="491">
        <v>850</v>
      </c>
      <c r="K1505" s="581">
        <f t="shared" si="77"/>
        <v>1</v>
      </c>
      <c r="L1505" s="581"/>
      <c r="M1505" s="581"/>
      <c r="N1505" s="581">
        <f t="shared" si="78"/>
        <v>1</v>
      </c>
    </row>
    <row r="1506" spans="1:14">
      <c r="A1506" s="564">
        <f t="shared" si="76"/>
        <v>1496</v>
      </c>
      <c r="B1506" s="458" t="s">
        <v>2504</v>
      </c>
      <c r="C1506" s="491">
        <v>749.24099999999999</v>
      </c>
      <c r="D1506" s="491">
        <v>0</v>
      </c>
      <c r="E1506" s="491">
        <v>0</v>
      </c>
      <c r="F1506" s="491">
        <v>749.24099999999999</v>
      </c>
      <c r="G1506" s="491">
        <v>749.24099999999999</v>
      </c>
      <c r="H1506" s="491">
        <v>0</v>
      </c>
      <c r="I1506" s="491">
        <v>0</v>
      </c>
      <c r="J1506" s="491">
        <v>749.24099999999999</v>
      </c>
      <c r="K1506" s="581">
        <f t="shared" si="77"/>
        <v>1</v>
      </c>
      <c r="L1506" s="581"/>
      <c r="M1506" s="581"/>
      <c r="N1506" s="581">
        <f t="shared" si="78"/>
        <v>1</v>
      </c>
    </row>
    <row r="1507" spans="1:14" ht="28">
      <c r="A1507" s="564">
        <f t="shared" si="76"/>
        <v>1497</v>
      </c>
      <c r="B1507" s="458" t="s">
        <v>2505</v>
      </c>
      <c r="C1507" s="491">
        <v>550</v>
      </c>
      <c r="D1507" s="491">
        <v>0</v>
      </c>
      <c r="E1507" s="491">
        <v>0</v>
      </c>
      <c r="F1507" s="491">
        <v>550</v>
      </c>
      <c r="G1507" s="491">
        <v>550</v>
      </c>
      <c r="H1507" s="491">
        <v>0</v>
      </c>
      <c r="I1507" s="491">
        <v>0</v>
      </c>
      <c r="J1507" s="491">
        <v>550</v>
      </c>
      <c r="K1507" s="581">
        <f t="shared" si="77"/>
        <v>1</v>
      </c>
      <c r="L1507" s="581"/>
      <c r="M1507" s="581"/>
      <c r="N1507" s="581">
        <f t="shared" si="78"/>
        <v>1</v>
      </c>
    </row>
    <row r="1508" spans="1:14" ht="28">
      <c r="A1508" s="564">
        <f t="shared" si="76"/>
        <v>1498</v>
      </c>
      <c r="B1508" s="458" t="s">
        <v>2506</v>
      </c>
      <c r="C1508" s="491">
        <v>47.731999999999999</v>
      </c>
      <c r="D1508" s="491">
        <v>0</v>
      </c>
      <c r="E1508" s="491">
        <v>0</v>
      </c>
      <c r="F1508" s="491">
        <v>47.731999999999999</v>
      </c>
      <c r="G1508" s="491">
        <v>27.466000000000001</v>
      </c>
      <c r="H1508" s="491">
        <v>0</v>
      </c>
      <c r="I1508" s="491">
        <v>0</v>
      </c>
      <c r="J1508" s="491">
        <v>27.466000000000001</v>
      </c>
      <c r="K1508" s="581">
        <f t="shared" si="77"/>
        <v>0.57542110114807676</v>
      </c>
      <c r="L1508" s="581"/>
      <c r="M1508" s="581"/>
      <c r="N1508" s="581">
        <f t="shared" si="78"/>
        <v>0.57542110114807676</v>
      </c>
    </row>
    <row r="1509" spans="1:14" ht="42">
      <c r="A1509" s="564">
        <f t="shared" si="76"/>
        <v>1499</v>
      </c>
      <c r="B1509" s="458" t="s">
        <v>2507</v>
      </c>
      <c r="C1509" s="491">
        <v>543.82500000000005</v>
      </c>
      <c r="D1509" s="491">
        <v>0</v>
      </c>
      <c r="E1509" s="491">
        <v>0</v>
      </c>
      <c r="F1509" s="491">
        <v>543.82500000000005</v>
      </c>
      <c r="G1509" s="491">
        <v>602.79399999999998</v>
      </c>
      <c r="H1509" s="491">
        <v>0</v>
      </c>
      <c r="I1509" s="491">
        <v>0</v>
      </c>
      <c r="J1509" s="491">
        <v>602.79399999999998</v>
      </c>
      <c r="K1509" s="581">
        <f t="shared" si="77"/>
        <v>1.108433779248839</v>
      </c>
      <c r="L1509" s="581"/>
      <c r="M1509" s="581"/>
      <c r="N1509" s="581">
        <f t="shared" si="78"/>
        <v>1.108433779248839</v>
      </c>
    </row>
    <row r="1510" spans="1:14" ht="28">
      <c r="A1510" s="564">
        <f t="shared" si="76"/>
        <v>1500</v>
      </c>
      <c r="B1510" s="458" t="s">
        <v>2508</v>
      </c>
      <c r="C1510" s="491">
        <v>35.826000000000001</v>
      </c>
      <c r="D1510" s="491">
        <v>0</v>
      </c>
      <c r="E1510" s="491">
        <v>0</v>
      </c>
      <c r="F1510" s="491">
        <v>35.826000000000001</v>
      </c>
      <c r="G1510" s="491">
        <v>35.826000000000001</v>
      </c>
      <c r="H1510" s="491">
        <v>0</v>
      </c>
      <c r="I1510" s="491">
        <v>0</v>
      </c>
      <c r="J1510" s="491">
        <v>35.826000000000001</v>
      </c>
      <c r="K1510" s="581">
        <f t="shared" si="77"/>
        <v>1</v>
      </c>
      <c r="L1510" s="581"/>
      <c r="M1510" s="581"/>
      <c r="N1510" s="581">
        <f t="shared" si="78"/>
        <v>1</v>
      </c>
    </row>
    <row r="1511" spans="1:14">
      <c r="A1511" s="564">
        <f t="shared" si="76"/>
        <v>1501</v>
      </c>
      <c r="B1511" s="458" t="s">
        <v>2509</v>
      </c>
      <c r="C1511" s="491">
        <v>2235.2130000000002</v>
      </c>
      <c r="D1511" s="491">
        <v>0</v>
      </c>
      <c r="E1511" s="491">
        <v>0</v>
      </c>
      <c r="F1511" s="491">
        <v>2235.2130000000002</v>
      </c>
      <c r="G1511" s="491">
        <v>2442.3330000000001</v>
      </c>
      <c r="H1511" s="491">
        <v>0</v>
      </c>
      <c r="I1511" s="491">
        <v>0</v>
      </c>
      <c r="J1511" s="491">
        <v>2442.3330000000001</v>
      </c>
      <c r="K1511" s="581">
        <f t="shared" si="77"/>
        <v>1.0926623100348825</v>
      </c>
      <c r="L1511" s="581"/>
      <c r="M1511" s="581"/>
      <c r="N1511" s="581">
        <f t="shared" si="78"/>
        <v>1.0926623100348825</v>
      </c>
    </row>
    <row r="1512" spans="1:14" ht="28">
      <c r="A1512" s="564">
        <f t="shared" si="76"/>
        <v>1502</v>
      </c>
      <c r="B1512" s="458" t="s">
        <v>2510</v>
      </c>
      <c r="C1512" s="491">
        <v>1000</v>
      </c>
      <c r="D1512" s="491">
        <v>0</v>
      </c>
      <c r="E1512" s="491">
        <v>0</v>
      </c>
      <c r="F1512" s="491">
        <v>1000</v>
      </c>
      <c r="G1512" s="491">
        <v>1000</v>
      </c>
      <c r="H1512" s="491">
        <v>0</v>
      </c>
      <c r="I1512" s="491">
        <v>0</v>
      </c>
      <c r="J1512" s="491">
        <v>1000</v>
      </c>
      <c r="K1512" s="581">
        <f t="shared" si="77"/>
        <v>1</v>
      </c>
      <c r="L1512" s="581"/>
      <c r="M1512" s="581"/>
      <c r="N1512" s="581">
        <f t="shared" si="78"/>
        <v>1</v>
      </c>
    </row>
    <row r="1513" spans="1:14">
      <c r="A1513" s="564">
        <f t="shared" si="76"/>
        <v>1503</v>
      </c>
      <c r="B1513" s="458" t="s">
        <v>2511</v>
      </c>
      <c r="C1513" s="491">
        <v>0</v>
      </c>
      <c r="D1513" s="491">
        <v>0</v>
      </c>
      <c r="E1513" s="491">
        <v>0</v>
      </c>
      <c r="F1513" s="491">
        <v>0</v>
      </c>
      <c r="G1513" s="491">
        <v>302.31299999999999</v>
      </c>
      <c r="H1513" s="491">
        <v>0</v>
      </c>
      <c r="I1513" s="491">
        <v>0</v>
      </c>
      <c r="J1513" s="491">
        <v>302.31299999999999</v>
      </c>
      <c r="K1513" s="581"/>
      <c r="L1513" s="581"/>
      <c r="M1513" s="581"/>
      <c r="N1513" s="581"/>
    </row>
    <row r="1514" spans="1:14" ht="28">
      <c r="A1514" s="564">
        <f t="shared" si="76"/>
        <v>1504</v>
      </c>
      <c r="B1514" s="458" t="s">
        <v>2512</v>
      </c>
      <c r="C1514" s="491">
        <v>397.35700000000003</v>
      </c>
      <c r="D1514" s="491">
        <v>0</v>
      </c>
      <c r="E1514" s="491">
        <v>0</v>
      </c>
      <c r="F1514" s="491">
        <v>397.35700000000003</v>
      </c>
      <c r="G1514" s="491">
        <v>549.07299999999998</v>
      </c>
      <c r="H1514" s="491">
        <v>0</v>
      </c>
      <c r="I1514" s="491">
        <v>0</v>
      </c>
      <c r="J1514" s="491">
        <v>549.07299999999998</v>
      </c>
      <c r="K1514" s="581">
        <f t="shared" si="77"/>
        <v>1.381812828262746</v>
      </c>
      <c r="L1514" s="581"/>
      <c r="M1514" s="581"/>
      <c r="N1514" s="581">
        <f t="shared" si="78"/>
        <v>1.381812828262746</v>
      </c>
    </row>
    <row r="1515" spans="1:14" ht="28">
      <c r="A1515" s="564">
        <f t="shared" si="76"/>
        <v>1505</v>
      </c>
      <c r="B1515" s="458" t="s">
        <v>2512</v>
      </c>
      <c r="C1515" s="491">
        <v>150</v>
      </c>
      <c r="D1515" s="491">
        <v>0</v>
      </c>
      <c r="E1515" s="491">
        <v>0</v>
      </c>
      <c r="F1515" s="491">
        <v>150</v>
      </c>
      <c r="G1515" s="491">
        <v>150</v>
      </c>
      <c r="H1515" s="491">
        <v>0</v>
      </c>
      <c r="I1515" s="491">
        <v>0</v>
      </c>
      <c r="J1515" s="491">
        <v>150</v>
      </c>
      <c r="K1515" s="581">
        <f t="shared" si="77"/>
        <v>1</v>
      </c>
      <c r="L1515" s="581"/>
      <c r="M1515" s="581"/>
      <c r="N1515" s="581">
        <f t="shared" si="78"/>
        <v>1</v>
      </c>
    </row>
    <row r="1516" spans="1:14">
      <c r="A1516" s="564">
        <f t="shared" si="76"/>
        <v>1506</v>
      </c>
      <c r="B1516" s="458" t="s">
        <v>2513</v>
      </c>
      <c r="C1516" s="491">
        <v>0</v>
      </c>
      <c r="D1516" s="491">
        <v>0</v>
      </c>
      <c r="E1516" s="491">
        <v>0</v>
      </c>
      <c r="F1516" s="491">
        <v>0</v>
      </c>
      <c r="G1516" s="491">
        <v>88.185000000000002</v>
      </c>
      <c r="H1516" s="491">
        <v>0</v>
      </c>
      <c r="I1516" s="491">
        <v>0</v>
      </c>
      <c r="J1516" s="491">
        <v>88.185000000000002</v>
      </c>
      <c r="K1516" s="581"/>
      <c r="L1516" s="581"/>
      <c r="M1516" s="581"/>
      <c r="N1516" s="581"/>
    </row>
    <row r="1517" spans="1:14" ht="28">
      <c r="A1517" s="564">
        <f t="shared" si="76"/>
        <v>1507</v>
      </c>
      <c r="B1517" s="458" t="s">
        <v>2514</v>
      </c>
      <c r="C1517" s="491">
        <v>216.65600000000001</v>
      </c>
      <c r="D1517" s="491">
        <v>0</v>
      </c>
      <c r="E1517" s="491">
        <v>0</v>
      </c>
      <c r="F1517" s="491">
        <v>216.65600000000001</v>
      </c>
      <c r="G1517" s="491">
        <v>216.65600000000001</v>
      </c>
      <c r="H1517" s="491">
        <v>0</v>
      </c>
      <c r="I1517" s="491">
        <v>0</v>
      </c>
      <c r="J1517" s="491">
        <v>216.65600000000001</v>
      </c>
      <c r="K1517" s="581">
        <f t="shared" si="77"/>
        <v>1</v>
      </c>
      <c r="L1517" s="581"/>
      <c r="M1517" s="581"/>
      <c r="N1517" s="581">
        <f t="shared" si="78"/>
        <v>1</v>
      </c>
    </row>
    <row r="1518" spans="1:14" ht="28">
      <c r="A1518" s="564">
        <f t="shared" si="76"/>
        <v>1508</v>
      </c>
      <c r="B1518" s="458" t="s">
        <v>2515</v>
      </c>
      <c r="C1518" s="491">
        <v>0</v>
      </c>
      <c r="D1518" s="491">
        <v>0</v>
      </c>
      <c r="E1518" s="491">
        <v>0</v>
      </c>
      <c r="F1518" s="491">
        <v>0</v>
      </c>
      <c r="G1518" s="491">
        <v>283.14999999999998</v>
      </c>
      <c r="H1518" s="491">
        <v>0</v>
      </c>
      <c r="I1518" s="491">
        <v>0</v>
      </c>
      <c r="J1518" s="491">
        <v>283.14999999999998</v>
      </c>
      <c r="K1518" s="581"/>
      <c r="L1518" s="581"/>
      <c r="M1518" s="581"/>
      <c r="N1518" s="581"/>
    </row>
    <row r="1519" spans="1:14" ht="28">
      <c r="A1519" s="564">
        <f t="shared" si="76"/>
        <v>1509</v>
      </c>
      <c r="B1519" s="458" t="s">
        <v>2515</v>
      </c>
      <c r="C1519" s="491">
        <v>1000</v>
      </c>
      <c r="D1519" s="491">
        <v>0</v>
      </c>
      <c r="E1519" s="491">
        <v>0</v>
      </c>
      <c r="F1519" s="491">
        <v>1000</v>
      </c>
      <c r="G1519" s="491">
        <v>1000</v>
      </c>
      <c r="H1519" s="491">
        <v>0</v>
      </c>
      <c r="I1519" s="491">
        <v>0</v>
      </c>
      <c r="J1519" s="491">
        <v>1000</v>
      </c>
      <c r="K1519" s="581">
        <f t="shared" si="77"/>
        <v>1</v>
      </c>
      <c r="L1519" s="581"/>
      <c r="M1519" s="581"/>
      <c r="N1519" s="581">
        <f t="shared" si="78"/>
        <v>1</v>
      </c>
    </row>
    <row r="1520" spans="1:14" ht="28">
      <c r="A1520" s="564">
        <f t="shared" si="76"/>
        <v>1510</v>
      </c>
      <c r="B1520" s="458" t="s">
        <v>2516</v>
      </c>
      <c r="C1520" s="491">
        <v>1098.7919999999999</v>
      </c>
      <c r="D1520" s="491">
        <v>0</v>
      </c>
      <c r="E1520" s="491">
        <v>0</v>
      </c>
      <c r="F1520" s="491">
        <v>1098.7919999999999</v>
      </c>
      <c r="G1520" s="491">
        <v>1904.8869999999999</v>
      </c>
      <c r="H1520" s="491">
        <v>0</v>
      </c>
      <c r="I1520" s="491">
        <v>0</v>
      </c>
      <c r="J1520" s="491">
        <v>1904.8869999999999</v>
      </c>
      <c r="K1520" s="581">
        <f t="shared" si="77"/>
        <v>1.733619283722488</v>
      </c>
      <c r="L1520" s="581"/>
      <c r="M1520" s="581"/>
      <c r="N1520" s="581">
        <f t="shared" si="78"/>
        <v>1.733619283722488</v>
      </c>
    </row>
    <row r="1521" spans="1:14">
      <c r="A1521" s="564">
        <f t="shared" si="76"/>
        <v>1511</v>
      </c>
      <c r="B1521" s="458" t="s">
        <v>2517</v>
      </c>
      <c r="C1521" s="491">
        <v>3998.7289999999998</v>
      </c>
      <c r="D1521" s="491">
        <v>0</v>
      </c>
      <c r="E1521" s="491">
        <v>0</v>
      </c>
      <c r="F1521" s="491">
        <v>3998.7289999999998</v>
      </c>
      <c r="G1521" s="491">
        <v>3998.7289999999998</v>
      </c>
      <c r="H1521" s="491">
        <v>0</v>
      </c>
      <c r="I1521" s="491">
        <v>0</v>
      </c>
      <c r="J1521" s="491">
        <v>3998.7289999999998</v>
      </c>
      <c r="K1521" s="581">
        <f t="shared" si="77"/>
        <v>1</v>
      </c>
      <c r="L1521" s="581"/>
      <c r="M1521" s="581"/>
      <c r="N1521" s="581">
        <f t="shared" si="78"/>
        <v>1</v>
      </c>
    </row>
    <row r="1522" spans="1:14" ht="28">
      <c r="A1522" s="564">
        <f t="shared" si="76"/>
        <v>1512</v>
      </c>
      <c r="B1522" s="458" t="s">
        <v>2518</v>
      </c>
      <c r="C1522" s="491">
        <v>2170</v>
      </c>
      <c r="D1522" s="491">
        <v>0</v>
      </c>
      <c r="E1522" s="491">
        <v>0</v>
      </c>
      <c r="F1522" s="491">
        <v>2170</v>
      </c>
      <c r="G1522" s="491">
        <v>2170</v>
      </c>
      <c r="H1522" s="491">
        <v>0</v>
      </c>
      <c r="I1522" s="491">
        <v>0</v>
      </c>
      <c r="J1522" s="491">
        <v>2170</v>
      </c>
      <c r="K1522" s="581">
        <f t="shared" si="77"/>
        <v>1</v>
      </c>
      <c r="L1522" s="581"/>
      <c r="M1522" s="581"/>
      <c r="N1522" s="581">
        <f t="shared" si="78"/>
        <v>1</v>
      </c>
    </row>
    <row r="1523" spans="1:14" ht="28">
      <c r="A1523" s="564">
        <f t="shared" si="76"/>
        <v>1513</v>
      </c>
      <c r="B1523" s="458" t="s">
        <v>2518</v>
      </c>
      <c r="C1523" s="491">
        <v>2255.009</v>
      </c>
      <c r="D1523" s="491">
        <v>0</v>
      </c>
      <c r="E1523" s="491">
        <v>0</v>
      </c>
      <c r="F1523" s="491">
        <v>2255.009</v>
      </c>
      <c r="G1523" s="491">
        <v>2255.009</v>
      </c>
      <c r="H1523" s="491">
        <v>0</v>
      </c>
      <c r="I1523" s="491">
        <v>0</v>
      </c>
      <c r="J1523" s="491">
        <v>2255.009</v>
      </c>
      <c r="K1523" s="581">
        <f t="shared" si="77"/>
        <v>1</v>
      </c>
      <c r="L1523" s="581"/>
      <c r="M1523" s="581"/>
      <c r="N1523" s="581">
        <f t="shared" si="78"/>
        <v>1</v>
      </c>
    </row>
    <row r="1524" spans="1:14">
      <c r="A1524" s="564">
        <f t="shared" si="76"/>
        <v>1514</v>
      </c>
      <c r="B1524" s="458" t="s">
        <v>2519</v>
      </c>
      <c r="C1524" s="491">
        <v>0</v>
      </c>
      <c r="D1524" s="491">
        <v>0</v>
      </c>
      <c r="E1524" s="491">
        <v>0</v>
      </c>
      <c r="F1524" s="491">
        <v>0</v>
      </c>
      <c r="G1524" s="491">
        <v>488.76299999999998</v>
      </c>
      <c r="H1524" s="491">
        <v>0</v>
      </c>
      <c r="I1524" s="491">
        <v>0</v>
      </c>
      <c r="J1524" s="491">
        <v>488.76299999999998</v>
      </c>
      <c r="K1524" s="581"/>
      <c r="L1524" s="581"/>
      <c r="M1524" s="581"/>
      <c r="N1524" s="581"/>
    </row>
    <row r="1525" spans="1:14">
      <c r="A1525" s="564">
        <f t="shared" si="76"/>
        <v>1515</v>
      </c>
      <c r="B1525" s="458" t="s">
        <v>2519</v>
      </c>
      <c r="C1525" s="491">
        <v>0</v>
      </c>
      <c r="D1525" s="491">
        <v>0</v>
      </c>
      <c r="E1525" s="491">
        <v>0</v>
      </c>
      <c r="F1525" s="491">
        <v>0</v>
      </c>
      <c r="G1525" s="491">
        <v>4833.4790000000003</v>
      </c>
      <c r="H1525" s="491">
        <v>0</v>
      </c>
      <c r="I1525" s="491">
        <v>0</v>
      </c>
      <c r="J1525" s="491">
        <v>4833.4790000000003</v>
      </c>
      <c r="K1525" s="581"/>
      <c r="L1525" s="581"/>
      <c r="M1525" s="581"/>
      <c r="N1525" s="581"/>
    </row>
    <row r="1526" spans="1:14">
      <c r="A1526" s="564">
        <f t="shared" si="76"/>
        <v>1516</v>
      </c>
      <c r="B1526" s="458" t="s">
        <v>2519</v>
      </c>
      <c r="C1526" s="491">
        <v>4918.8320000000003</v>
      </c>
      <c r="D1526" s="491">
        <v>0</v>
      </c>
      <c r="E1526" s="491">
        <v>0</v>
      </c>
      <c r="F1526" s="491">
        <v>4918.8320000000003</v>
      </c>
      <c r="G1526" s="491">
        <v>4918.8320000000003</v>
      </c>
      <c r="H1526" s="491">
        <v>0</v>
      </c>
      <c r="I1526" s="491">
        <v>0</v>
      </c>
      <c r="J1526" s="491">
        <v>4918.8320000000003</v>
      </c>
      <c r="K1526" s="581">
        <f t="shared" si="77"/>
        <v>1</v>
      </c>
      <c r="L1526" s="581"/>
      <c r="M1526" s="581"/>
      <c r="N1526" s="581">
        <f t="shared" si="78"/>
        <v>1</v>
      </c>
    </row>
    <row r="1527" spans="1:14" ht="28">
      <c r="A1527" s="564">
        <f t="shared" si="76"/>
        <v>1517</v>
      </c>
      <c r="B1527" s="458" t="s">
        <v>2520</v>
      </c>
      <c r="C1527" s="491">
        <v>3970</v>
      </c>
      <c r="D1527" s="491">
        <v>0</v>
      </c>
      <c r="E1527" s="491">
        <v>0</v>
      </c>
      <c r="F1527" s="491">
        <v>3970</v>
      </c>
      <c r="G1527" s="491">
        <v>7969.2524999999996</v>
      </c>
      <c r="H1527" s="491">
        <v>0</v>
      </c>
      <c r="I1527" s="491">
        <v>0</v>
      </c>
      <c r="J1527" s="491">
        <v>7969.2524999999996</v>
      </c>
      <c r="K1527" s="581">
        <f t="shared" si="77"/>
        <v>2.0073683879093198</v>
      </c>
      <c r="L1527" s="581"/>
      <c r="M1527" s="581"/>
      <c r="N1527" s="581">
        <f t="shared" si="78"/>
        <v>2.0073683879093198</v>
      </c>
    </row>
    <row r="1528" spans="1:14" ht="28">
      <c r="A1528" s="564">
        <f t="shared" si="76"/>
        <v>1518</v>
      </c>
      <c r="B1528" s="458" t="s">
        <v>2521</v>
      </c>
      <c r="C1528" s="491">
        <v>10856</v>
      </c>
      <c r="D1528" s="491">
        <v>0</v>
      </c>
      <c r="E1528" s="491">
        <v>0</v>
      </c>
      <c r="F1528" s="491">
        <v>10856</v>
      </c>
      <c r="G1528" s="491">
        <v>7535.2120299999997</v>
      </c>
      <c r="H1528" s="491">
        <v>0</v>
      </c>
      <c r="I1528" s="491">
        <v>0</v>
      </c>
      <c r="J1528" s="491">
        <v>7535.2120299999997</v>
      </c>
      <c r="K1528" s="581">
        <f t="shared" si="77"/>
        <v>0.6941057507369196</v>
      </c>
      <c r="L1528" s="581"/>
      <c r="M1528" s="581"/>
      <c r="N1528" s="581">
        <f t="shared" si="78"/>
        <v>0.6941057507369196</v>
      </c>
    </row>
    <row r="1529" spans="1:14" ht="28">
      <c r="A1529" s="564">
        <f t="shared" si="76"/>
        <v>1519</v>
      </c>
      <c r="B1529" s="458" t="s">
        <v>2522</v>
      </c>
      <c r="C1529" s="491">
        <v>0</v>
      </c>
      <c r="D1529" s="491">
        <v>0</v>
      </c>
      <c r="E1529" s="491">
        <v>0</v>
      </c>
      <c r="F1529" s="491">
        <v>0</v>
      </c>
      <c r="G1529" s="491">
        <v>5160.1390000000001</v>
      </c>
      <c r="H1529" s="491">
        <v>0</v>
      </c>
      <c r="I1529" s="491">
        <v>0</v>
      </c>
      <c r="J1529" s="491">
        <v>5160.1390000000001</v>
      </c>
      <c r="K1529" s="581"/>
      <c r="L1529" s="581"/>
      <c r="M1529" s="581"/>
      <c r="N1529" s="581"/>
    </row>
    <row r="1530" spans="1:14" ht="28">
      <c r="A1530" s="564">
        <f t="shared" si="76"/>
        <v>1520</v>
      </c>
      <c r="B1530" s="458" t="s">
        <v>2522</v>
      </c>
      <c r="C1530" s="491">
        <v>3000</v>
      </c>
      <c r="D1530" s="491">
        <v>0</v>
      </c>
      <c r="E1530" s="491">
        <v>0</v>
      </c>
      <c r="F1530" s="491">
        <v>3000</v>
      </c>
      <c r="G1530" s="491">
        <v>3812.2069999999999</v>
      </c>
      <c r="H1530" s="491">
        <v>0</v>
      </c>
      <c r="I1530" s="491">
        <v>0</v>
      </c>
      <c r="J1530" s="491">
        <v>3812.2069999999999</v>
      </c>
      <c r="K1530" s="581">
        <f t="shared" si="77"/>
        <v>1.2707356666666667</v>
      </c>
      <c r="L1530" s="581"/>
      <c r="M1530" s="581"/>
      <c r="N1530" s="581">
        <f t="shared" si="78"/>
        <v>1.2707356666666667</v>
      </c>
    </row>
    <row r="1531" spans="1:14">
      <c r="A1531" s="564">
        <f t="shared" si="76"/>
        <v>1521</v>
      </c>
      <c r="B1531" s="458" t="s">
        <v>2523</v>
      </c>
      <c r="C1531" s="491">
        <v>3000</v>
      </c>
      <c r="D1531" s="491">
        <v>0</v>
      </c>
      <c r="E1531" s="491">
        <v>0</v>
      </c>
      <c r="F1531" s="491">
        <v>3000</v>
      </c>
      <c r="G1531" s="491">
        <v>2973.7840000000001</v>
      </c>
      <c r="H1531" s="491">
        <v>0</v>
      </c>
      <c r="I1531" s="491">
        <v>0</v>
      </c>
      <c r="J1531" s="491">
        <v>2973.7840000000001</v>
      </c>
      <c r="K1531" s="581">
        <f t="shared" si="77"/>
        <v>0.99126133333333333</v>
      </c>
      <c r="L1531" s="581"/>
      <c r="M1531" s="581"/>
      <c r="N1531" s="581">
        <f t="shared" si="78"/>
        <v>0.99126133333333333</v>
      </c>
    </row>
    <row r="1532" spans="1:14">
      <c r="A1532" s="564">
        <f t="shared" si="76"/>
        <v>1522</v>
      </c>
      <c r="B1532" s="458" t="s">
        <v>2524</v>
      </c>
      <c r="C1532" s="491">
        <v>8400</v>
      </c>
      <c r="D1532" s="491">
        <v>0</v>
      </c>
      <c r="E1532" s="491">
        <v>0</v>
      </c>
      <c r="F1532" s="491">
        <v>8400</v>
      </c>
      <c r="G1532" s="491">
        <v>8120.8360000000002</v>
      </c>
      <c r="H1532" s="491">
        <v>0</v>
      </c>
      <c r="I1532" s="491">
        <v>0</v>
      </c>
      <c r="J1532" s="491">
        <v>8120.8360000000002</v>
      </c>
      <c r="K1532" s="581">
        <f t="shared" si="77"/>
        <v>0.9667661904761905</v>
      </c>
      <c r="L1532" s="581"/>
      <c r="M1532" s="581"/>
      <c r="N1532" s="581">
        <f t="shared" si="78"/>
        <v>0.9667661904761905</v>
      </c>
    </row>
    <row r="1533" spans="1:14" ht="28">
      <c r="A1533" s="564">
        <f t="shared" si="76"/>
        <v>1523</v>
      </c>
      <c r="B1533" s="458" t="s">
        <v>2525</v>
      </c>
      <c r="C1533" s="491">
        <v>5300</v>
      </c>
      <c r="D1533" s="491">
        <v>0</v>
      </c>
      <c r="E1533" s="491">
        <v>0</v>
      </c>
      <c r="F1533" s="491">
        <v>5300</v>
      </c>
      <c r="G1533" s="491">
        <v>5146.6610000000001</v>
      </c>
      <c r="H1533" s="491">
        <v>0</v>
      </c>
      <c r="I1533" s="491">
        <v>0</v>
      </c>
      <c r="J1533" s="491">
        <v>5146.6610000000001</v>
      </c>
      <c r="K1533" s="581">
        <f t="shared" si="77"/>
        <v>0.97106811320754716</v>
      </c>
      <c r="L1533" s="581"/>
      <c r="M1533" s="581"/>
      <c r="N1533" s="581">
        <f t="shared" si="78"/>
        <v>0.97106811320754716</v>
      </c>
    </row>
    <row r="1534" spans="1:14">
      <c r="A1534" s="564">
        <f t="shared" si="76"/>
        <v>1524</v>
      </c>
      <c r="B1534" s="458" t="s">
        <v>2526</v>
      </c>
      <c r="C1534" s="491">
        <v>6400</v>
      </c>
      <c r="D1534" s="491">
        <v>0</v>
      </c>
      <c r="E1534" s="491">
        <v>0</v>
      </c>
      <c r="F1534" s="491">
        <v>6400</v>
      </c>
      <c r="G1534" s="491">
        <v>5929.7240000000002</v>
      </c>
      <c r="H1534" s="491">
        <v>0</v>
      </c>
      <c r="I1534" s="491">
        <v>0</v>
      </c>
      <c r="J1534" s="491">
        <v>5929.7240000000002</v>
      </c>
      <c r="K1534" s="581">
        <f t="shared" si="77"/>
        <v>0.92651937500000003</v>
      </c>
      <c r="L1534" s="581"/>
      <c r="M1534" s="581"/>
      <c r="N1534" s="581">
        <f t="shared" si="78"/>
        <v>0.92651937500000003</v>
      </c>
    </row>
    <row r="1535" spans="1:14" ht="28">
      <c r="A1535" s="564">
        <f t="shared" si="76"/>
        <v>1525</v>
      </c>
      <c r="B1535" s="458" t="s">
        <v>2527</v>
      </c>
      <c r="C1535" s="491">
        <v>7300</v>
      </c>
      <c r="D1535" s="491">
        <v>0</v>
      </c>
      <c r="E1535" s="491">
        <v>0</v>
      </c>
      <c r="F1535" s="491">
        <v>7300</v>
      </c>
      <c r="G1535" s="491">
        <v>6322.1580000000004</v>
      </c>
      <c r="H1535" s="491">
        <v>0</v>
      </c>
      <c r="I1535" s="491">
        <v>0</v>
      </c>
      <c r="J1535" s="491">
        <v>6322.1580000000004</v>
      </c>
      <c r="K1535" s="581">
        <f t="shared" si="77"/>
        <v>0.86604904109589043</v>
      </c>
      <c r="L1535" s="581"/>
      <c r="M1535" s="581"/>
      <c r="N1535" s="581">
        <f t="shared" si="78"/>
        <v>0.86604904109589043</v>
      </c>
    </row>
    <row r="1536" spans="1:14" ht="28">
      <c r="A1536" s="564">
        <f t="shared" si="76"/>
        <v>1526</v>
      </c>
      <c r="B1536" s="458" t="s">
        <v>2528</v>
      </c>
      <c r="C1536" s="491">
        <v>4900</v>
      </c>
      <c r="D1536" s="491">
        <v>0</v>
      </c>
      <c r="E1536" s="491">
        <v>0</v>
      </c>
      <c r="F1536" s="491">
        <v>4900</v>
      </c>
      <c r="G1536" s="491">
        <v>4761.2849999999999</v>
      </c>
      <c r="H1536" s="491">
        <v>0</v>
      </c>
      <c r="I1536" s="491">
        <v>0</v>
      </c>
      <c r="J1536" s="491">
        <v>4761.2849999999999</v>
      </c>
      <c r="K1536" s="581">
        <f t="shared" si="77"/>
        <v>0.97169081632653054</v>
      </c>
      <c r="L1536" s="581"/>
      <c r="M1536" s="581"/>
      <c r="N1536" s="581">
        <f t="shared" si="78"/>
        <v>0.97169081632653054</v>
      </c>
    </row>
    <row r="1537" spans="1:14" ht="42">
      <c r="A1537" s="564">
        <f t="shared" si="76"/>
        <v>1527</v>
      </c>
      <c r="B1537" s="458" t="s">
        <v>2529</v>
      </c>
      <c r="C1537" s="491">
        <v>1000</v>
      </c>
      <c r="D1537" s="491">
        <v>0</v>
      </c>
      <c r="E1537" s="491">
        <v>0</v>
      </c>
      <c r="F1537" s="491">
        <v>1000</v>
      </c>
      <c r="G1537" s="491">
        <v>959.154</v>
      </c>
      <c r="H1537" s="491">
        <v>0</v>
      </c>
      <c r="I1537" s="491">
        <v>0</v>
      </c>
      <c r="J1537" s="491">
        <v>959.154</v>
      </c>
      <c r="K1537" s="581">
        <f t="shared" si="77"/>
        <v>0.95915399999999995</v>
      </c>
      <c r="L1537" s="581"/>
      <c r="M1537" s="581"/>
      <c r="N1537" s="581">
        <f t="shared" si="78"/>
        <v>0.95915399999999995</v>
      </c>
    </row>
    <row r="1538" spans="1:14" ht="42">
      <c r="A1538" s="564">
        <f t="shared" si="76"/>
        <v>1528</v>
      </c>
      <c r="B1538" s="512" t="s">
        <v>2530</v>
      </c>
      <c r="C1538" s="491">
        <v>8961.3382999999994</v>
      </c>
      <c r="D1538" s="491">
        <v>0</v>
      </c>
      <c r="E1538" s="491">
        <v>0</v>
      </c>
      <c r="F1538" s="491">
        <v>8961.3382999999994</v>
      </c>
      <c r="G1538" s="491">
        <v>8961.3382999999994</v>
      </c>
      <c r="H1538" s="491">
        <v>0</v>
      </c>
      <c r="I1538" s="491">
        <v>0</v>
      </c>
      <c r="J1538" s="491">
        <v>8961.3382999999994</v>
      </c>
      <c r="K1538" s="581">
        <f t="shared" si="77"/>
        <v>1</v>
      </c>
      <c r="L1538" s="581"/>
      <c r="M1538" s="581"/>
      <c r="N1538" s="581">
        <f t="shared" si="78"/>
        <v>1</v>
      </c>
    </row>
    <row r="1539" spans="1:14" ht="28">
      <c r="A1539" s="564">
        <f t="shared" si="76"/>
        <v>1529</v>
      </c>
      <c r="B1539" s="458" t="s">
        <v>2531</v>
      </c>
      <c r="C1539" s="491">
        <v>0</v>
      </c>
      <c r="D1539" s="491">
        <v>0</v>
      </c>
      <c r="E1539" s="491">
        <v>0</v>
      </c>
      <c r="F1539" s="491">
        <v>0</v>
      </c>
      <c r="G1539" s="491">
        <v>40.488</v>
      </c>
      <c r="H1539" s="491">
        <v>0</v>
      </c>
      <c r="I1539" s="491">
        <v>0</v>
      </c>
      <c r="J1539" s="491">
        <v>40.488</v>
      </c>
      <c r="K1539" s="581"/>
      <c r="L1539" s="581"/>
      <c r="M1539" s="581"/>
      <c r="N1539" s="581"/>
    </row>
    <row r="1540" spans="1:14" ht="42">
      <c r="A1540" s="564">
        <f t="shared" si="76"/>
        <v>1530</v>
      </c>
      <c r="B1540" s="458" t="s">
        <v>2532</v>
      </c>
      <c r="C1540" s="491">
        <v>349.11599999999999</v>
      </c>
      <c r="D1540" s="491">
        <v>0</v>
      </c>
      <c r="E1540" s="491">
        <v>0</v>
      </c>
      <c r="F1540" s="491">
        <v>349.11599999999999</v>
      </c>
      <c r="G1540" s="491">
        <v>349.11599999999999</v>
      </c>
      <c r="H1540" s="491">
        <v>0</v>
      </c>
      <c r="I1540" s="491">
        <v>0</v>
      </c>
      <c r="J1540" s="491">
        <v>349.11599999999999</v>
      </c>
      <c r="K1540" s="581">
        <f t="shared" si="77"/>
        <v>1</v>
      </c>
      <c r="L1540" s="581"/>
      <c r="M1540" s="581"/>
      <c r="N1540" s="581">
        <f t="shared" si="78"/>
        <v>1</v>
      </c>
    </row>
    <row r="1541" spans="1:14" ht="28">
      <c r="A1541" s="564">
        <f t="shared" si="76"/>
        <v>1531</v>
      </c>
      <c r="B1541" s="458" t="s">
        <v>2533</v>
      </c>
      <c r="C1541" s="491">
        <v>497</v>
      </c>
      <c r="D1541" s="491">
        <v>0</v>
      </c>
      <c r="E1541" s="491">
        <v>0</v>
      </c>
      <c r="F1541" s="491">
        <v>497</v>
      </c>
      <c r="G1541" s="491">
        <v>433.06299999999999</v>
      </c>
      <c r="H1541" s="491">
        <v>0</v>
      </c>
      <c r="I1541" s="491">
        <v>0</v>
      </c>
      <c r="J1541" s="491">
        <v>433.06299999999999</v>
      </c>
      <c r="K1541" s="581">
        <f t="shared" si="77"/>
        <v>0.87135412474849094</v>
      </c>
      <c r="L1541" s="581"/>
      <c r="M1541" s="581"/>
      <c r="N1541" s="581">
        <f t="shared" si="78"/>
        <v>0.87135412474849094</v>
      </c>
    </row>
    <row r="1542" spans="1:14" ht="42">
      <c r="A1542" s="564">
        <f t="shared" si="76"/>
        <v>1532</v>
      </c>
      <c r="B1542" s="458" t="s">
        <v>2534</v>
      </c>
      <c r="C1542" s="491">
        <v>983</v>
      </c>
      <c r="D1542" s="491">
        <v>0</v>
      </c>
      <c r="E1542" s="491">
        <v>0</v>
      </c>
      <c r="F1542" s="491">
        <v>983</v>
      </c>
      <c r="G1542" s="491">
        <v>783.52200000000005</v>
      </c>
      <c r="H1542" s="491">
        <v>0</v>
      </c>
      <c r="I1542" s="491">
        <v>0</v>
      </c>
      <c r="J1542" s="491">
        <v>783.52200000000005</v>
      </c>
      <c r="K1542" s="581">
        <f t="shared" si="77"/>
        <v>0.79707222787385557</v>
      </c>
      <c r="L1542" s="581"/>
      <c r="M1542" s="581"/>
      <c r="N1542" s="581">
        <f t="shared" si="78"/>
        <v>0.79707222787385557</v>
      </c>
    </row>
    <row r="1543" spans="1:14" ht="28">
      <c r="A1543" s="564">
        <f t="shared" si="76"/>
        <v>1533</v>
      </c>
      <c r="B1543" s="458" t="s">
        <v>2510</v>
      </c>
      <c r="C1543" s="491">
        <v>22866</v>
      </c>
      <c r="D1543" s="491">
        <v>0</v>
      </c>
      <c r="E1543" s="491">
        <v>0</v>
      </c>
      <c r="F1543" s="491">
        <v>22866</v>
      </c>
      <c r="G1543" s="491">
        <v>17038.687999999998</v>
      </c>
      <c r="H1543" s="491">
        <v>0</v>
      </c>
      <c r="I1543" s="491">
        <v>0</v>
      </c>
      <c r="J1543" s="491">
        <v>17038.687999999998</v>
      </c>
      <c r="K1543" s="581">
        <f t="shared" si="77"/>
        <v>0.74515385288200819</v>
      </c>
      <c r="L1543" s="581"/>
      <c r="M1543" s="581"/>
      <c r="N1543" s="581">
        <f t="shared" si="78"/>
        <v>0.74515385288200819</v>
      </c>
    </row>
    <row r="1544" spans="1:14">
      <c r="A1544" s="564">
        <f t="shared" si="76"/>
        <v>1534</v>
      </c>
      <c r="B1544" s="458" t="s">
        <v>2511</v>
      </c>
      <c r="C1544" s="491">
        <v>2978.7429999999999</v>
      </c>
      <c r="D1544" s="491">
        <v>0</v>
      </c>
      <c r="E1544" s="491">
        <v>0</v>
      </c>
      <c r="F1544" s="491">
        <v>2978.7429999999999</v>
      </c>
      <c r="G1544" s="491">
        <v>2978.7429999999999</v>
      </c>
      <c r="H1544" s="491">
        <v>0</v>
      </c>
      <c r="I1544" s="491">
        <v>0</v>
      </c>
      <c r="J1544" s="491">
        <v>2978.7429999999999</v>
      </c>
      <c r="K1544" s="581">
        <f t="shared" si="77"/>
        <v>1</v>
      </c>
      <c r="L1544" s="581"/>
      <c r="M1544" s="581"/>
      <c r="N1544" s="581">
        <f t="shared" si="78"/>
        <v>1</v>
      </c>
    </row>
    <row r="1545" spans="1:14">
      <c r="A1545" s="564">
        <f t="shared" si="76"/>
        <v>1535</v>
      </c>
      <c r="B1545" s="458" t="s">
        <v>2513</v>
      </c>
      <c r="C1545" s="491">
        <v>657.74800000000005</v>
      </c>
      <c r="D1545" s="491">
        <v>0</v>
      </c>
      <c r="E1545" s="491">
        <v>0</v>
      </c>
      <c r="F1545" s="491">
        <v>657.74800000000005</v>
      </c>
      <c r="G1545" s="491">
        <v>657.74800000000005</v>
      </c>
      <c r="H1545" s="491">
        <v>0</v>
      </c>
      <c r="I1545" s="491">
        <v>0</v>
      </c>
      <c r="J1545" s="491">
        <v>657.74800000000005</v>
      </c>
      <c r="K1545" s="581">
        <f t="shared" si="77"/>
        <v>1</v>
      </c>
      <c r="L1545" s="581"/>
      <c r="M1545" s="581"/>
      <c r="N1545" s="581">
        <f t="shared" si="78"/>
        <v>1</v>
      </c>
    </row>
    <row r="1546" spans="1:14" ht="28">
      <c r="A1546" s="564">
        <f t="shared" si="76"/>
        <v>1536</v>
      </c>
      <c r="B1546" s="458" t="s">
        <v>2501</v>
      </c>
      <c r="C1546" s="491">
        <v>2297.4470000000001</v>
      </c>
      <c r="D1546" s="491">
        <v>0</v>
      </c>
      <c r="E1546" s="491">
        <v>0</v>
      </c>
      <c r="F1546" s="491">
        <v>2297.4470000000001</v>
      </c>
      <c r="G1546" s="491">
        <v>2297.4470000000001</v>
      </c>
      <c r="H1546" s="491">
        <v>0</v>
      </c>
      <c r="I1546" s="491">
        <v>0</v>
      </c>
      <c r="J1546" s="491">
        <v>2297.4470000000001</v>
      </c>
      <c r="K1546" s="581">
        <f t="shared" si="77"/>
        <v>1</v>
      </c>
      <c r="L1546" s="581"/>
      <c r="M1546" s="581"/>
      <c r="N1546" s="581">
        <f t="shared" si="78"/>
        <v>1</v>
      </c>
    </row>
    <row r="1547" spans="1:14" ht="28">
      <c r="A1547" s="564">
        <f t="shared" si="76"/>
        <v>1537</v>
      </c>
      <c r="B1547" s="458" t="s">
        <v>2510</v>
      </c>
      <c r="C1547" s="491">
        <v>4000</v>
      </c>
      <c r="D1547" s="491">
        <v>0</v>
      </c>
      <c r="E1547" s="491">
        <v>0</v>
      </c>
      <c r="F1547" s="491">
        <v>4000</v>
      </c>
      <c r="G1547" s="491">
        <v>4000</v>
      </c>
      <c r="H1547" s="491">
        <v>0</v>
      </c>
      <c r="I1547" s="491">
        <v>0</v>
      </c>
      <c r="J1547" s="491">
        <v>4000</v>
      </c>
      <c r="K1547" s="581">
        <f t="shared" ref="K1547:K1610" si="79">G1547/C1547</f>
        <v>1</v>
      </c>
      <c r="L1547" s="581"/>
      <c r="M1547" s="581"/>
      <c r="N1547" s="581">
        <f t="shared" ref="N1547:N1603" si="80">J1547/F1547</f>
        <v>1</v>
      </c>
    </row>
    <row r="1548" spans="1:14">
      <c r="A1548" s="564">
        <f t="shared" si="76"/>
        <v>1538</v>
      </c>
      <c r="B1548" s="565" t="s">
        <v>2535</v>
      </c>
      <c r="C1548" s="491">
        <v>0</v>
      </c>
      <c r="D1548" s="491">
        <v>0</v>
      </c>
      <c r="E1548" s="491">
        <v>0</v>
      </c>
      <c r="F1548" s="491">
        <v>0</v>
      </c>
      <c r="G1548" s="491">
        <v>461.66890000000001</v>
      </c>
      <c r="H1548" s="491">
        <v>0</v>
      </c>
      <c r="I1548" s="491">
        <v>0</v>
      </c>
      <c r="J1548" s="491">
        <v>461.66890000000001</v>
      </c>
      <c r="K1548" s="581"/>
      <c r="L1548" s="581"/>
      <c r="M1548" s="581"/>
      <c r="N1548" s="581"/>
    </row>
    <row r="1549" spans="1:14" ht="28">
      <c r="A1549" s="564">
        <f t="shared" ref="A1549:A1612" si="81">1+A1548</f>
        <v>1539</v>
      </c>
      <c r="B1549" s="458" t="s">
        <v>2536</v>
      </c>
      <c r="C1549" s="491">
        <v>1975.5740000000001</v>
      </c>
      <c r="D1549" s="491">
        <v>0</v>
      </c>
      <c r="E1549" s="491">
        <v>0</v>
      </c>
      <c r="F1549" s="491">
        <v>1975.5740000000001</v>
      </c>
      <c r="G1549" s="491">
        <v>1975.5740000000001</v>
      </c>
      <c r="H1549" s="491">
        <v>0</v>
      </c>
      <c r="I1549" s="491">
        <v>0</v>
      </c>
      <c r="J1549" s="491">
        <v>1975.5740000000001</v>
      </c>
      <c r="K1549" s="581">
        <f t="shared" si="79"/>
        <v>1</v>
      </c>
      <c r="L1549" s="581"/>
      <c r="M1549" s="581"/>
      <c r="N1549" s="581">
        <f t="shared" si="80"/>
        <v>1</v>
      </c>
    </row>
    <row r="1550" spans="1:14" ht="28">
      <c r="A1550" s="564">
        <f t="shared" si="81"/>
        <v>1540</v>
      </c>
      <c r="B1550" s="565" t="s">
        <v>2412</v>
      </c>
      <c r="C1550" s="491">
        <v>0</v>
      </c>
      <c r="D1550" s="491">
        <v>0</v>
      </c>
      <c r="E1550" s="491">
        <v>0</v>
      </c>
      <c r="F1550" s="491">
        <v>0</v>
      </c>
      <c r="G1550" s="491">
        <v>392.964</v>
      </c>
      <c r="H1550" s="491">
        <v>0</v>
      </c>
      <c r="I1550" s="491">
        <v>0</v>
      </c>
      <c r="J1550" s="491">
        <v>392.964</v>
      </c>
      <c r="K1550" s="581"/>
      <c r="L1550" s="581"/>
      <c r="M1550" s="581"/>
      <c r="N1550" s="581"/>
    </row>
    <row r="1551" spans="1:14" ht="28">
      <c r="A1551" s="564">
        <f t="shared" si="81"/>
        <v>1541</v>
      </c>
      <c r="B1551" s="565" t="s">
        <v>2436</v>
      </c>
      <c r="C1551" s="491">
        <v>0</v>
      </c>
      <c r="D1551" s="491">
        <v>0</v>
      </c>
      <c r="E1551" s="491">
        <v>0</v>
      </c>
      <c r="F1551" s="491">
        <v>0</v>
      </c>
      <c r="G1551" s="491">
        <v>849.25599999999997</v>
      </c>
      <c r="H1551" s="491">
        <v>0</v>
      </c>
      <c r="I1551" s="491">
        <v>0</v>
      </c>
      <c r="J1551" s="491">
        <v>849.25599999999997</v>
      </c>
      <c r="K1551" s="581"/>
      <c r="L1551" s="581"/>
      <c r="M1551" s="581"/>
      <c r="N1551" s="581"/>
    </row>
    <row r="1552" spans="1:14">
      <c r="A1552" s="564">
        <f t="shared" si="81"/>
        <v>1542</v>
      </c>
      <c r="B1552" s="458" t="s">
        <v>2519</v>
      </c>
      <c r="C1552" s="491">
        <v>2000</v>
      </c>
      <c r="D1552" s="491">
        <v>0</v>
      </c>
      <c r="E1552" s="491">
        <v>0</v>
      </c>
      <c r="F1552" s="491">
        <v>2000</v>
      </c>
      <c r="G1552" s="491">
        <v>2000</v>
      </c>
      <c r="H1552" s="491">
        <v>0</v>
      </c>
      <c r="I1552" s="491">
        <v>0</v>
      </c>
      <c r="J1552" s="491">
        <v>2000</v>
      </c>
      <c r="K1552" s="581">
        <f t="shared" si="79"/>
        <v>1</v>
      </c>
      <c r="L1552" s="581"/>
      <c r="M1552" s="581"/>
      <c r="N1552" s="581">
        <f t="shared" si="80"/>
        <v>1</v>
      </c>
    </row>
    <row r="1553" spans="1:14" ht="56">
      <c r="A1553" s="564">
        <f t="shared" si="81"/>
        <v>1543</v>
      </c>
      <c r="B1553" s="565" t="s">
        <v>2385</v>
      </c>
      <c r="C1553" s="491">
        <v>0</v>
      </c>
      <c r="D1553" s="491">
        <v>0</v>
      </c>
      <c r="E1553" s="491">
        <v>0</v>
      </c>
      <c r="F1553" s="491">
        <v>0</v>
      </c>
      <c r="G1553" s="491">
        <v>402.42899999999997</v>
      </c>
      <c r="H1553" s="491">
        <v>0</v>
      </c>
      <c r="I1553" s="491">
        <v>402.42899999999997</v>
      </c>
      <c r="J1553" s="491">
        <v>0</v>
      </c>
      <c r="K1553" s="581"/>
      <c r="L1553" s="581"/>
      <c r="M1553" s="581"/>
      <c r="N1553" s="581"/>
    </row>
    <row r="1554" spans="1:14" ht="28">
      <c r="A1554" s="564">
        <f t="shared" si="81"/>
        <v>1544</v>
      </c>
      <c r="B1554" s="565" t="s">
        <v>2391</v>
      </c>
      <c r="C1554" s="491">
        <v>0</v>
      </c>
      <c r="D1554" s="491">
        <v>0</v>
      </c>
      <c r="E1554" s="491">
        <v>0</v>
      </c>
      <c r="F1554" s="491">
        <v>0</v>
      </c>
      <c r="G1554" s="491">
        <v>17</v>
      </c>
      <c r="H1554" s="491">
        <v>0</v>
      </c>
      <c r="I1554" s="491">
        <v>17</v>
      </c>
      <c r="J1554" s="491">
        <v>0</v>
      </c>
      <c r="K1554" s="581"/>
      <c r="L1554" s="581"/>
      <c r="M1554" s="581"/>
      <c r="N1554" s="581"/>
    </row>
    <row r="1555" spans="1:14" ht="28">
      <c r="A1555" s="564">
        <f t="shared" si="81"/>
        <v>1545</v>
      </c>
      <c r="B1555" s="565" t="s">
        <v>2392</v>
      </c>
      <c r="C1555" s="491">
        <v>0</v>
      </c>
      <c r="D1555" s="491">
        <v>0</v>
      </c>
      <c r="E1555" s="491">
        <v>0</v>
      </c>
      <c r="F1555" s="491">
        <v>0</v>
      </c>
      <c r="G1555" s="491">
        <v>514.74180000000001</v>
      </c>
      <c r="H1555" s="491">
        <v>0</v>
      </c>
      <c r="I1555" s="491">
        <v>514.74180000000001</v>
      </c>
      <c r="J1555" s="491">
        <v>0</v>
      </c>
      <c r="K1555" s="581"/>
      <c r="L1555" s="581"/>
      <c r="M1555" s="581"/>
      <c r="N1555" s="581"/>
    </row>
    <row r="1556" spans="1:14" ht="28">
      <c r="A1556" s="564">
        <f t="shared" si="81"/>
        <v>1546</v>
      </c>
      <c r="B1556" s="565" t="s">
        <v>2395</v>
      </c>
      <c r="C1556" s="491">
        <v>0</v>
      </c>
      <c r="D1556" s="491">
        <v>0</v>
      </c>
      <c r="E1556" s="491">
        <v>0</v>
      </c>
      <c r="F1556" s="491">
        <v>0</v>
      </c>
      <c r="G1556" s="491">
        <v>58.335000000000001</v>
      </c>
      <c r="H1556" s="491">
        <v>0</v>
      </c>
      <c r="I1556" s="491">
        <v>58.335000000000001</v>
      </c>
      <c r="J1556" s="491">
        <v>0</v>
      </c>
      <c r="K1556" s="581"/>
      <c r="L1556" s="581"/>
      <c r="M1556" s="581"/>
      <c r="N1556" s="581"/>
    </row>
    <row r="1557" spans="1:14" ht="28">
      <c r="A1557" s="564">
        <f t="shared" si="81"/>
        <v>1547</v>
      </c>
      <c r="B1557" s="565" t="s">
        <v>2488</v>
      </c>
      <c r="C1557" s="491">
        <v>0</v>
      </c>
      <c r="D1557" s="491">
        <v>0</v>
      </c>
      <c r="E1557" s="491">
        <v>0</v>
      </c>
      <c r="F1557" s="491">
        <v>0</v>
      </c>
      <c r="G1557" s="491">
        <v>5460.8649999999998</v>
      </c>
      <c r="H1557" s="491">
        <v>0</v>
      </c>
      <c r="I1557" s="491">
        <v>5460.8649999999998</v>
      </c>
      <c r="J1557" s="491">
        <v>0</v>
      </c>
      <c r="K1557" s="581"/>
      <c r="L1557" s="581"/>
      <c r="M1557" s="581"/>
      <c r="N1557" s="581"/>
    </row>
    <row r="1558" spans="1:14">
      <c r="A1558" s="564">
        <f t="shared" si="81"/>
        <v>1548</v>
      </c>
      <c r="B1558" s="565" t="s">
        <v>2456</v>
      </c>
      <c r="C1558" s="491">
        <v>1288</v>
      </c>
      <c r="D1558" s="491">
        <v>0</v>
      </c>
      <c r="E1558" s="491">
        <v>1288</v>
      </c>
      <c r="F1558" s="491">
        <v>0</v>
      </c>
      <c r="G1558" s="491">
        <v>1788</v>
      </c>
      <c r="H1558" s="491">
        <v>0</v>
      </c>
      <c r="I1558" s="491">
        <v>1788</v>
      </c>
      <c r="J1558" s="491">
        <v>0</v>
      </c>
      <c r="K1558" s="581">
        <f t="shared" si="79"/>
        <v>1.3881987577639752</v>
      </c>
      <c r="L1558" s="581"/>
      <c r="M1558" s="581">
        <f t="shared" ref="M1558:M1610" si="82">I1558/E1558</f>
        <v>1.3881987577639752</v>
      </c>
      <c r="N1558" s="581"/>
    </row>
    <row r="1559" spans="1:14" ht="42">
      <c r="A1559" s="564">
        <f t="shared" si="81"/>
        <v>1549</v>
      </c>
      <c r="B1559" s="565" t="s">
        <v>2457</v>
      </c>
      <c r="C1559" s="491">
        <v>365000</v>
      </c>
      <c r="D1559" s="491">
        <v>0</v>
      </c>
      <c r="E1559" s="491">
        <v>365000</v>
      </c>
      <c r="F1559" s="491">
        <v>0</v>
      </c>
      <c r="G1559" s="491">
        <v>300679.84999999998</v>
      </c>
      <c r="H1559" s="491">
        <v>0</v>
      </c>
      <c r="I1559" s="491">
        <v>300679.84999999998</v>
      </c>
      <c r="J1559" s="491">
        <v>0</v>
      </c>
      <c r="K1559" s="581">
        <f t="shared" si="79"/>
        <v>0.82378041095890409</v>
      </c>
      <c r="L1559" s="581"/>
      <c r="M1559" s="581">
        <f t="shared" si="82"/>
        <v>0.82378041095890409</v>
      </c>
      <c r="N1559" s="581"/>
    </row>
    <row r="1560" spans="1:14" ht="28">
      <c r="A1560" s="564">
        <f t="shared" si="81"/>
        <v>1550</v>
      </c>
      <c r="B1560" s="565" t="s">
        <v>2458</v>
      </c>
      <c r="C1560" s="491">
        <v>0</v>
      </c>
      <c r="D1560" s="491">
        <v>0</v>
      </c>
      <c r="E1560" s="491">
        <v>0</v>
      </c>
      <c r="F1560" s="491">
        <v>0</v>
      </c>
      <c r="G1560" s="491">
        <v>8124.4250000000002</v>
      </c>
      <c r="H1560" s="491">
        <v>0</v>
      </c>
      <c r="I1560" s="491">
        <v>8124.4250000000002</v>
      </c>
      <c r="J1560" s="491">
        <v>0</v>
      </c>
      <c r="K1560" s="581"/>
      <c r="L1560" s="581"/>
      <c r="M1560" s="581"/>
      <c r="N1560" s="581"/>
    </row>
    <row r="1561" spans="1:14" ht="28">
      <c r="A1561" s="564">
        <f t="shared" si="81"/>
        <v>1551</v>
      </c>
      <c r="B1561" s="565" t="s">
        <v>2489</v>
      </c>
      <c r="C1561" s="491">
        <v>1052</v>
      </c>
      <c r="D1561" s="491">
        <v>0</v>
      </c>
      <c r="E1561" s="491">
        <v>1052</v>
      </c>
      <c r="F1561" s="491">
        <v>0</v>
      </c>
      <c r="G1561" s="491">
        <v>28826.400407000001</v>
      </c>
      <c r="H1561" s="491">
        <v>0</v>
      </c>
      <c r="I1561" s="491">
        <v>28826.400407000001</v>
      </c>
      <c r="J1561" s="491">
        <v>0</v>
      </c>
      <c r="K1561" s="581">
        <f t="shared" si="79"/>
        <v>27.40152129942966</v>
      </c>
      <c r="L1561" s="581"/>
      <c r="M1561" s="581">
        <f t="shared" si="82"/>
        <v>27.40152129942966</v>
      </c>
      <c r="N1561" s="581"/>
    </row>
    <row r="1562" spans="1:14" ht="42">
      <c r="A1562" s="564">
        <f t="shared" si="81"/>
        <v>1552</v>
      </c>
      <c r="B1562" s="565" t="s">
        <v>2537</v>
      </c>
      <c r="C1562" s="491">
        <v>14194</v>
      </c>
      <c r="D1562" s="491">
        <v>0</v>
      </c>
      <c r="E1562" s="491">
        <v>0</v>
      </c>
      <c r="F1562" s="491">
        <v>14194</v>
      </c>
      <c r="G1562" s="491">
        <v>14194</v>
      </c>
      <c r="H1562" s="491">
        <v>0</v>
      </c>
      <c r="I1562" s="491">
        <v>0</v>
      </c>
      <c r="J1562" s="491">
        <v>14194</v>
      </c>
      <c r="K1562" s="581">
        <f t="shared" si="79"/>
        <v>1</v>
      </c>
      <c r="L1562" s="581"/>
      <c r="M1562" s="581"/>
      <c r="N1562" s="581">
        <f t="shared" si="80"/>
        <v>1</v>
      </c>
    </row>
    <row r="1563" spans="1:14" ht="28">
      <c r="A1563" s="564">
        <f t="shared" si="81"/>
        <v>1553</v>
      </c>
      <c r="B1563" s="565" t="s">
        <v>2538</v>
      </c>
      <c r="C1563" s="491">
        <v>2330.0949999999998</v>
      </c>
      <c r="D1563" s="491">
        <v>0</v>
      </c>
      <c r="E1563" s="491">
        <v>0</v>
      </c>
      <c r="F1563" s="491">
        <v>2330.0949999999998</v>
      </c>
      <c r="G1563" s="491">
        <v>2330.0949999999998</v>
      </c>
      <c r="H1563" s="491">
        <v>0</v>
      </c>
      <c r="I1563" s="491">
        <v>0</v>
      </c>
      <c r="J1563" s="491">
        <v>2330.0949999999998</v>
      </c>
      <c r="K1563" s="581">
        <f t="shared" si="79"/>
        <v>1</v>
      </c>
      <c r="L1563" s="581"/>
      <c r="M1563" s="581"/>
      <c r="N1563" s="581">
        <f t="shared" si="80"/>
        <v>1</v>
      </c>
    </row>
    <row r="1564" spans="1:14" ht="28">
      <c r="A1564" s="564">
        <f t="shared" si="81"/>
        <v>1554</v>
      </c>
      <c r="B1564" s="565" t="s">
        <v>2539</v>
      </c>
      <c r="C1564" s="491">
        <v>12616.271000000001</v>
      </c>
      <c r="D1564" s="491">
        <v>0</v>
      </c>
      <c r="E1564" s="491">
        <v>0</v>
      </c>
      <c r="F1564" s="491">
        <v>12616.271000000001</v>
      </c>
      <c r="G1564" s="491">
        <v>12616.271000000001</v>
      </c>
      <c r="H1564" s="491">
        <v>0</v>
      </c>
      <c r="I1564" s="491">
        <v>0</v>
      </c>
      <c r="J1564" s="491">
        <v>12616.271000000001</v>
      </c>
      <c r="K1564" s="581">
        <f t="shared" si="79"/>
        <v>1</v>
      </c>
      <c r="L1564" s="581"/>
      <c r="M1564" s="581"/>
      <c r="N1564" s="581">
        <f t="shared" si="80"/>
        <v>1</v>
      </c>
    </row>
    <row r="1565" spans="1:14" ht="28">
      <c r="A1565" s="564">
        <f t="shared" si="81"/>
        <v>1555</v>
      </c>
      <c r="B1565" s="567" t="s">
        <v>2540</v>
      </c>
      <c r="C1565" s="491">
        <v>1124.115</v>
      </c>
      <c r="D1565" s="491">
        <v>0</v>
      </c>
      <c r="E1565" s="491">
        <v>0</v>
      </c>
      <c r="F1565" s="491">
        <v>1124.115</v>
      </c>
      <c r="G1565" s="491">
        <v>1124.115</v>
      </c>
      <c r="H1565" s="491">
        <v>0</v>
      </c>
      <c r="I1565" s="491">
        <v>0</v>
      </c>
      <c r="J1565" s="491">
        <v>1124.115</v>
      </c>
      <c r="K1565" s="581">
        <f t="shared" si="79"/>
        <v>1</v>
      </c>
      <c r="L1565" s="581"/>
      <c r="M1565" s="581"/>
      <c r="N1565" s="581">
        <f t="shared" si="80"/>
        <v>1</v>
      </c>
    </row>
    <row r="1566" spans="1:14" ht="28">
      <c r="A1566" s="564">
        <f t="shared" si="81"/>
        <v>1556</v>
      </c>
      <c r="B1566" s="458" t="s">
        <v>2541</v>
      </c>
      <c r="C1566" s="491">
        <v>0</v>
      </c>
      <c r="D1566" s="491">
        <v>0</v>
      </c>
      <c r="E1566" s="491">
        <v>0</v>
      </c>
      <c r="F1566" s="491">
        <v>0</v>
      </c>
      <c r="G1566" s="491">
        <v>76.560709000000003</v>
      </c>
      <c r="H1566" s="491">
        <v>0</v>
      </c>
      <c r="I1566" s="491">
        <v>0</v>
      </c>
      <c r="J1566" s="491">
        <v>76.560709000000003</v>
      </c>
      <c r="K1566" s="581"/>
      <c r="L1566" s="581"/>
      <c r="M1566" s="581"/>
      <c r="N1566" s="581"/>
    </row>
    <row r="1567" spans="1:14" ht="42">
      <c r="A1567" s="564">
        <f t="shared" si="81"/>
        <v>1557</v>
      </c>
      <c r="B1567" s="565" t="s">
        <v>2542</v>
      </c>
      <c r="C1567" s="491">
        <v>0</v>
      </c>
      <c r="D1567" s="491">
        <v>0</v>
      </c>
      <c r="E1567" s="491">
        <v>0</v>
      </c>
      <c r="F1567" s="491">
        <v>0</v>
      </c>
      <c r="G1567" s="491">
        <v>821.15899999999999</v>
      </c>
      <c r="H1567" s="491">
        <v>0</v>
      </c>
      <c r="I1567" s="491">
        <v>821.15899999999999</v>
      </c>
      <c r="J1567" s="491">
        <v>0</v>
      </c>
      <c r="K1567" s="581"/>
      <c r="L1567" s="581"/>
      <c r="M1567" s="581"/>
      <c r="N1567" s="581"/>
    </row>
    <row r="1568" spans="1:14" ht="56">
      <c r="A1568" s="564">
        <f t="shared" si="81"/>
        <v>1558</v>
      </c>
      <c r="B1568" s="565" t="s">
        <v>2543</v>
      </c>
      <c r="C1568" s="491">
        <v>0</v>
      </c>
      <c r="D1568" s="491">
        <v>0</v>
      </c>
      <c r="E1568" s="491">
        <v>0</v>
      </c>
      <c r="F1568" s="491">
        <v>0</v>
      </c>
      <c r="G1568" s="491">
        <v>4.1459999999999999</v>
      </c>
      <c r="H1568" s="491">
        <v>0</v>
      </c>
      <c r="I1568" s="491">
        <v>4.1459999999999999</v>
      </c>
      <c r="J1568" s="491">
        <v>0</v>
      </c>
      <c r="K1568" s="581"/>
      <c r="L1568" s="581"/>
      <c r="M1568" s="581"/>
      <c r="N1568" s="581"/>
    </row>
    <row r="1569" spans="1:14">
      <c r="A1569" s="564">
        <f t="shared" si="81"/>
        <v>1559</v>
      </c>
      <c r="B1569" s="567" t="s">
        <v>2544</v>
      </c>
      <c r="C1569" s="491">
        <v>0</v>
      </c>
      <c r="D1569" s="491">
        <v>0</v>
      </c>
      <c r="E1569" s="491">
        <v>0</v>
      </c>
      <c r="F1569" s="491">
        <v>0</v>
      </c>
      <c r="G1569" s="491">
        <v>24570.296466</v>
      </c>
      <c r="H1569" s="491">
        <v>0</v>
      </c>
      <c r="I1569" s="491">
        <v>0</v>
      </c>
      <c r="J1569" s="491">
        <v>24570.296466</v>
      </c>
      <c r="K1569" s="581"/>
      <c r="L1569" s="581"/>
      <c r="M1569" s="581"/>
      <c r="N1569" s="581"/>
    </row>
    <row r="1570" spans="1:14">
      <c r="A1570" s="564">
        <f t="shared" si="81"/>
        <v>1560</v>
      </c>
      <c r="B1570" s="565" t="s">
        <v>2544</v>
      </c>
      <c r="C1570" s="491">
        <v>0</v>
      </c>
      <c r="D1570" s="491">
        <v>0</v>
      </c>
      <c r="E1570" s="491">
        <v>0</v>
      </c>
      <c r="F1570" s="491">
        <v>0</v>
      </c>
      <c r="G1570" s="491">
        <v>6674.3100510000004</v>
      </c>
      <c r="H1570" s="491">
        <v>0</v>
      </c>
      <c r="I1570" s="491">
        <v>6674.3100510000004</v>
      </c>
      <c r="J1570" s="491">
        <v>0</v>
      </c>
      <c r="K1570" s="581"/>
      <c r="L1570" s="581"/>
      <c r="M1570" s="581"/>
      <c r="N1570" s="581"/>
    </row>
    <row r="1571" spans="1:14">
      <c r="A1571" s="564">
        <f t="shared" si="81"/>
        <v>1561</v>
      </c>
      <c r="B1571" s="565" t="s">
        <v>2545</v>
      </c>
      <c r="C1571" s="491">
        <v>0</v>
      </c>
      <c r="D1571" s="491">
        <v>0</v>
      </c>
      <c r="E1571" s="491">
        <v>0</v>
      </c>
      <c r="F1571" s="491">
        <v>0</v>
      </c>
      <c r="G1571" s="491">
        <v>246</v>
      </c>
      <c r="H1571" s="491">
        <v>0</v>
      </c>
      <c r="I1571" s="491">
        <v>0</v>
      </c>
      <c r="J1571" s="491">
        <v>246</v>
      </c>
      <c r="K1571" s="581"/>
      <c r="L1571" s="581"/>
      <c r="M1571" s="581"/>
      <c r="N1571" s="581"/>
    </row>
    <row r="1572" spans="1:14">
      <c r="A1572" s="564">
        <f t="shared" si="81"/>
        <v>1562</v>
      </c>
      <c r="B1572" s="565" t="s">
        <v>2546</v>
      </c>
      <c r="C1572" s="491">
        <v>0</v>
      </c>
      <c r="D1572" s="491">
        <v>0</v>
      </c>
      <c r="E1572" s="491">
        <v>0</v>
      </c>
      <c r="F1572" s="491">
        <v>0</v>
      </c>
      <c r="G1572" s="491">
        <v>28</v>
      </c>
      <c r="H1572" s="491">
        <v>0</v>
      </c>
      <c r="I1572" s="491">
        <v>0</v>
      </c>
      <c r="J1572" s="491">
        <v>28</v>
      </c>
      <c r="K1572" s="581"/>
      <c r="L1572" s="581"/>
      <c r="M1572" s="581"/>
      <c r="N1572" s="581"/>
    </row>
    <row r="1573" spans="1:14">
      <c r="A1573" s="564">
        <f t="shared" si="81"/>
        <v>1563</v>
      </c>
      <c r="B1573" s="565" t="s">
        <v>2547</v>
      </c>
      <c r="C1573" s="491">
        <v>0</v>
      </c>
      <c r="D1573" s="491">
        <v>0</v>
      </c>
      <c r="E1573" s="491">
        <v>0</v>
      </c>
      <c r="F1573" s="491">
        <v>0</v>
      </c>
      <c r="G1573" s="491">
        <v>50</v>
      </c>
      <c r="H1573" s="491">
        <v>0</v>
      </c>
      <c r="I1573" s="491">
        <v>0</v>
      </c>
      <c r="J1573" s="491">
        <v>50</v>
      </c>
      <c r="K1573" s="581"/>
      <c r="L1573" s="581"/>
      <c r="M1573" s="581"/>
      <c r="N1573" s="581"/>
    </row>
    <row r="1574" spans="1:14">
      <c r="A1574" s="564">
        <f t="shared" si="81"/>
        <v>1564</v>
      </c>
      <c r="B1574" s="565" t="s">
        <v>2548</v>
      </c>
      <c r="C1574" s="491">
        <v>0</v>
      </c>
      <c r="D1574" s="491">
        <v>0</v>
      </c>
      <c r="E1574" s="491">
        <v>0</v>
      </c>
      <c r="F1574" s="491">
        <v>0</v>
      </c>
      <c r="G1574" s="491">
        <v>6.5</v>
      </c>
      <c r="H1574" s="491">
        <v>0</v>
      </c>
      <c r="I1574" s="491">
        <v>0</v>
      </c>
      <c r="J1574" s="491">
        <v>6.5</v>
      </c>
      <c r="K1574" s="581"/>
      <c r="L1574" s="581"/>
      <c r="M1574" s="581"/>
      <c r="N1574" s="581"/>
    </row>
    <row r="1575" spans="1:14">
      <c r="A1575" s="564">
        <f t="shared" si="81"/>
        <v>1565</v>
      </c>
      <c r="B1575" s="458" t="s">
        <v>2549</v>
      </c>
      <c r="C1575" s="491">
        <v>1189.1679999999999</v>
      </c>
      <c r="D1575" s="491">
        <v>0</v>
      </c>
      <c r="E1575" s="491">
        <v>0</v>
      </c>
      <c r="F1575" s="491">
        <v>1189.1679999999999</v>
      </c>
      <c r="G1575" s="491">
        <v>1189.1679999999999</v>
      </c>
      <c r="H1575" s="491">
        <v>0</v>
      </c>
      <c r="I1575" s="491">
        <v>0</v>
      </c>
      <c r="J1575" s="491">
        <v>1189.1679999999999</v>
      </c>
      <c r="K1575" s="581">
        <f t="shared" si="79"/>
        <v>1</v>
      </c>
      <c r="L1575" s="581"/>
      <c r="M1575" s="581"/>
      <c r="N1575" s="581">
        <f t="shared" si="80"/>
        <v>1</v>
      </c>
    </row>
    <row r="1576" spans="1:14">
      <c r="A1576" s="564">
        <f t="shared" si="81"/>
        <v>1566</v>
      </c>
      <c r="B1576" s="458" t="s">
        <v>2550</v>
      </c>
      <c r="C1576" s="491">
        <v>64.230999999999995</v>
      </c>
      <c r="D1576" s="491">
        <v>0</v>
      </c>
      <c r="E1576" s="491">
        <v>0</v>
      </c>
      <c r="F1576" s="491">
        <v>64.230999999999995</v>
      </c>
      <c r="G1576" s="491">
        <v>48.634999999999998</v>
      </c>
      <c r="H1576" s="491">
        <v>0</v>
      </c>
      <c r="I1576" s="491">
        <v>0</v>
      </c>
      <c r="J1576" s="491">
        <v>48.634999999999998</v>
      </c>
      <c r="K1576" s="581">
        <f t="shared" si="79"/>
        <v>0.75718889632731867</v>
      </c>
      <c r="L1576" s="581"/>
      <c r="M1576" s="581"/>
      <c r="N1576" s="581">
        <f t="shared" si="80"/>
        <v>0.75718889632731867</v>
      </c>
    </row>
    <row r="1577" spans="1:14" ht="28">
      <c r="A1577" s="564">
        <f t="shared" si="81"/>
        <v>1567</v>
      </c>
      <c r="B1577" s="458" t="s">
        <v>2551</v>
      </c>
      <c r="C1577" s="491">
        <v>1685.06</v>
      </c>
      <c r="D1577" s="491">
        <v>0</v>
      </c>
      <c r="E1577" s="491">
        <v>0</v>
      </c>
      <c r="F1577" s="491">
        <v>1685.06</v>
      </c>
      <c r="G1577" s="491">
        <v>1665.7850000000001</v>
      </c>
      <c r="H1577" s="491">
        <v>0</v>
      </c>
      <c r="I1577" s="491">
        <v>0</v>
      </c>
      <c r="J1577" s="491">
        <v>1665.7850000000001</v>
      </c>
      <c r="K1577" s="581">
        <f t="shared" si="79"/>
        <v>0.98856123817549535</v>
      </c>
      <c r="L1577" s="581"/>
      <c r="M1577" s="581"/>
      <c r="N1577" s="581">
        <f t="shared" si="80"/>
        <v>0.98856123817549535</v>
      </c>
    </row>
    <row r="1578" spans="1:14" ht="28">
      <c r="A1578" s="564">
        <f t="shared" si="81"/>
        <v>1568</v>
      </c>
      <c r="B1578" s="458" t="s">
        <v>2552</v>
      </c>
      <c r="C1578" s="491">
        <v>138</v>
      </c>
      <c r="D1578" s="491">
        <v>0</v>
      </c>
      <c r="E1578" s="491">
        <v>0</v>
      </c>
      <c r="F1578" s="491">
        <v>138</v>
      </c>
      <c r="G1578" s="491">
        <v>138</v>
      </c>
      <c r="H1578" s="491">
        <v>0</v>
      </c>
      <c r="I1578" s="491">
        <v>0</v>
      </c>
      <c r="J1578" s="491">
        <v>138</v>
      </c>
      <c r="K1578" s="581">
        <f t="shared" si="79"/>
        <v>1</v>
      </c>
      <c r="L1578" s="581"/>
      <c r="M1578" s="581"/>
      <c r="N1578" s="581">
        <f t="shared" si="80"/>
        <v>1</v>
      </c>
    </row>
    <row r="1579" spans="1:14" ht="28">
      <c r="A1579" s="564">
        <f t="shared" si="81"/>
        <v>1569</v>
      </c>
      <c r="B1579" s="458" t="s">
        <v>2553</v>
      </c>
      <c r="C1579" s="491">
        <v>177.62700000000001</v>
      </c>
      <c r="D1579" s="491">
        <v>0</v>
      </c>
      <c r="E1579" s="491">
        <v>0</v>
      </c>
      <c r="F1579" s="491">
        <v>177.62700000000001</v>
      </c>
      <c r="G1579" s="491">
        <v>157.7226</v>
      </c>
      <c r="H1579" s="491">
        <v>0</v>
      </c>
      <c r="I1579" s="491">
        <v>0</v>
      </c>
      <c r="J1579" s="491">
        <v>157.7226</v>
      </c>
      <c r="K1579" s="581">
        <f t="shared" si="79"/>
        <v>0.88794271141211634</v>
      </c>
      <c r="L1579" s="581"/>
      <c r="M1579" s="581"/>
      <c r="N1579" s="581">
        <f t="shared" si="80"/>
        <v>0.88794271141211634</v>
      </c>
    </row>
    <row r="1580" spans="1:14">
      <c r="A1580" s="564">
        <f t="shared" si="81"/>
        <v>1570</v>
      </c>
      <c r="B1580" s="565" t="s">
        <v>2554</v>
      </c>
      <c r="C1580" s="491">
        <v>0</v>
      </c>
      <c r="D1580" s="491">
        <v>0</v>
      </c>
      <c r="E1580" s="491">
        <v>0</v>
      </c>
      <c r="F1580" s="491">
        <v>0</v>
      </c>
      <c r="G1580" s="491">
        <v>396.14100000000002</v>
      </c>
      <c r="H1580" s="491">
        <v>0</v>
      </c>
      <c r="I1580" s="491">
        <v>396.14100000000002</v>
      </c>
      <c r="J1580" s="491">
        <v>0</v>
      </c>
      <c r="K1580" s="581"/>
      <c r="L1580" s="581"/>
      <c r="M1580" s="581"/>
      <c r="N1580" s="581"/>
    </row>
    <row r="1581" spans="1:14" ht="28">
      <c r="A1581" s="564">
        <f t="shared" si="81"/>
        <v>1571</v>
      </c>
      <c r="B1581" s="512" t="s">
        <v>2555</v>
      </c>
      <c r="C1581" s="491">
        <v>8029.6343379999998</v>
      </c>
      <c r="D1581" s="491">
        <v>0</v>
      </c>
      <c r="E1581" s="491">
        <v>0</v>
      </c>
      <c r="F1581" s="491">
        <v>8029.6343379999998</v>
      </c>
      <c r="G1581" s="491">
        <v>8029.6343379999998</v>
      </c>
      <c r="H1581" s="491">
        <v>0</v>
      </c>
      <c r="I1581" s="491">
        <v>0</v>
      </c>
      <c r="J1581" s="491">
        <v>8029.6343379999998</v>
      </c>
      <c r="K1581" s="581">
        <f t="shared" si="79"/>
        <v>1</v>
      </c>
      <c r="L1581" s="581"/>
      <c r="M1581" s="581"/>
      <c r="N1581" s="581">
        <f t="shared" si="80"/>
        <v>1</v>
      </c>
    </row>
    <row r="1582" spans="1:14" ht="28">
      <c r="A1582" s="564">
        <f t="shared" si="81"/>
        <v>1572</v>
      </c>
      <c r="B1582" s="512" t="s">
        <v>2556</v>
      </c>
      <c r="C1582" s="491">
        <v>9000</v>
      </c>
      <c r="D1582" s="491">
        <v>0</v>
      </c>
      <c r="E1582" s="491">
        <v>0</v>
      </c>
      <c r="F1582" s="491">
        <v>9000</v>
      </c>
      <c r="G1582" s="491">
        <v>9000</v>
      </c>
      <c r="H1582" s="491">
        <v>0</v>
      </c>
      <c r="I1582" s="491">
        <v>0</v>
      </c>
      <c r="J1582" s="491">
        <v>9000</v>
      </c>
      <c r="K1582" s="581">
        <f t="shared" si="79"/>
        <v>1</v>
      </c>
      <c r="L1582" s="581"/>
      <c r="M1582" s="581"/>
      <c r="N1582" s="581">
        <f t="shared" si="80"/>
        <v>1</v>
      </c>
    </row>
    <row r="1583" spans="1:14">
      <c r="A1583" s="564">
        <f t="shared" si="81"/>
        <v>1573</v>
      </c>
      <c r="B1583" s="565" t="s">
        <v>2557</v>
      </c>
      <c r="C1583" s="491">
        <v>10000</v>
      </c>
      <c r="D1583" s="491">
        <v>0</v>
      </c>
      <c r="E1583" s="491">
        <v>0</v>
      </c>
      <c r="F1583" s="491">
        <v>10000</v>
      </c>
      <c r="G1583" s="491">
        <v>10000</v>
      </c>
      <c r="H1583" s="491">
        <v>0</v>
      </c>
      <c r="I1583" s="491">
        <v>0</v>
      </c>
      <c r="J1583" s="491">
        <v>10000</v>
      </c>
      <c r="K1583" s="581">
        <f t="shared" si="79"/>
        <v>1</v>
      </c>
      <c r="L1583" s="581"/>
      <c r="M1583" s="581"/>
      <c r="N1583" s="581">
        <f t="shared" si="80"/>
        <v>1</v>
      </c>
    </row>
    <row r="1584" spans="1:14">
      <c r="A1584" s="564">
        <f t="shared" si="81"/>
        <v>1574</v>
      </c>
      <c r="B1584" s="565" t="s">
        <v>2558</v>
      </c>
      <c r="C1584" s="491">
        <v>0</v>
      </c>
      <c r="D1584" s="491">
        <v>0</v>
      </c>
      <c r="E1584" s="491">
        <v>0</v>
      </c>
      <c r="F1584" s="491">
        <v>0</v>
      </c>
      <c r="G1584" s="491">
        <v>627.34699999999998</v>
      </c>
      <c r="H1584" s="491">
        <v>0</v>
      </c>
      <c r="I1584" s="491">
        <v>0</v>
      </c>
      <c r="J1584" s="491">
        <v>627.34699999999998</v>
      </c>
      <c r="K1584" s="581"/>
      <c r="L1584" s="581"/>
      <c r="M1584" s="581"/>
      <c r="N1584" s="581"/>
    </row>
    <row r="1585" spans="1:14">
      <c r="A1585" s="564">
        <f t="shared" si="81"/>
        <v>1575</v>
      </c>
      <c r="B1585" s="565" t="s">
        <v>2558</v>
      </c>
      <c r="C1585" s="491">
        <v>0</v>
      </c>
      <c r="D1585" s="491">
        <v>0</v>
      </c>
      <c r="E1585" s="491">
        <v>0</v>
      </c>
      <c r="F1585" s="491">
        <v>0</v>
      </c>
      <c r="G1585" s="491">
        <v>686.50019999999995</v>
      </c>
      <c r="H1585" s="491">
        <v>0</v>
      </c>
      <c r="I1585" s="491">
        <v>0</v>
      </c>
      <c r="J1585" s="491">
        <v>686.50019999999995</v>
      </c>
      <c r="K1585" s="581"/>
      <c r="L1585" s="581"/>
      <c r="M1585" s="581"/>
      <c r="N1585" s="581"/>
    </row>
    <row r="1586" spans="1:14">
      <c r="A1586" s="564">
        <f t="shared" si="81"/>
        <v>1576</v>
      </c>
      <c r="B1586" s="565" t="s">
        <v>2558</v>
      </c>
      <c r="C1586" s="491">
        <v>0</v>
      </c>
      <c r="D1586" s="491">
        <v>0</v>
      </c>
      <c r="E1586" s="491">
        <v>0</v>
      </c>
      <c r="F1586" s="491">
        <v>0</v>
      </c>
      <c r="G1586" s="491">
        <v>450.69200000000001</v>
      </c>
      <c r="H1586" s="491">
        <v>0</v>
      </c>
      <c r="I1586" s="491">
        <v>0</v>
      </c>
      <c r="J1586" s="491">
        <v>450.69200000000001</v>
      </c>
      <c r="K1586" s="581"/>
      <c r="L1586" s="581"/>
      <c r="M1586" s="581"/>
      <c r="N1586" s="581"/>
    </row>
    <row r="1587" spans="1:14">
      <c r="A1587" s="564">
        <f t="shared" si="81"/>
        <v>1577</v>
      </c>
      <c r="B1587" s="458" t="s">
        <v>2559</v>
      </c>
      <c r="C1587" s="491">
        <v>200</v>
      </c>
      <c r="D1587" s="491">
        <v>0</v>
      </c>
      <c r="E1587" s="491">
        <v>0</v>
      </c>
      <c r="F1587" s="491">
        <v>200</v>
      </c>
      <c r="G1587" s="491">
        <v>200</v>
      </c>
      <c r="H1587" s="491">
        <v>0</v>
      </c>
      <c r="I1587" s="491">
        <v>0</v>
      </c>
      <c r="J1587" s="491">
        <v>200</v>
      </c>
      <c r="K1587" s="581">
        <f t="shared" si="79"/>
        <v>1</v>
      </c>
      <c r="L1587" s="581"/>
      <c r="M1587" s="581"/>
      <c r="N1587" s="581">
        <f t="shared" si="80"/>
        <v>1</v>
      </c>
    </row>
    <row r="1588" spans="1:14">
      <c r="A1588" s="564">
        <f t="shared" si="81"/>
        <v>1578</v>
      </c>
      <c r="B1588" s="567" t="s">
        <v>2560</v>
      </c>
      <c r="C1588" s="491">
        <v>5000</v>
      </c>
      <c r="D1588" s="491">
        <v>0</v>
      </c>
      <c r="E1588" s="491">
        <v>0</v>
      </c>
      <c r="F1588" s="491">
        <v>5000</v>
      </c>
      <c r="G1588" s="491">
        <v>5000</v>
      </c>
      <c r="H1588" s="491">
        <v>0</v>
      </c>
      <c r="I1588" s="491">
        <v>0</v>
      </c>
      <c r="J1588" s="491">
        <v>5000</v>
      </c>
      <c r="K1588" s="581">
        <f t="shared" si="79"/>
        <v>1</v>
      </c>
      <c r="L1588" s="581"/>
      <c r="M1588" s="581"/>
      <c r="N1588" s="581">
        <f t="shared" si="80"/>
        <v>1</v>
      </c>
    </row>
    <row r="1589" spans="1:14" ht="42">
      <c r="A1589" s="564">
        <f t="shared" si="81"/>
        <v>1579</v>
      </c>
      <c r="B1589" s="512" t="s">
        <v>2561</v>
      </c>
      <c r="C1589" s="491">
        <v>0</v>
      </c>
      <c r="D1589" s="491">
        <v>0</v>
      </c>
      <c r="E1589" s="491">
        <v>0</v>
      </c>
      <c r="F1589" s="491">
        <v>0</v>
      </c>
      <c r="G1589" s="491">
        <v>7952.6889000000001</v>
      </c>
      <c r="H1589" s="491">
        <v>0</v>
      </c>
      <c r="I1589" s="491">
        <v>0</v>
      </c>
      <c r="J1589" s="491">
        <v>7952.6889000000001</v>
      </c>
      <c r="K1589" s="581"/>
      <c r="L1589" s="581"/>
      <c r="M1589" s="581"/>
      <c r="N1589" s="581"/>
    </row>
    <row r="1590" spans="1:14" ht="42">
      <c r="A1590" s="564">
        <f t="shared" si="81"/>
        <v>1580</v>
      </c>
      <c r="B1590" s="512" t="s">
        <v>2562</v>
      </c>
      <c r="C1590" s="491">
        <v>79751.699750999993</v>
      </c>
      <c r="D1590" s="491">
        <v>0</v>
      </c>
      <c r="E1590" s="491">
        <v>0</v>
      </c>
      <c r="F1590" s="491">
        <v>79751.699750999993</v>
      </c>
      <c r="G1590" s="491">
        <v>79301.699750999993</v>
      </c>
      <c r="H1590" s="491">
        <v>0</v>
      </c>
      <c r="I1590" s="491">
        <v>0</v>
      </c>
      <c r="J1590" s="491">
        <v>79301.699750999993</v>
      </c>
      <c r="K1590" s="581">
        <f t="shared" si="79"/>
        <v>0.99435748703281579</v>
      </c>
      <c r="L1590" s="581"/>
      <c r="M1590" s="581"/>
      <c r="N1590" s="581">
        <f t="shared" si="80"/>
        <v>0.99435748703281579</v>
      </c>
    </row>
    <row r="1591" spans="1:14" ht="28">
      <c r="A1591" s="564">
        <f t="shared" si="81"/>
        <v>1581</v>
      </c>
      <c r="B1591" s="458" t="s">
        <v>2563</v>
      </c>
      <c r="C1591" s="491">
        <v>0</v>
      </c>
      <c r="D1591" s="491">
        <v>0</v>
      </c>
      <c r="E1591" s="491">
        <v>0</v>
      </c>
      <c r="F1591" s="491">
        <v>0</v>
      </c>
      <c r="G1591" s="491">
        <v>860.30499999999995</v>
      </c>
      <c r="H1591" s="491">
        <v>0</v>
      </c>
      <c r="I1591" s="491">
        <v>0</v>
      </c>
      <c r="J1591" s="491">
        <v>860.30499999999995</v>
      </c>
      <c r="K1591" s="581"/>
      <c r="L1591" s="581"/>
      <c r="M1591" s="581"/>
      <c r="N1591" s="581"/>
    </row>
    <row r="1592" spans="1:14" ht="28">
      <c r="A1592" s="564">
        <f t="shared" si="81"/>
        <v>1582</v>
      </c>
      <c r="B1592" s="458" t="s">
        <v>2564</v>
      </c>
      <c r="C1592" s="491">
        <v>0</v>
      </c>
      <c r="D1592" s="491">
        <v>0</v>
      </c>
      <c r="E1592" s="491">
        <v>0</v>
      </c>
      <c r="F1592" s="491">
        <v>0</v>
      </c>
      <c r="G1592" s="491">
        <v>434.67</v>
      </c>
      <c r="H1592" s="491">
        <v>0</v>
      </c>
      <c r="I1592" s="491">
        <v>0</v>
      </c>
      <c r="J1592" s="491">
        <v>434.67</v>
      </c>
      <c r="K1592" s="581"/>
      <c r="L1592" s="581"/>
      <c r="M1592" s="581"/>
      <c r="N1592" s="581"/>
    </row>
    <row r="1593" spans="1:14" ht="28">
      <c r="A1593" s="564">
        <f t="shared" si="81"/>
        <v>1583</v>
      </c>
      <c r="B1593" s="565" t="s">
        <v>2565</v>
      </c>
      <c r="C1593" s="491">
        <v>0</v>
      </c>
      <c r="D1593" s="491">
        <v>0</v>
      </c>
      <c r="E1593" s="491">
        <v>0</v>
      </c>
      <c r="F1593" s="491">
        <v>0</v>
      </c>
      <c r="G1593" s="491">
        <v>4244.4647910000003</v>
      </c>
      <c r="H1593" s="491">
        <v>0</v>
      </c>
      <c r="I1593" s="491">
        <v>4244.4647910000003</v>
      </c>
      <c r="J1593" s="491">
        <v>0</v>
      </c>
      <c r="K1593" s="581"/>
      <c r="L1593" s="581"/>
      <c r="M1593" s="581"/>
      <c r="N1593" s="581"/>
    </row>
    <row r="1594" spans="1:14" ht="28">
      <c r="A1594" s="564">
        <f t="shared" si="81"/>
        <v>1584</v>
      </c>
      <c r="B1594" s="565" t="s">
        <v>2566</v>
      </c>
      <c r="C1594" s="491">
        <v>0</v>
      </c>
      <c r="D1594" s="491">
        <v>0</v>
      </c>
      <c r="E1594" s="491">
        <v>0</v>
      </c>
      <c r="F1594" s="491">
        <v>0</v>
      </c>
      <c r="G1594" s="491">
        <v>5546.2011380000004</v>
      </c>
      <c r="H1594" s="491">
        <v>0</v>
      </c>
      <c r="I1594" s="491">
        <v>5546.2011380000004</v>
      </c>
      <c r="J1594" s="491">
        <v>0</v>
      </c>
      <c r="K1594" s="581"/>
      <c r="L1594" s="581"/>
      <c r="M1594" s="581"/>
      <c r="N1594" s="581"/>
    </row>
    <row r="1595" spans="1:14">
      <c r="A1595" s="564">
        <f t="shared" si="81"/>
        <v>1585</v>
      </c>
      <c r="B1595" s="458" t="s">
        <v>2567</v>
      </c>
      <c r="C1595" s="491">
        <v>0</v>
      </c>
      <c r="D1595" s="491">
        <v>0</v>
      </c>
      <c r="E1595" s="491">
        <v>0</v>
      </c>
      <c r="F1595" s="491">
        <v>0</v>
      </c>
      <c r="G1595" s="491">
        <v>20.87</v>
      </c>
      <c r="H1595" s="491">
        <v>0</v>
      </c>
      <c r="I1595" s="491">
        <v>0</v>
      </c>
      <c r="J1595" s="491">
        <v>20.87</v>
      </c>
      <c r="K1595" s="581"/>
      <c r="L1595" s="581"/>
      <c r="M1595" s="581"/>
      <c r="N1595" s="581"/>
    </row>
    <row r="1596" spans="1:14" ht="28">
      <c r="A1596" s="564">
        <f t="shared" si="81"/>
        <v>1586</v>
      </c>
      <c r="B1596" s="565" t="s">
        <v>2568</v>
      </c>
      <c r="C1596" s="491">
        <v>700</v>
      </c>
      <c r="D1596" s="491">
        <v>0</v>
      </c>
      <c r="E1596" s="491">
        <v>0</v>
      </c>
      <c r="F1596" s="491">
        <v>700</v>
      </c>
      <c r="G1596" s="491">
        <v>700</v>
      </c>
      <c r="H1596" s="491">
        <v>0</v>
      </c>
      <c r="I1596" s="491">
        <v>0</v>
      </c>
      <c r="J1596" s="491">
        <v>700</v>
      </c>
      <c r="K1596" s="581">
        <f t="shared" si="79"/>
        <v>1</v>
      </c>
      <c r="L1596" s="581"/>
      <c r="M1596" s="581"/>
      <c r="N1596" s="581">
        <f t="shared" si="80"/>
        <v>1</v>
      </c>
    </row>
    <row r="1597" spans="1:14" ht="28">
      <c r="A1597" s="564">
        <f t="shared" si="81"/>
        <v>1587</v>
      </c>
      <c r="B1597" s="565" t="s">
        <v>2569</v>
      </c>
      <c r="C1597" s="491">
        <v>5000</v>
      </c>
      <c r="D1597" s="491">
        <v>0</v>
      </c>
      <c r="E1597" s="491">
        <v>0</v>
      </c>
      <c r="F1597" s="491">
        <v>5000</v>
      </c>
      <c r="G1597" s="491">
        <v>5000</v>
      </c>
      <c r="H1597" s="491">
        <v>0</v>
      </c>
      <c r="I1597" s="491">
        <v>0</v>
      </c>
      <c r="J1597" s="491">
        <v>5000</v>
      </c>
      <c r="K1597" s="581">
        <f t="shared" si="79"/>
        <v>1</v>
      </c>
      <c r="L1597" s="581"/>
      <c r="M1597" s="581"/>
      <c r="N1597" s="581">
        <f t="shared" si="80"/>
        <v>1</v>
      </c>
    </row>
    <row r="1598" spans="1:14">
      <c r="A1598" s="564">
        <f t="shared" si="81"/>
        <v>1588</v>
      </c>
      <c r="B1598" s="458" t="s">
        <v>2570</v>
      </c>
      <c r="C1598" s="491">
        <v>0</v>
      </c>
      <c r="D1598" s="491">
        <v>0</v>
      </c>
      <c r="E1598" s="491">
        <v>0</v>
      </c>
      <c r="F1598" s="491">
        <v>0</v>
      </c>
      <c r="G1598" s="491">
        <v>10</v>
      </c>
      <c r="H1598" s="491">
        <v>0</v>
      </c>
      <c r="I1598" s="491">
        <v>0</v>
      </c>
      <c r="J1598" s="491">
        <v>10</v>
      </c>
      <c r="K1598" s="581"/>
      <c r="L1598" s="581"/>
      <c r="M1598" s="581"/>
      <c r="N1598" s="581"/>
    </row>
    <row r="1599" spans="1:14" ht="42">
      <c r="A1599" s="564">
        <f t="shared" si="81"/>
        <v>1589</v>
      </c>
      <c r="B1599" s="565" t="s">
        <v>2571</v>
      </c>
      <c r="C1599" s="491">
        <v>22673</v>
      </c>
      <c r="D1599" s="491">
        <v>0</v>
      </c>
      <c r="E1599" s="491">
        <v>0</v>
      </c>
      <c r="F1599" s="491">
        <v>22673</v>
      </c>
      <c r="G1599" s="491">
        <v>19213.080999999998</v>
      </c>
      <c r="H1599" s="491">
        <v>0</v>
      </c>
      <c r="I1599" s="491">
        <v>0</v>
      </c>
      <c r="J1599" s="491">
        <v>19213.080999999998</v>
      </c>
      <c r="K1599" s="581">
        <f t="shared" si="79"/>
        <v>0.84739915317778847</v>
      </c>
      <c r="L1599" s="581"/>
      <c r="M1599" s="581"/>
      <c r="N1599" s="581">
        <f t="shared" si="80"/>
        <v>0.84739915317778847</v>
      </c>
    </row>
    <row r="1600" spans="1:14">
      <c r="A1600" s="564">
        <f t="shared" si="81"/>
        <v>1590</v>
      </c>
      <c r="B1600" s="565" t="s">
        <v>2572</v>
      </c>
      <c r="C1600" s="491">
        <v>2000</v>
      </c>
      <c r="D1600" s="491">
        <v>0</v>
      </c>
      <c r="E1600" s="491">
        <v>0</v>
      </c>
      <c r="F1600" s="491">
        <v>2000</v>
      </c>
      <c r="G1600" s="491">
        <v>2000</v>
      </c>
      <c r="H1600" s="491">
        <v>0</v>
      </c>
      <c r="I1600" s="491">
        <v>0</v>
      </c>
      <c r="J1600" s="491">
        <v>2000</v>
      </c>
      <c r="K1600" s="581">
        <f t="shared" si="79"/>
        <v>1</v>
      </c>
      <c r="L1600" s="581"/>
      <c r="M1600" s="581"/>
      <c r="N1600" s="581">
        <f t="shared" si="80"/>
        <v>1</v>
      </c>
    </row>
    <row r="1601" spans="1:14" ht="28">
      <c r="A1601" s="564">
        <f t="shared" si="81"/>
        <v>1591</v>
      </c>
      <c r="B1601" s="565" t="s">
        <v>2573</v>
      </c>
      <c r="C1601" s="491">
        <v>4895</v>
      </c>
      <c r="D1601" s="491">
        <v>0</v>
      </c>
      <c r="E1601" s="491">
        <v>0</v>
      </c>
      <c r="F1601" s="491">
        <v>4895</v>
      </c>
      <c r="G1601" s="491">
        <v>8331.6311480000004</v>
      </c>
      <c r="H1601" s="491">
        <v>0</v>
      </c>
      <c r="I1601" s="491">
        <v>0</v>
      </c>
      <c r="J1601" s="491">
        <v>8331.6311480000004</v>
      </c>
      <c r="K1601" s="581">
        <f t="shared" si="79"/>
        <v>1.702069693156282</v>
      </c>
      <c r="L1601" s="581"/>
      <c r="M1601" s="581"/>
      <c r="N1601" s="581">
        <f t="shared" si="80"/>
        <v>1.702069693156282</v>
      </c>
    </row>
    <row r="1602" spans="1:14" ht="28">
      <c r="A1602" s="564">
        <f t="shared" si="81"/>
        <v>1592</v>
      </c>
      <c r="B1602" s="458" t="s">
        <v>2574</v>
      </c>
      <c r="C1602" s="491">
        <v>317.44499999999999</v>
      </c>
      <c r="D1602" s="491">
        <v>0</v>
      </c>
      <c r="E1602" s="491">
        <v>0</v>
      </c>
      <c r="F1602" s="491">
        <v>317.44499999999999</v>
      </c>
      <c r="G1602" s="491">
        <v>317.44499999999999</v>
      </c>
      <c r="H1602" s="491">
        <v>0</v>
      </c>
      <c r="I1602" s="491">
        <v>0</v>
      </c>
      <c r="J1602" s="491">
        <v>317.44499999999999</v>
      </c>
      <c r="K1602" s="581">
        <f t="shared" si="79"/>
        <v>1</v>
      </c>
      <c r="L1602" s="581"/>
      <c r="M1602" s="581"/>
      <c r="N1602" s="581">
        <f t="shared" si="80"/>
        <v>1</v>
      </c>
    </row>
    <row r="1603" spans="1:14" ht="28">
      <c r="A1603" s="564">
        <f t="shared" si="81"/>
        <v>1593</v>
      </c>
      <c r="B1603" s="458" t="s">
        <v>2574</v>
      </c>
      <c r="C1603" s="491">
        <v>1000</v>
      </c>
      <c r="D1603" s="491">
        <v>0</v>
      </c>
      <c r="E1603" s="491">
        <v>0</v>
      </c>
      <c r="F1603" s="491">
        <v>1000</v>
      </c>
      <c r="G1603" s="491">
        <v>1000</v>
      </c>
      <c r="H1603" s="491">
        <v>0</v>
      </c>
      <c r="I1603" s="491">
        <v>0</v>
      </c>
      <c r="J1603" s="491">
        <v>1000</v>
      </c>
      <c r="K1603" s="581">
        <f t="shared" si="79"/>
        <v>1</v>
      </c>
      <c r="L1603" s="581"/>
      <c r="M1603" s="581"/>
      <c r="N1603" s="581">
        <f t="shared" si="80"/>
        <v>1</v>
      </c>
    </row>
    <row r="1604" spans="1:14" ht="28">
      <c r="A1604" s="564">
        <f t="shared" si="81"/>
        <v>1594</v>
      </c>
      <c r="B1604" s="458" t="s">
        <v>2575</v>
      </c>
      <c r="C1604" s="491">
        <v>0</v>
      </c>
      <c r="D1604" s="491">
        <v>0</v>
      </c>
      <c r="E1604" s="491">
        <v>0</v>
      </c>
      <c r="F1604" s="491">
        <v>0</v>
      </c>
      <c r="G1604" s="491">
        <v>481.71030000000002</v>
      </c>
      <c r="H1604" s="491">
        <v>0</v>
      </c>
      <c r="I1604" s="491">
        <v>481.71030000000002</v>
      </c>
      <c r="J1604" s="491">
        <v>0</v>
      </c>
      <c r="K1604" s="581"/>
      <c r="L1604" s="581"/>
      <c r="M1604" s="581"/>
      <c r="N1604" s="581"/>
    </row>
    <row r="1605" spans="1:14" ht="28">
      <c r="A1605" s="564">
        <f t="shared" si="81"/>
        <v>1595</v>
      </c>
      <c r="B1605" s="458" t="s">
        <v>2576</v>
      </c>
      <c r="C1605" s="491">
        <v>0</v>
      </c>
      <c r="D1605" s="491">
        <v>0</v>
      </c>
      <c r="E1605" s="491">
        <v>0</v>
      </c>
      <c r="F1605" s="491">
        <v>0</v>
      </c>
      <c r="G1605" s="491">
        <v>383.666</v>
      </c>
      <c r="H1605" s="491">
        <v>0</v>
      </c>
      <c r="I1605" s="491">
        <v>383.666</v>
      </c>
      <c r="J1605" s="491">
        <v>0</v>
      </c>
      <c r="K1605" s="581"/>
      <c r="L1605" s="581"/>
      <c r="M1605" s="581"/>
      <c r="N1605" s="581"/>
    </row>
    <row r="1606" spans="1:14" ht="28">
      <c r="A1606" s="564">
        <f t="shared" si="81"/>
        <v>1596</v>
      </c>
      <c r="B1606" s="458" t="s">
        <v>2577</v>
      </c>
      <c r="C1606" s="491">
        <v>0</v>
      </c>
      <c r="D1606" s="491">
        <v>0</v>
      </c>
      <c r="E1606" s="491">
        <v>0</v>
      </c>
      <c r="F1606" s="491">
        <v>0</v>
      </c>
      <c r="G1606" s="491">
        <v>1021.08</v>
      </c>
      <c r="H1606" s="491">
        <v>0</v>
      </c>
      <c r="I1606" s="491">
        <v>1021.08</v>
      </c>
      <c r="J1606" s="491">
        <v>0</v>
      </c>
      <c r="K1606" s="581"/>
      <c r="L1606" s="581"/>
      <c r="M1606" s="581"/>
      <c r="N1606" s="581"/>
    </row>
    <row r="1607" spans="1:14" ht="28">
      <c r="A1607" s="564">
        <f t="shared" si="81"/>
        <v>1597</v>
      </c>
      <c r="B1607" s="458" t="s">
        <v>2578</v>
      </c>
      <c r="C1607" s="491">
        <v>0</v>
      </c>
      <c r="D1607" s="491">
        <v>0</v>
      </c>
      <c r="E1607" s="491">
        <v>0</v>
      </c>
      <c r="F1607" s="491">
        <v>0</v>
      </c>
      <c r="G1607" s="491">
        <v>1223.537</v>
      </c>
      <c r="H1607" s="491">
        <v>0</v>
      </c>
      <c r="I1607" s="491">
        <v>1223.537</v>
      </c>
      <c r="J1607" s="491">
        <v>0</v>
      </c>
      <c r="K1607" s="581"/>
      <c r="L1607" s="581"/>
      <c r="M1607" s="581"/>
      <c r="N1607" s="581"/>
    </row>
    <row r="1608" spans="1:14" ht="42">
      <c r="A1608" s="564">
        <f t="shared" si="81"/>
        <v>1598</v>
      </c>
      <c r="B1608" s="458" t="s">
        <v>2579</v>
      </c>
      <c r="C1608" s="491">
        <v>2700</v>
      </c>
      <c r="D1608" s="491">
        <v>0</v>
      </c>
      <c r="E1608" s="491">
        <v>2700</v>
      </c>
      <c r="F1608" s="491">
        <v>0</v>
      </c>
      <c r="G1608" s="491">
        <v>7449.5535</v>
      </c>
      <c r="H1608" s="491">
        <v>0</v>
      </c>
      <c r="I1608" s="491">
        <v>7449.5535</v>
      </c>
      <c r="J1608" s="491">
        <v>0</v>
      </c>
      <c r="K1608" s="581">
        <f t="shared" si="79"/>
        <v>2.7590938888888887</v>
      </c>
      <c r="L1608" s="581"/>
      <c r="M1608" s="581">
        <f t="shared" si="82"/>
        <v>2.7590938888888887</v>
      </c>
      <c r="N1608" s="581"/>
    </row>
    <row r="1609" spans="1:14" ht="28">
      <c r="A1609" s="564">
        <f t="shared" si="81"/>
        <v>1599</v>
      </c>
      <c r="B1609" s="458" t="s">
        <v>2580</v>
      </c>
      <c r="C1609" s="491">
        <v>4000</v>
      </c>
      <c r="D1609" s="491">
        <v>0</v>
      </c>
      <c r="E1609" s="491">
        <v>4000</v>
      </c>
      <c r="F1609" s="491">
        <v>0</v>
      </c>
      <c r="G1609" s="491">
        <v>12921.4674</v>
      </c>
      <c r="H1609" s="491">
        <v>0</v>
      </c>
      <c r="I1609" s="491">
        <v>12921.4674</v>
      </c>
      <c r="J1609" s="491">
        <v>0</v>
      </c>
      <c r="K1609" s="581">
        <f t="shared" si="79"/>
        <v>3.2303668499999998</v>
      </c>
      <c r="L1609" s="581"/>
      <c r="M1609" s="581">
        <f t="shared" si="82"/>
        <v>3.2303668499999998</v>
      </c>
      <c r="N1609" s="581"/>
    </row>
    <row r="1610" spans="1:14" ht="28">
      <c r="A1610" s="564">
        <f t="shared" si="81"/>
        <v>1600</v>
      </c>
      <c r="B1610" s="458" t="s">
        <v>2581</v>
      </c>
      <c r="C1610" s="491">
        <v>3500</v>
      </c>
      <c r="D1610" s="491">
        <v>0</v>
      </c>
      <c r="E1610" s="491">
        <v>3500</v>
      </c>
      <c r="F1610" s="491">
        <v>0</v>
      </c>
      <c r="G1610" s="491">
        <v>8387.8001000000004</v>
      </c>
      <c r="H1610" s="491">
        <v>0</v>
      </c>
      <c r="I1610" s="491">
        <v>8387.8001000000004</v>
      </c>
      <c r="J1610" s="491">
        <v>0</v>
      </c>
      <c r="K1610" s="581">
        <f t="shared" si="79"/>
        <v>2.3965143142857146</v>
      </c>
      <c r="L1610" s="581"/>
      <c r="M1610" s="581">
        <f t="shared" si="82"/>
        <v>2.3965143142857146</v>
      </c>
      <c r="N1610" s="581"/>
    </row>
    <row r="1611" spans="1:14">
      <c r="A1611" s="564">
        <f t="shared" si="81"/>
        <v>1601</v>
      </c>
      <c r="B1611" s="565" t="s">
        <v>2582</v>
      </c>
      <c r="C1611" s="491">
        <v>78091</v>
      </c>
      <c r="D1611" s="491">
        <v>0</v>
      </c>
      <c r="E1611" s="491">
        <v>0</v>
      </c>
      <c r="F1611" s="491">
        <v>78091</v>
      </c>
      <c r="G1611" s="491">
        <v>59184.860069000002</v>
      </c>
      <c r="H1611" s="491">
        <v>0</v>
      </c>
      <c r="I1611" s="491">
        <v>0</v>
      </c>
      <c r="J1611" s="491">
        <v>59184.860069000002</v>
      </c>
      <c r="K1611" s="581">
        <f t="shared" ref="K1611:K1667" si="83">G1611/C1611</f>
        <v>0.75789604524208942</v>
      </c>
      <c r="L1611" s="581"/>
      <c r="M1611" s="581"/>
      <c r="N1611" s="581">
        <f t="shared" ref="N1611:N1667" si="84">J1611/F1611</f>
        <v>0.75789604524208942</v>
      </c>
    </row>
    <row r="1612" spans="1:14">
      <c r="A1612" s="564">
        <f t="shared" si="81"/>
        <v>1602</v>
      </c>
      <c r="B1612" s="565" t="s">
        <v>2582</v>
      </c>
      <c r="C1612" s="491">
        <v>29549</v>
      </c>
      <c r="D1612" s="491">
        <v>0</v>
      </c>
      <c r="E1612" s="491">
        <v>0</v>
      </c>
      <c r="F1612" s="491">
        <v>29549</v>
      </c>
      <c r="G1612" s="491">
        <v>29549</v>
      </c>
      <c r="H1612" s="491">
        <v>0</v>
      </c>
      <c r="I1612" s="491">
        <v>0</v>
      </c>
      <c r="J1612" s="491">
        <v>29549</v>
      </c>
      <c r="K1612" s="581">
        <f t="shared" si="83"/>
        <v>1</v>
      </c>
      <c r="L1612" s="581"/>
      <c r="M1612" s="581"/>
      <c r="N1612" s="581">
        <f t="shared" si="84"/>
        <v>1</v>
      </c>
    </row>
    <row r="1613" spans="1:14" ht="28">
      <c r="A1613" s="564">
        <f t="shared" ref="A1613:A1667" si="85">1+A1612</f>
        <v>1603</v>
      </c>
      <c r="B1613" s="565" t="s">
        <v>2583</v>
      </c>
      <c r="C1613" s="491">
        <v>98000</v>
      </c>
      <c r="D1613" s="491">
        <v>0</v>
      </c>
      <c r="E1613" s="491">
        <v>0</v>
      </c>
      <c r="F1613" s="491">
        <v>98000</v>
      </c>
      <c r="G1613" s="491">
        <v>24029.53528</v>
      </c>
      <c r="H1613" s="491">
        <v>0</v>
      </c>
      <c r="I1613" s="491">
        <v>0</v>
      </c>
      <c r="J1613" s="491">
        <v>24029.53528</v>
      </c>
      <c r="K1613" s="581">
        <f t="shared" si="83"/>
        <v>0.24519933959183673</v>
      </c>
      <c r="L1613" s="581"/>
      <c r="M1613" s="581"/>
      <c r="N1613" s="581">
        <f t="shared" si="84"/>
        <v>0.24519933959183673</v>
      </c>
    </row>
    <row r="1614" spans="1:14">
      <c r="A1614" s="564">
        <f t="shared" si="85"/>
        <v>1604</v>
      </c>
      <c r="B1614" s="458" t="s">
        <v>2584</v>
      </c>
      <c r="C1614" s="491">
        <v>3000</v>
      </c>
      <c r="D1614" s="491">
        <v>0</v>
      </c>
      <c r="E1614" s="491">
        <v>0</v>
      </c>
      <c r="F1614" s="491">
        <v>3000</v>
      </c>
      <c r="G1614" s="491">
        <v>264.83199999999999</v>
      </c>
      <c r="H1614" s="491">
        <v>0</v>
      </c>
      <c r="I1614" s="491">
        <v>0</v>
      </c>
      <c r="J1614" s="491">
        <v>264.83199999999999</v>
      </c>
      <c r="K1614" s="581">
        <f t="shared" si="83"/>
        <v>8.8277333333333333E-2</v>
      </c>
      <c r="L1614" s="581"/>
      <c r="M1614" s="581"/>
      <c r="N1614" s="581">
        <f t="shared" si="84"/>
        <v>8.8277333333333333E-2</v>
      </c>
    </row>
    <row r="1615" spans="1:14" ht="28">
      <c r="A1615" s="564">
        <f t="shared" si="85"/>
        <v>1605</v>
      </c>
      <c r="B1615" s="458" t="s">
        <v>2585</v>
      </c>
      <c r="C1615" s="491">
        <v>3500</v>
      </c>
      <c r="D1615" s="491">
        <v>0</v>
      </c>
      <c r="E1615" s="491">
        <v>0</v>
      </c>
      <c r="F1615" s="491">
        <v>3500</v>
      </c>
      <c r="G1615" s="491">
        <v>280.38400000000001</v>
      </c>
      <c r="H1615" s="491">
        <v>0</v>
      </c>
      <c r="I1615" s="491">
        <v>0</v>
      </c>
      <c r="J1615" s="491">
        <v>280.38400000000001</v>
      </c>
      <c r="K1615" s="581">
        <f t="shared" si="83"/>
        <v>8.0109714285714284E-2</v>
      </c>
      <c r="L1615" s="581"/>
      <c r="M1615" s="581"/>
      <c r="N1615" s="581">
        <f t="shared" si="84"/>
        <v>8.0109714285714284E-2</v>
      </c>
    </row>
    <row r="1616" spans="1:14" ht="28">
      <c r="A1616" s="564">
        <f t="shared" si="85"/>
        <v>1606</v>
      </c>
      <c r="B1616" s="458" t="s">
        <v>2586</v>
      </c>
      <c r="C1616" s="491">
        <v>3500</v>
      </c>
      <c r="D1616" s="491">
        <v>0</v>
      </c>
      <c r="E1616" s="491">
        <v>0</v>
      </c>
      <c r="F1616" s="491">
        <v>3500</v>
      </c>
      <c r="G1616" s="491">
        <v>249.89599999999999</v>
      </c>
      <c r="H1616" s="491">
        <v>0</v>
      </c>
      <c r="I1616" s="491">
        <v>0</v>
      </c>
      <c r="J1616" s="491">
        <v>249.89599999999999</v>
      </c>
      <c r="K1616" s="581">
        <f t="shared" si="83"/>
        <v>7.1398857142857139E-2</v>
      </c>
      <c r="L1616" s="581"/>
      <c r="M1616" s="581"/>
      <c r="N1616" s="581">
        <f t="shared" si="84"/>
        <v>7.1398857142857139E-2</v>
      </c>
    </row>
    <row r="1617" spans="1:14" ht="28">
      <c r="A1617" s="564">
        <f t="shared" si="85"/>
        <v>1607</v>
      </c>
      <c r="B1617" s="458" t="s">
        <v>2587</v>
      </c>
      <c r="C1617" s="491">
        <v>1000</v>
      </c>
      <c r="D1617" s="491">
        <v>0</v>
      </c>
      <c r="E1617" s="491">
        <v>0</v>
      </c>
      <c r="F1617" s="491">
        <v>1000</v>
      </c>
      <c r="G1617" s="491">
        <v>218.99799999999999</v>
      </c>
      <c r="H1617" s="491">
        <v>0</v>
      </c>
      <c r="I1617" s="491">
        <v>0</v>
      </c>
      <c r="J1617" s="491">
        <v>218.99799999999999</v>
      </c>
      <c r="K1617" s="581">
        <f t="shared" si="83"/>
        <v>0.218998</v>
      </c>
      <c r="L1617" s="581"/>
      <c r="M1617" s="581"/>
      <c r="N1617" s="581">
        <f t="shared" si="84"/>
        <v>0.218998</v>
      </c>
    </row>
    <row r="1618" spans="1:14">
      <c r="A1618" s="564">
        <f t="shared" si="85"/>
        <v>1608</v>
      </c>
      <c r="B1618" s="458" t="s">
        <v>2588</v>
      </c>
      <c r="C1618" s="491">
        <v>1000</v>
      </c>
      <c r="D1618" s="491">
        <v>0</v>
      </c>
      <c r="E1618" s="491">
        <v>0</v>
      </c>
      <c r="F1618" s="491">
        <v>1000</v>
      </c>
      <c r="G1618" s="491">
        <v>212.78399999999999</v>
      </c>
      <c r="H1618" s="491">
        <v>0</v>
      </c>
      <c r="I1618" s="491">
        <v>0</v>
      </c>
      <c r="J1618" s="491">
        <v>212.78399999999999</v>
      </c>
      <c r="K1618" s="581">
        <f t="shared" si="83"/>
        <v>0.212784</v>
      </c>
      <c r="L1618" s="581"/>
      <c r="M1618" s="581"/>
      <c r="N1618" s="581">
        <f t="shared" si="84"/>
        <v>0.212784</v>
      </c>
    </row>
    <row r="1619" spans="1:14" ht="28">
      <c r="A1619" s="564">
        <f t="shared" si="85"/>
        <v>1609</v>
      </c>
      <c r="B1619" s="458" t="s">
        <v>2589</v>
      </c>
      <c r="C1619" s="491">
        <v>0</v>
      </c>
      <c r="D1619" s="491">
        <v>0</v>
      </c>
      <c r="E1619" s="491">
        <v>0</v>
      </c>
      <c r="F1619" s="491">
        <v>0</v>
      </c>
      <c r="G1619" s="491">
        <v>2923.5654460000001</v>
      </c>
      <c r="H1619" s="491">
        <v>0</v>
      </c>
      <c r="I1619" s="491">
        <v>0</v>
      </c>
      <c r="J1619" s="491">
        <v>2923.5654460000001</v>
      </c>
      <c r="K1619" s="581"/>
      <c r="L1619" s="581"/>
      <c r="M1619" s="581"/>
      <c r="N1619" s="581"/>
    </row>
    <row r="1620" spans="1:14">
      <c r="A1620" s="564">
        <f t="shared" si="85"/>
        <v>1610</v>
      </c>
      <c r="B1620" s="458" t="s">
        <v>2590</v>
      </c>
      <c r="C1620" s="491">
        <v>0</v>
      </c>
      <c r="D1620" s="491">
        <v>0</v>
      </c>
      <c r="E1620" s="491">
        <v>0</v>
      </c>
      <c r="F1620" s="491">
        <v>0</v>
      </c>
      <c r="G1620" s="491">
        <v>1741.819</v>
      </c>
      <c r="H1620" s="491">
        <v>0</v>
      </c>
      <c r="I1620" s="491">
        <v>0</v>
      </c>
      <c r="J1620" s="491">
        <v>1741.819</v>
      </c>
      <c r="K1620" s="581"/>
      <c r="L1620" s="581"/>
      <c r="M1620" s="581"/>
      <c r="N1620" s="581"/>
    </row>
    <row r="1621" spans="1:14" ht="28">
      <c r="A1621" s="564">
        <f t="shared" si="85"/>
        <v>1611</v>
      </c>
      <c r="B1621" s="458" t="s">
        <v>2591</v>
      </c>
      <c r="C1621" s="491">
        <v>2120.512076</v>
      </c>
      <c r="D1621" s="491">
        <v>0</v>
      </c>
      <c r="E1621" s="491">
        <v>0</v>
      </c>
      <c r="F1621" s="491">
        <v>2120.512076</v>
      </c>
      <c r="G1621" s="491">
        <v>2120.512076</v>
      </c>
      <c r="H1621" s="491">
        <v>0</v>
      </c>
      <c r="I1621" s="491">
        <v>0</v>
      </c>
      <c r="J1621" s="491">
        <v>2120.512076</v>
      </c>
      <c r="K1621" s="581">
        <f t="shared" si="83"/>
        <v>1</v>
      </c>
      <c r="L1621" s="581"/>
      <c r="M1621" s="581"/>
      <c r="N1621" s="581">
        <f t="shared" si="84"/>
        <v>1</v>
      </c>
    </row>
    <row r="1622" spans="1:14">
      <c r="A1622" s="564">
        <f t="shared" si="85"/>
        <v>1612</v>
      </c>
      <c r="B1622" s="458" t="s">
        <v>2592</v>
      </c>
      <c r="C1622" s="491">
        <v>650</v>
      </c>
      <c r="D1622" s="491">
        <v>0</v>
      </c>
      <c r="E1622" s="491">
        <v>0</v>
      </c>
      <c r="F1622" s="491">
        <v>650</v>
      </c>
      <c r="G1622" s="491">
        <v>650</v>
      </c>
      <c r="H1622" s="491">
        <v>0</v>
      </c>
      <c r="I1622" s="491">
        <v>0</v>
      </c>
      <c r="J1622" s="491">
        <v>650</v>
      </c>
      <c r="K1622" s="581">
        <f t="shared" si="83"/>
        <v>1</v>
      </c>
      <c r="L1622" s="581"/>
      <c r="M1622" s="581"/>
      <c r="N1622" s="581">
        <f t="shared" si="84"/>
        <v>1</v>
      </c>
    </row>
    <row r="1623" spans="1:14" ht="28">
      <c r="A1623" s="564">
        <f t="shared" si="85"/>
        <v>1613</v>
      </c>
      <c r="B1623" s="458" t="s">
        <v>2593</v>
      </c>
      <c r="C1623" s="491">
        <v>3962.232</v>
      </c>
      <c r="D1623" s="491">
        <v>0</v>
      </c>
      <c r="E1623" s="491">
        <v>0</v>
      </c>
      <c r="F1623" s="491">
        <v>3962.232</v>
      </c>
      <c r="G1623" s="491">
        <v>3893.8159999999998</v>
      </c>
      <c r="H1623" s="491">
        <v>0</v>
      </c>
      <c r="I1623" s="491">
        <v>0</v>
      </c>
      <c r="J1623" s="491">
        <v>3893.8159999999998</v>
      </c>
      <c r="K1623" s="581">
        <f t="shared" si="83"/>
        <v>0.98273296465224647</v>
      </c>
      <c r="L1623" s="581"/>
      <c r="M1623" s="581"/>
      <c r="N1623" s="581">
        <f t="shared" si="84"/>
        <v>0.98273296465224647</v>
      </c>
    </row>
    <row r="1624" spans="1:14" ht="28">
      <c r="A1624" s="564">
        <f t="shared" si="85"/>
        <v>1614</v>
      </c>
      <c r="B1624" s="458" t="s">
        <v>2594</v>
      </c>
      <c r="C1624" s="491">
        <v>3200</v>
      </c>
      <c r="D1624" s="491">
        <v>0</v>
      </c>
      <c r="E1624" s="491">
        <v>0</v>
      </c>
      <c r="F1624" s="491">
        <v>3200</v>
      </c>
      <c r="G1624" s="491">
        <v>2851.31</v>
      </c>
      <c r="H1624" s="491">
        <v>0</v>
      </c>
      <c r="I1624" s="491">
        <v>0</v>
      </c>
      <c r="J1624" s="491">
        <v>2851.31</v>
      </c>
      <c r="K1624" s="581">
        <f t="shared" si="83"/>
        <v>0.89103437499999993</v>
      </c>
      <c r="L1624" s="581"/>
      <c r="M1624" s="581"/>
      <c r="N1624" s="581">
        <f t="shared" si="84"/>
        <v>0.89103437499999993</v>
      </c>
    </row>
    <row r="1625" spans="1:14" ht="42">
      <c r="A1625" s="564">
        <f t="shared" si="85"/>
        <v>1615</v>
      </c>
      <c r="B1625" s="512" t="s">
        <v>2595</v>
      </c>
      <c r="C1625" s="491">
        <v>930.31479999999999</v>
      </c>
      <c r="D1625" s="491">
        <v>0</v>
      </c>
      <c r="E1625" s="491">
        <v>0</v>
      </c>
      <c r="F1625" s="491">
        <v>930.31479999999999</v>
      </c>
      <c r="G1625" s="491">
        <v>930.31479999999999</v>
      </c>
      <c r="H1625" s="491">
        <v>0</v>
      </c>
      <c r="I1625" s="491">
        <v>0</v>
      </c>
      <c r="J1625" s="491">
        <v>930.31479999999999</v>
      </c>
      <c r="K1625" s="581">
        <f t="shared" si="83"/>
        <v>1</v>
      </c>
      <c r="L1625" s="581"/>
      <c r="M1625" s="581"/>
      <c r="N1625" s="581">
        <f t="shared" si="84"/>
        <v>1</v>
      </c>
    </row>
    <row r="1626" spans="1:14">
      <c r="A1626" s="564">
        <f t="shared" si="85"/>
        <v>1616</v>
      </c>
      <c r="B1626" s="565" t="s">
        <v>2596</v>
      </c>
      <c r="C1626" s="491">
        <v>0</v>
      </c>
      <c r="D1626" s="491">
        <v>0</v>
      </c>
      <c r="E1626" s="491">
        <v>0</v>
      </c>
      <c r="F1626" s="491">
        <v>0</v>
      </c>
      <c r="G1626" s="491">
        <v>6523.3966</v>
      </c>
      <c r="H1626" s="491">
        <v>0</v>
      </c>
      <c r="I1626" s="491">
        <v>0</v>
      </c>
      <c r="J1626" s="491">
        <v>6523.3966</v>
      </c>
      <c r="K1626" s="581"/>
      <c r="L1626" s="581"/>
      <c r="M1626" s="581"/>
      <c r="N1626" s="581"/>
    </row>
    <row r="1627" spans="1:14">
      <c r="A1627" s="564">
        <f t="shared" si="85"/>
        <v>1617</v>
      </c>
      <c r="B1627" s="565" t="s">
        <v>2596</v>
      </c>
      <c r="C1627" s="491">
        <v>0</v>
      </c>
      <c r="D1627" s="491">
        <v>0</v>
      </c>
      <c r="E1627" s="491">
        <v>0</v>
      </c>
      <c r="F1627" s="491">
        <v>0</v>
      </c>
      <c r="G1627" s="491">
        <v>1134.768</v>
      </c>
      <c r="H1627" s="491">
        <v>0</v>
      </c>
      <c r="I1627" s="491">
        <v>1134.768</v>
      </c>
      <c r="J1627" s="491">
        <v>0</v>
      </c>
      <c r="K1627" s="581"/>
      <c r="L1627" s="581"/>
      <c r="M1627" s="581"/>
      <c r="N1627" s="581"/>
    </row>
    <row r="1628" spans="1:14">
      <c r="A1628" s="564">
        <f t="shared" si="85"/>
        <v>1618</v>
      </c>
      <c r="B1628" s="565" t="s">
        <v>2597</v>
      </c>
      <c r="C1628" s="491">
        <v>403</v>
      </c>
      <c r="D1628" s="491">
        <v>0</v>
      </c>
      <c r="E1628" s="491">
        <v>0</v>
      </c>
      <c r="F1628" s="491">
        <v>403</v>
      </c>
      <c r="G1628" s="491">
        <v>390.565</v>
      </c>
      <c r="H1628" s="491">
        <v>0</v>
      </c>
      <c r="I1628" s="491">
        <v>0</v>
      </c>
      <c r="J1628" s="491">
        <v>390.565</v>
      </c>
      <c r="K1628" s="581">
        <f t="shared" si="83"/>
        <v>0.96914392059553345</v>
      </c>
      <c r="L1628" s="581"/>
      <c r="M1628" s="581"/>
      <c r="N1628" s="581">
        <f t="shared" si="84"/>
        <v>0.96914392059553345</v>
      </c>
    </row>
    <row r="1629" spans="1:14" ht="28">
      <c r="A1629" s="564">
        <f t="shared" si="85"/>
        <v>1619</v>
      </c>
      <c r="B1629" s="458" t="s">
        <v>2598</v>
      </c>
      <c r="C1629" s="491">
        <v>71.713999999999999</v>
      </c>
      <c r="D1629" s="491">
        <v>0</v>
      </c>
      <c r="E1629" s="491">
        <v>0</v>
      </c>
      <c r="F1629" s="491">
        <v>71.713999999999999</v>
      </c>
      <c r="G1629" s="491">
        <v>66.268000000000001</v>
      </c>
      <c r="H1629" s="491">
        <v>0</v>
      </c>
      <c r="I1629" s="491">
        <v>0</v>
      </c>
      <c r="J1629" s="491">
        <v>66.268000000000001</v>
      </c>
      <c r="K1629" s="581">
        <f t="shared" si="83"/>
        <v>0.92405945840421677</v>
      </c>
      <c r="L1629" s="581"/>
      <c r="M1629" s="581"/>
      <c r="N1629" s="581">
        <f t="shared" si="84"/>
        <v>0.92405945840421677</v>
      </c>
    </row>
    <row r="1630" spans="1:14" ht="28">
      <c r="A1630" s="564">
        <f t="shared" si="85"/>
        <v>1620</v>
      </c>
      <c r="B1630" s="458" t="s">
        <v>2599</v>
      </c>
      <c r="C1630" s="491">
        <v>118.163</v>
      </c>
      <c r="D1630" s="491">
        <v>0</v>
      </c>
      <c r="E1630" s="491">
        <v>0</v>
      </c>
      <c r="F1630" s="491">
        <v>118.163</v>
      </c>
      <c r="G1630" s="491">
        <v>117.923</v>
      </c>
      <c r="H1630" s="491">
        <v>0</v>
      </c>
      <c r="I1630" s="491">
        <v>0</v>
      </c>
      <c r="J1630" s="491">
        <v>117.923</v>
      </c>
      <c r="K1630" s="581">
        <f t="shared" si="83"/>
        <v>0.99796890735678689</v>
      </c>
      <c r="L1630" s="581"/>
      <c r="M1630" s="581"/>
      <c r="N1630" s="581">
        <f t="shared" si="84"/>
        <v>0.99796890735678689</v>
      </c>
    </row>
    <row r="1631" spans="1:14" ht="42">
      <c r="A1631" s="564">
        <f t="shared" si="85"/>
        <v>1621</v>
      </c>
      <c r="B1631" s="458" t="s">
        <v>2600</v>
      </c>
      <c r="C1631" s="491">
        <v>157.18299999999999</v>
      </c>
      <c r="D1631" s="491">
        <v>0</v>
      </c>
      <c r="E1631" s="491">
        <v>0</v>
      </c>
      <c r="F1631" s="491">
        <v>157.18299999999999</v>
      </c>
      <c r="G1631" s="491">
        <v>157.18299999999999</v>
      </c>
      <c r="H1631" s="491">
        <v>0</v>
      </c>
      <c r="I1631" s="491">
        <v>0</v>
      </c>
      <c r="J1631" s="491">
        <v>157.18299999999999</v>
      </c>
      <c r="K1631" s="581">
        <f t="shared" si="83"/>
        <v>1</v>
      </c>
      <c r="L1631" s="581"/>
      <c r="M1631" s="581"/>
      <c r="N1631" s="581">
        <f t="shared" si="84"/>
        <v>1</v>
      </c>
    </row>
    <row r="1632" spans="1:14" ht="28">
      <c r="A1632" s="564">
        <f t="shared" si="85"/>
        <v>1622</v>
      </c>
      <c r="B1632" s="458" t="s">
        <v>2601</v>
      </c>
      <c r="C1632" s="491">
        <v>673</v>
      </c>
      <c r="D1632" s="491">
        <v>0</v>
      </c>
      <c r="E1632" s="491">
        <v>0</v>
      </c>
      <c r="F1632" s="491">
        <v>673</v>
      </c>
      <c r="G1632" s="491">
        <v>666.71400000000006</v>
      </c>
      <c r="H1632" s="491">
        <v>0</v>
      </c>
      <c r="I1632" s="491">
        <v>0</v>
      </c>
      <c r="J1632" s="491">
        <v>666.71400000000006</v>
      </c>
      <c r="K1632" s="581">
        <f t="shared" si="83"/>
        <v>0.99065973254086193</v>
      </c>
      <c r="L1632" s="581"/>
      <c r="M1632" s="581"/>
      <c r="N1632" s="581">
        <f t="shared" si="84"/>
        <v>0.99065973254086193</v>
      </c>
    </row>
    <row r="1633" spans="1:14" ht="42">
      <c r="A1633" s="564">
        <f t="shared" si="85"/>
        <v>1623</v>
      </c>
      <c r="B1633" s="512" t="s">
        <v>2602</v>
      </c>
      <c r="C1633" s="491">
        <v>0</v>
      </c>
      <c r="D1633" s="491">
        <v>0</v>
      </c>
      <c r="E1633" s="491">
        <v>0</v>
      </c>
      <c r="F1633" s="491">
        <v>0</v>
      </c>
      <c r="G1633" s="491">
        <v>11952.121999999999</v>
      </c>
      <c r="H1633" s="491">
        <v>0</v>
      </c>
      <c r="I1633" s="491">
        <v>0</v>
      </c>
      <c r="J1633" s="491">
        <v>11952.121999999999</v>
      </c>
      <c r="K1633" s="581"/>
      <c r="L1633" s="581"/>
      <c r="M1633" s="581"/>
      <c r="N1633" s="581"/>
    </row>
    <row r="1634" spans="1:14" ht="42">
      <c r="A1634" s="564">
        <f t="shared" si="85"/>
        <v>1624</v>
      </c>
      <c r="B1634" s="512" t="s">
        <v>2602</v>
      </c>
      <c r="C1634" s="491">
        <v>27013.048999999999</v>
      </c>
      <c r="D1634" s="491">
        <v>0</v>
      </c>
      <c r="E1634" s="491">
        <v>0</v>
      </c>
      <c r="F1634" s="491">
        <v>27013.048999999999</v>
      </c>
      <c r="G1634" s="491">
        <v>27174.444090000001</v>
      </c>
      <c r="H1634" s="491">
        <v>0</v>
      </c>
      <c r="I1634" s="491">
        <v>0</v>
      </c>
      <c r="J1634" s="491">
        <v>27174.444090000001</v>
      </c>
      <c r="K1634" s="581">
        <f t="shared" si="83"/>
        <v>1.0059747083714985</v>
      </c>
      <c r="L1634" s="581"/>
      <c r="M1634" s="581"/>
      <c r="N1634" s="581">
        <f t="shared" si="84"/>
        <v>1.0059747083714985</v>
      </c>
    </row>
    <row r="1635" spans="1:14" ht="42">
      <c r="A1635" s="564">
        <f t="shared" si="85"/>
        <v>1625</v>
      </c>
      <c r="B1635" s="565" t="s">
        <v>2603</v>
      </c>
      <c r="C1635" s="491">
        <v>0</v>
      </c>
      <c r="D1635" s="491">
        <v>0</v>
      </c>
      <c r="E1635" s="491">
        <v>0</v>
      </c>
      <c r="F1635" s="491">
        <v>0</v>
      </c>
      <c r="G1635" s="491">
        <v>2590.355</v>
      </c>
      <c r="H1635" s="491">
        <v>0</v>
      </c>
      <c r="I1635" s="491">
        <v>2590.355</v>
      </c>
      <c r="J1635" s="491">
        <v>0</v>
      </c>
      <c r="K1635" s="581"/>
      <c r="L1635" s="581"/>
      <c r="M1635" s="581"/>
      <c r="N1635" s="581"/>
    </row>
    <row r="1636" spans="1:14" ht="28">
      <c r="A1636" s="564">
        <f t="shared" si="85"/>
        <v>1626</v>
      </c>
      <c r="B1636" s="458" t="s">
        <v>2604</v>
      </c>
      <c r="C1636" s="491">
        <v>0</v>
      </c>
      <c r="D1636" s="491">
        <v>0</v>
      </c>
      <c r="E1636" s="491">
        <v>0</v>
      </c>
      <c r="F1636" s="491">
        <v>0</v>
      </c>
      <c r="G1636" s="491">
        <v>8.7859999999999996</v>
      </c>
      <c r="H1636" s="491">
        <v>0</v>
      </c>
      <c r="I1636" s="491">
        <v>8.7859999999999996</v>
      </c>
      <c r="J1636" s="491">
        <v>0</v>
      </c>
      <c r="K1636" s="581"/>
      <c r="L1636" s="581"/>
      <c r="M1636" s="581"/>
      <c r="N1636" s="581"/>
    </row>
    <row r="1637" spans="1:14" ht="42">
      <c r="A1637" s="564">
        <f t="shared" si="85"/>
        <v>1627</v>
      </c>
      <c r="B1637" s="512" t="s">
        <v>2562</v>
      </c>
      <c r="C1637" s="491">
        <v>4058.3820000000001</v>
      </c>
      <c r="D1637" s="491">
        <v>0</v>
      </c>
      <c r="E1637" s="491">
        <v>0</v>
      </c>
      <c r="F1637" s="491">
        <v>4058.3820000000001</v>
      </c>
      <c r="G1637" s="491">
        <v>4056.4070000000002</v>
      </c>
      <c r="H1637" s="491">
        <v>0</v>
      </c>
      <c r="I1637" s="491">
        <v>0</v>
      </c>
      <c r="J1637" s="491">
        <v>4056.4070000000002</v>
      </c>
      <c r="K1637" s="581">
        <f t="shared" si="83"/>
        <v>0.99951335285835585</v>
      </c>
      <c r="L1637" s="581"/>
      <c r="M1637" s="581"/>
      <c r="N1637" s="581">
        <f t="shared" si="84"/>
        <v>0.99951335285835585</v>
      </c>
    </row>
    <row r="1638" spans="1:14" ht="28">
      <c r="A1638" s="564">
        <f t="shared" si="85"/>
        <v>1628</v>
      </c>
      <c r="B1638" s="565" t="s">
        <v>2605</v>
      </c>
      <c r="C1638" s="491">
        <v>6764.4899079999996</v>
      </c>
      <c r="D1638" s="491">
        <v>0</v>
      </c>
      <c r="E1638" s="491">
        <v>0</v>
      </c>
      <c r="F1638" s="491">
        <v>6764.4899079999996</v>
      </c>
      <c r="G1638" s="491">
        <v>6764.4899079999996</v>
      </c>
      <c r="H1638" s="491">
        <v>0</v>
      </c>
      <c r="I1638" s="491">
        <v>0</v>
      </c>
      <c r="J1638" s="491">
        <v>6764.4899079999996</v>
      </c>
      <c r="K1638" s="581">
        <f t="shared" si="83"/>
        <v>1</v>
      </c>
      <c r="L1638" s="581"/>
      <c r="M1638" s="581"/>
      <c r="N1638" s="581">
        <f t="shared" si="84"/>
        <v>1</v>
      </c>
    </row>
    <row r="1639" spans="1:14" ht="28">
      <c r="A1639" s="564">
        <f t="shared" si="85"/>
        <v>1629</v>
      </c>
      <c r="B1639" s="458" t="s">
        <v>2606</v>
      </c>
      <c r="C1639" s="491">
        <v>1017.544609</v>
      </c>
      <c r="D1639" s="491">
        <v>0</v>
      </c>
      <c r="E1639" s="491">
        <v>0</v>
      </c>
      <c r="F1639" s="491">
        <v>1017.544609</v>
      </c>
      <c r="G1639" s="491">
        <v>1017.544609</v>
      </c>
      <c r="H1639" s="491">
        <v>0</v>
      </c>
      <c r="I1639" s="491">
        <v>0</v>
      </c>
      <c r="J1639" s="491">
        <v>1017.544609</v>
      </c>
      <c r="K1639" s="581">
        <f t="shared" si="83"/>
        <v>1</v>
      </c>
      <c r="L1639" s="581"/>
      <c r="M1639" s="581"/>
      <c r="N1639" s="581">
        <f t="shared" si="84"/>
        <v>1</v>
      </c>
    </row>
    <row r="1640" spans="1:14">
      <c r="A1640" s="564">
        <f t="shared" si="85"/>
        <v>1630</v>
      </c>
      <c r="B1640" s="458" t="s">
        <v>2607</v>
      </c>
      <c r="C1640" s="491">
        <v>0</v>
      </c>
      <c r="D1640" s="491">
        <v>0</v>
      </c>
      <c r="E1640" s="491">
        <v>0</v>
      </c>
      <c r="F1640" s="491">
        <v>0</v>
      </c>
      <c r="G1640" s="491">
        <v>176</v>
      </c>
      <c r="H1640" s="491">
        <v>0</v>
      </c>
      <c r="I1640" s="491">
        <v>0</v>
      </c>
      <c r="J1640" s="491">
        <v>176</v>
      </c>
      <c r="K1640" s="581"/>
      <c r="L1640" s="581"/>
      <c r="M1640" s="581"/>
      <c r="N1640" s="581"/>
    </row>
    <row r="1641" spans="1:14" ht="42">
      <c r="A1641" s="564">
        <f t="shared" si="85"/>
        <v>1631</v>
      </c>
      <c r="B1641" s="512" t="s">
        <v>2608</v>
      </c>
      <c r="C1641" s="491">
        <v>90000</v>
      </c>
      <c r="D1641" s="491">
        <v>0</v>
      </c>
      <c r="E1641" s="491">
        <v>0</v>
      </c>
      <c r="F1641" s="491">
        <v>90000</v>
      </c>
      <c r="G1641" s="491">
        <v>92058.034700000004</v>
      </c>
      <c r="H1641" s="491">
        <v>0</v>
      </c>
      <c r="I1641" s="491">
        <v>0</v>
      </c>
      <c r="J1641" s="491">
        <v>92058.034700000004</v>
      </c>
      <c r="K1641" s="581">
        <f t="shared" si="83"/>
        <v>1.0228670522222223</v>
      </c>
      <c r="L1641" s="581"/>
      <c r="M1641" s="581"/>
      <c r="N1641" s="581">
        <f t="shared" si="84"/>
        <v>1.0228670522222223</v>
      </c>
    </row>
    <row r="1642" spans="1:14" ht="42">
      <c r="A1642" s="564">
        <f t="shared" si="85"/>
        <v>1632</v>
      </c>
      <c r="B1642" s="512" t="s">
        <v>2608</v>
      </c>
      <c r="C1642" s="491">
        <v>0</v>
      </c>
      <c r="D1642" s="491">
        <v>0</v>
      </c>
      <c r="E1642" s="491">
        <v>0</v>
      </c>
      <c r="F1642" s="491">
        <v>0</v>
      </c>
      <c r="G1642" s="491">
        <v>35831.714968</v>
      </c>
      <c r="H1642" s="491">
        <v>0</v>
      </c>
      <c r="I1642" s="491">
        <v>0</v>
      </c>
      <c r="J1642" s="491">
        <v>35831.714968</v>
      </c>
      <c r="K1642" s="581"/>
      <c r="L1642" s="581"/>
      <c r="M1642" s="581"/>
      <c r="N1642" s="581"/>
    </row>
    <row r="1643" spans="1:14" ht="28">
      <c r="A1643" s="564">
        <f t="shared" si="85"/>
        <v>1633</v>
      </c>
      <c r="B1643" s="512" t="s">
        <v>2609</v>
      </c>
      <c r="C1643" s="491">
        <v>5000</v>
      </c>
      <c r="D1643" s="491">
        <v>0</v>
      </c>
      <c r="E1643" s="491">
        <v>0</v>
      </c>
      <c r="F1643" s="491">
        <v>5000</v>
      </c>
      <c r="G1643" s="491">
        <v>3207.6068</v>
      </c>
      <c r="H1643" s="491">
        <v>0</v>
      </c>
      <c r="I1643" s="491">
        <v>0</v>
      </c>
      <c r="J1643" s="491">
        <v>3207.6068</v>
      </c>
      <c r="K1643" s="581">
        <f t="shared" si="83"/>
        <v>0.64152136000000004</v>
      </c>
      <c r="L1643" s="581"/>
      <c r="M1643" s="581"/>
      <c r="N1643" s="581">
        <f t="shared" si="84"/>
        <v>0.64152136000000004</v>
      </c>
    </row>
    <row r="1644" spans="1:14" ht="28">
      <c r="A1644" s="564">
        <f t="shared" si="85"/>
        <v>1634</v>
      </c>
      <c r="B1644" s="565" t="s">
        <v>2610</v>
      </c>
      <c r="C1644" s="491">
        <v>900</v>
      </c>
      <c r="D1644" s="491">
        <v>0</v>
      </c>
      <c r="E1644" s="491">
        <v>900</v>
      </c>
      <c r="F1644" s="491">
        <v>0</v>
      </c>
      <c r="G1644" s="491">
        <v>1219.43064</v>
      </c>
      <c r="H1644" s="491">
        <v>0</v>
      </c>
      <c r="I1644" s="491">
        <v>1219.43064</v>
      </c>
      <c r="J1644" s="491">
        <v>0</v>
      </c>
      <c r="K1644" s="581">
        <f t="shared" si="83"/>
        <v>1.3549229333333335</v>
      </c>
      <c r="L1644" s="581"/>
      <c r="M1644" s="581">
        <f t="shared" ref="M1644:M1661" si="86">I1644/E1644</f>
        <v>1.3549229333333335</v>
      </c>
      <c r="N1644" s="581"/>
    </row>
    <row r="1645" spans="1:14" ht="42">
      <c r="A1645" s="564">
        <f t="shared" si="85"/>
        <v>1635</v>
      </c>
      <c r="B1645" s="565" t="s">
        <v>2611</v>
      </c>
      <c r="C1645" s="491">
        <v>2800</v>
      </c>
      <c r="D1645" s="491">
        <v>0</v>
      </c>
      <c r="E1645" s="491">
        <v>2800</v>
      </c>
      <c r="F1645" s="491">
        <v>0</v>
      </c>
      <c r="G1645" s="491">
        <v>4489.7213000000002</v>
      </c>
      <c r="H1645" s="491">
        <v>0</v>
      </c>
      <c r="I1645" s="491">
        <v>4489.7213000000002</v>
      </c>
      <c r="J1645" s="491">
        <v>0</v>
      </c>
      <c r="K1645" s="581">
        <f t="shared" si="83"/>
        <v>1.603471892857143</v>
      </c>
      <c r="L1645" s="581"/>
      <c r="M1645" s="581">
        <f t="shared" si="86"/>
        <v>1.603471892857143</v>
      </c>
      <c r="N1645" s="581"/>
    </row>
    <row r="1646" spans="1:14" ht="42">
      <c r="A1646" s="564">
        <f t="shared" si="85"/>
        <v>1636</v>
      </c>
      <c r="B1646" s="458" t="s">
        <v>2612</v>
      </c>
      <c r="C1646" s="491">
        <v>73.001000000000005</v>
      </c>
      <c r="D1646" s="491">
        <v>0</v>
      </c>
      <c r="E1646" s="491">
        <v>0</v>
      </c>
      <c r="F1646" s="491">
        <v>73.001000000000005</v>
      </c>
      <c r="G1646" s="491">
        <v>0</v>
      </c>
      <c r="H1646" s="491">
        <v>0</v>
      </c>
      <c r="I1646" s="491">
        <v>0</v>
      </c>
      <c r="J1646" s="491">
        <v>0</v>
      </c>
      <c r="K1646" s="581">
        <f t="shared" si="83"/>
        <v>0</v>
      </c>
      <c r="L1646" s="581"/>
      <c r="M1646" s="581"/>
      <c r="N1646" s="581">
        <f t="shared" si="84"/>
        <v>0</v>
      </c>
    </row>
    <row r="1647" spans="1:14" ht="42">
      <c r="A1647" s="564">
        <f t="shared" si="85"/>
        <v>1637</v>
      </c>
      <c r="B1647" s="565" t="s">
        <v>2603</v>
      </c>
      <c r="C1647" s="491">
        <v>684</v>
      </c>
      <c r="D1647" s="491">
        <v>0</v>
      </c>
      <c r="E1647" s="491">
        <v>684</v>
      </c>
      <c r="F1647" s="491">
        <v>0</v>
      </c>
      <c r="G1647" s="491">
        <v>3069.607</v>
      </c>
      <c r="H1647" s="491">
        <v>0</v>
      </c>
      <c r="I1647" s="491">
        <v>3069.607</v>
      </c>
      <c r="J1647" s="491">
        <v>0</v>
      </c>
      <c r="K1647" s="581">
        <f t="shared" si="83"/>
        <v>4.4877295321637423</v>
      </c>
      <c r="L1647" s="581"/>
      <c r="M1647" s="581">
        <f t="shared" si="86"/>
        <v>4.4877295321637423</v>
      </c>
      <c r="N1647" s="581"/>
    </row>
    <row r="1648" spans="1:14" ht="42">
      <c r="A1648" s="564">
        <f t="shared" si="85"/>
        <v>1638</v>
      </c>
      <c r="B1648" s="512" t="s">
        <v>2602</v>
      </c>
      <c r="C1648" s="491">
        <v>6963.9830000000002</v>
      </c>
      <c r="D1648" s="491">
        <v>0</v>
      </c>
      <c r="E1648" s="491">
        <v>0</v>
      </c>
      <c r="F1648" s="491">
        <v>6963.9830000000002</v>
      </c>
      <c r="G1648" s="491">
        <v>4675.21</v>
      </c>
      <c r="H1648" s="491">
        <v>0</v>
      </c>
      <c r="I1648" s="491">
        <v>0</v>
      </c>
      <c r="J1648" s="491">
        <v>4675.21</v>
      </c>
      <c r="K1648" s="581">
        <f t="shared" si="83"/>
        <v>0.67134138610045424</v>
      </c>
      <c r="L1648" s="581"/>
      <c r="M1648" s="581"/>
      <c r="N1648" s="581">
        <f t="shared" si="84"/>
        <v>0.67134138610045424</v>
      </c>
    </row>
    <row r="1649" spans="1:14" ht="28">
      <c r="A1649" s="564">
        <f t="shared" si="85"/>
        <v>1639</v>
      </c>
      <c r="B1649" s="512" t="s">
        <v>2613</v>
      </c>
      <c r="C1649" s="491">
        <v>2000</v>
      </c>
      <c r="D1649" s="491">
        <v>0</v>
      </c>
      <c r="E1649" s="491">
        <v>0</v>
      </c>
      <c r="F1649" s="491">
        <v>2000</v>
      </c>
      <c r="G1649" s="491">
        <v>2000</v>
      </c>
      <c r="H1649" s="491">
        <v>0</v>
      </c>
      <c r="I1649" s="491">
        <v>0</v>
      </c>
      <c r="J1649" s="491">
        <v>2000</v>
      </c>
      <c r="K1649" s="581">
        <f t="shared" si="83"/>
        <v>1</v>
      </c>
      <c r="L1649" s="581"/>
      <c r="M1649" s="581"/>
      <c r="N1649" s="581">
        <f t="shared" si="84"/>
        <v>1</v>
      </c>
    </row>
    <row r="1650" spans="1:14" ht="28">
      <c r="A1650" s="564">
        <f t="shared" si="85"/>
        <v>1640</v>
      </c>
      <c r="B1650" s="512" t="s">
        <v>2614</v>
      </c>
      <c r="C1650" s="491">
        <v>0</v>
      </c>
      <c r="D1650" s="491">
        <v>0</v>
      </c>
      <c r="E1650" s="491">
        <v>0</v>
      </c>
      <c r="F1650" s="491">
        <v>0</v>
      </c>
      <c r="G1650" s="491">
        <v>712.21076500000004</v>
      </c>
      <c r="H1650" s="491">
        <v>0</v>
      </c>
      <c r="I1650" s="491">
        <v>0</v>
      </c>
      <c r="J1650" s="491">
        <v>712.21076500000004</v>
      </c>
      <c r="K1650" s="581"/>
      <c r="L1650" s="581"/>
      <c r="M1650" s="581"/>
      <c r="N1650" s="581"/>
    </row>
    <row r="1651" spans="1:14" ht="42">
      <c r="A1651" s="564">
        <f t="shared" si="85"/>
        <v>1641</v>
      </c>
      <c r="B1651" s="565" t="s">
        <v>2615</v>
      </c>
      <c r="C1651" s="491">
        <v>0</v>
      </c>
      <c r="D1651" s="491">
        <v>0</v>
      </c>
      <c r="E1651" s="491">
        <v>0</v>
      </c>
      <c r="F1651" s="491">
        <v>0</v>
      </c>
      <c r="G1651" s="491">
        <v>151.41300000000001</v>
      </c>
      <c r="H1651" s="491">
        <v>0</v>
      </c>
      <c r="I1651" s="491">
        <v>151.41300000000001</v>
      </c>
      <c r="J1651" s="491">
        <v>0</v>
      </c>
      <c r="K1651" s="581"/>
      <c r="L1651" s="581"/>
      <c r="M1651" s="581"/>
      <c r="N1651" s="581"/>
    </row>
    <row r="1652" spans="1:14" ht="42">
      <c r="A1652" s="564">
        <f t="shared" si="85"/>
        <v>1642</v>
      </c>
      <c r="B1652" s="565" t="s">
        <v>2615</v>
      </c>
      <c r="C1652" s="491">
        <v>0</v>
      </c>
      <c r="D1652" s="491">
        <v>0</v>
      </c>
      <c r="E1652" s="491">
        <v>0</v>
      </c>
      <c r="F1652" s="491">
        <v>0</v>
      </c>
      <c r="G1652" s="491">
        <v>520.86900000000003</v>
      </c>
      <c r="H1652" s="491">
        <v>0</v>
      </c>
      <c r="I1652" s="491">
        <v>520.86900000000003</v>
      </c>
      <c r="J1652" s="491">
        <v>0</v>
      </c>
      <c r="K1652" s="581"/>
      <c r="L1652" s="581"/>
      <c r="M1652" s="581"/>
      <c r="N1652" s="581"/>
    </row>
    <row r="1653" spans="1:14" ht="42">
      <c r="A1653" s="564">
        <f t="shared" si="85"/>
        <v>1643</v>
      </c>
      <c r="B1653" s="565" t="s">
        <v>2615</v>
      </c>
      <c r="C1653" s="491">
        <v>0</v>
      </c>
      <c r="D1653" s="491">
        <v>0</v>
      </c>
      <c r="E1653" s="491">
        <v>0</v>
      </c>
      <c r="F1653" s="491">
        <v>0</v>
      </c>
      <c r="G1653" s="491">
        <v>8282.6654030000009</v>
      </c>
      <c r="H1653" s="491">
        <v>0</v>
      </c>
      <c r="I1653" s="491">
        <v>8282.6654030000009</v>
      </c>
      <c r="J1653" s="491">
        <v>0</v>
      </c>
      <c r="K1653" s="581"/>
      <c r="L1653" s="581"/>
      <c r="M1653" s="581"/>
      <c r="N1653" s="581"/>
    </row>
    <row r="1654" spans="1:14" ht="42">
      <c r="A1654" s="564">
        <f t="shared" si="85"/>
        <v>1644</v>
      </c>
      <c r="B1654" s="565" t="s">
        <v>2615</v>
      </c>
      <c r="C1654" s="491">
        <v>0</v>
      </c>
      <c r="D1654" s="491">
        <v>0</v>
      </c>
      <c r="E1654" s="491">
        <v>0</v>
      </c>
      <c r="F1654" s="491">
        <v>0</v>
      </c>
      <c r="G1654" s="491">
        <v>1282.5693249999999</v>
      </c>
      <c r="H1654" s="491">
        <v>0</v>
      </c>
      <c r="I1654" s="491">
        <v>1282.5693249999999</v>
      </c>
      <c r="J1654" s="491">
        <v>0</v>
      </c>
      <c r="K1654" s="581"/>
      <c r="L1654" s="581"/>
      <c r="M1654" s="581"/>
      <c r="N1654" s="581"/>
    </row>
    <row r="1655" spans="1:14" ht="42">
      <c r="A1655" s="564">
        <f t="shared" si="85"/>
        <v>1645</v>
      </c>
      <c r="B1655" s="512" t="s">
        <v>2616</v>
      </c>
      <c r="C1655" s="491">
        <v>21938</v>
      </c>
      <c r="D1655" s="491">
        <v>0</v>
      </c>
      <c r="E1655" s="491">
        <v>0</v>
      </c>
      <c r="F1655" s="491">
        <v>21938</v>
      </c>
      <c r="G1655" s="491">
        <v>31208.385999999999</v>
      </c>
      <c r="H1655" s="491">
        <v>0</v>
      </c>
      <c r="I1655" s="491">
        <v>0</v>
      </c>
      <c r="J1655" s="491">
        <v>31208.385999999999</v>
      </c>
      <c r="K1655" s="581">
        <f t="shared" si="83"/>
        <v>1.4225720667335218</v>
      </c>
      <c r="L1655" s="581"/>
      <c r="M1655" s="581"/>
      <c r="N1655" s="581">
        <f t="shared" si="84"/>
        <v>1.4225720667335218</v>
      </c>
    </row>
    <row r="1656" spans="1:14" ht="42">
      <c r="A1656" s="564">
        <f t="shared" si="85"/>
        <v>1646</v>
      </c>
      <c r="B1656" s="512" t="s">
        <v>2616</v>
      </c>
      <c r="C1656" s="491">
        <v>0</v>
      </c>
      <c r="D1656" s="491">
        <v>0</v>
      </c>
      <c r="E1656" s="491">
        <v>0</v>
      </c>
      <c r="F1656" s="491">
        <v>0</v>
      </c>
      <c r="G1656" s="491">
        <v>22526.415000000001</v>
      </c>
      <c r="H1656" s="491">
        <v>0</v>
      </c>
      <c r="I1656" s="491">
        <v>22526.415000000001</v>
      </c>
      <c r="J1656" s="491">
        <v>0</v>
      </c>
      <c r="K1656" s="581"/>
      <c r="L1656" s="581"/>
      <c r="M1656" s="581"/>
      <c r="N1656" s="581"/>
    </row>
    <row r="1657" spans="1:14" ht="56">
      <c r="A1657" s="564">
        <f t="shared" si="85"/>
        <v>1647</v>
      </c>
      <c r="B1657" s="565" t="s">
        <v>2617</v>
      </c>
      <c r="C1657" s="491">
        <v>0</v>
      </c>
      <c r="D1657" s="491">
        <v>0</v>
      </c>
      <c r="E1657" s="491">
        <v>0</v>
      </c>
      <c r="F1657" s="491">
        <v>0</v>
      </c>
      <c r="G1657" s="491">
        <v>75.325999999999993</v>
      </c>
      <c r="H1657" s="491">
        <v>0</v>
      </c>
      <c r="I1657" s="491">
        <v>75.325999999999993</v>
      </c>
      <c r="J1657" s="491">
        <v>0</v>
      </c>
      <c r="K1657" s="581"/>
      <c r="L1657" s="581"/>
      <c r="M1657" s="581"/>
      <c r="N1657" s="581"/>
    </row>
    <row r="1658" spans="1:14" ht="28">
      <c r="A1658" s="564">
        <f t="shared" si="85"/>
        <v>1648</v>
      </c>
      <c r="B1658" s="512" t="s">
        <v>2618</v>
      </c>
      <c r="C1658" s="491">
        <v>0</v>
      </c>
      <c r="D1658" s="491">
        <v>0</v>
      </c>
      <c r="E1658" s="491">
        <v>0</v>
      </c>
      <c r="F1658" s="491">
        <v>0</v>
      </c>
      <c r="G1658" s="491">
        <v>29.227</v>
      </c>
      <c r="H1658" s="491">
        <v>0</v>
      </c>
      <c r="I1658" s="491">
        <v>29.227</v>
      </c>
      <c r="J1658" s="491">
        <v>0</v>
      </c>
      <c r="K1658" s="581"/>
      <c r="L1658" s="581"/>
      <c r="M1658" s="581"/>
      <c r="N1658" s="581"/>
    </row>
    <row r="1659" spans="1:14" ht="56">
      <c r="A1659" s="564">
        <f t="shared" si="85"/>
        <v>1649</v>
      </c>
      <c r="B1659" s="512" t="s">
        <v>2619</v>
      </c>
      <c r="C1659" s="491">
        <v>0</v>
      </c>
      <c r="D1659" s="491">
        <v>0</v>
      </c>
      <c r="E1659" s="491">
        <v>0</v>
      </c>
      <c r="F1659" s="491">
        <v>0</v>
      </c>
      <c r="G1659" s="491">
        <v>5.7110000000000003</v>
      </c>
      <c r="H1659" s="491">
        <v>0</v>
      </c>
      <c r="I1659" s="491">
        <v>5.7110000000000003</v>
      </c>
      <c r="J1659" s="491">
        <v>0</v>
      </c>
      <c r="K1659" s="581"/>
      <c r="L1659" s="581"/>
      <c r="M1659" s="581"/>
      <c r="N1659" s="581"/>
    </row>
    <row r="1660" spans="1:14" ht="42">
      <c r="A1660" s="564">
        <f t="shared" si="85"/>
        <v>1650</v>
      </c>
      <c r="B1660" s="565" t="s">
        <v>2611</v>
      </c>
      <c r="C1660" s="491">
        <v>44635.479253999998</v>
      </c>
      <c r="D1660" s="491">
        <v>0</v>
      </c>
      <c r="E1660" s="491">
        <v>44635.479253999998</v>
      </c>
      <c r="F1660" s="491">
        <v>0</v>
      </c>
      <c r="G1660" s="491">
        <v>43035.077354000001</v>
      </c>
      <c r="H1660" s="491">
        <v>0</v>
      </c>
      <c r="I1660" s="491">
        <v>43035.077354000001</v>
      </c>
      <c r="J1660" s="491">
        <v>0</v>
      </c>
      <c r="K1660" s="581">
        <f t="shared" si="83"/>
        <v>0.96414507188568888</v>
      </c>
      <c r="L1660" s="581"/>
      <c r="M1660" s="581">
        <f t="shared" si="86"/>
        <v>0.96414507188568888</v>
      </c>
      <c r="N1660" s="581"/>
    </row>
    <row r="1661" spans="1:14" ht="42">
      <c r="A1661" s="564">
        <f t="shared" si="85"/>
        <v>1651</v>
      </c>
      <c r="B1661" s="565" t="s">
        <v>2611</v>
      </c>
      <c r="C1661" s="491">
        <v>21339.520745999998</v>
      </c>
      <c r="D1661" s="491">
        <v>0</v>
      </c>
      <c r="E1661" s="491">
        <v>21339.520745999998</v>
      </c>
      <c r="F1661" s="491">
        <v>0</v>
      </c>
      <c r="G1661" s="491">
        <v>14066.585954</v>
      </c>
      <c r="H1661" s="491">
        <v>0</v>
      </c>
      <c r="I1661" s="491">
        <v>14066.585954</v>
      </c>
      <c r="J1661" s="491">
        <v>0</v>
      </c>
      <c r="K1661" s="581">
        <f t="shared" si="83"/>
        <v>0.65918003133396152</v>
      </c>
      <c r="L1661" s="581"/>
      <c r="M1661" s="581">
        <f t="shared" si="86"/>
        <v>0.65918003133396152</v>
      </c>
      <c r="N1661" s="581"/>
    </row>
    <row r="1662" spans="1:14" ht="42">
      <c r="A1662" s="564">
        <f t="shared" si="85"/>
        <v>1652</v>
      </c>
      <c r="B1662" s="512" t="s">
        <v>2620</v>
      </c>
      <c r="C1662" s="491">
        <v>10000</v>
      </c>
      <c r="D1662" s="491">
        <v>0</v>
      </c>
      <c r="E1662" s="491">
        <v>0</v>
      </c>
      <c r="F1662" s="491">
        <v>10000</v>
      </c>
      <c r="G1662" s="491">
        <v>10000</v>
      </c>
      <c r="H1662" s="491">
        <v>0</v>
      </c>
      <c r="I1662" s="491">
        <v>0</v>
      </c>
      <c r="J1662" s="491">
        <v>10000</v>
      </c>
      <c r="K1662" s="581">
        <f t="shared" si="83"/>
        <v>1</v>
      </c>
      <c r="L1662" s="581"/>
      <c r="M1662" s="581"/>
      <c r="N1662" s="581">
        <f t="shared" si="84"/>
        <v>1</v>
      </c>
    </row>
    <row r="1663" spans="1:14" ht="42">
      <c r="A1663" s="564">
        <f t="shared" si="85"/>
        <v>1653</v>
      </c>
      <c r="B1663" s="512" t="s">
        <v>2602</v>
      </c>
      <c r="C1663" s="491">
        <v>1722.9680000000001</v>
      </c>
      <c r="D1663" s="491">
        <v>0</v>
      </c>
      <c r="E1663" s="491">
        <v>0</v>
      </c>
      <c r="F1663" s="491">
        <v>1722.9680000000001</v>
      </c>
      <c r="G1663" s="491">
        <v>610.56200000000001</v>
      </c>
      <c r="H1663" s="491">
        <v>0</v>
      </c>
      <c r="I1663" s="491">
        <v>0</v>
      </c>
      <c r="J1663" s="491">
        <v>610.56200000000001</v>
      </c>
      <c r="K1663" s="581">
        <f t="shared" si="83"/>
        <v>0.35436641887719328</v>
      </c>
      <c r="L1663" s="581"/>
      <c r="M1663" s="581"/>
      <c r="N1663" s="581">
        <f t="shared" si="84"/>
        <v>0.35436641887719328</v>
      </c>
    </row>
    <row r="1664" spans="1:14" ht="28">
      <c r="A1664" s="564">
        <f t="shared" si="85"/>
        <v>1654</v>
      </c>
      <c r="B1664" s="512" t="s">
        <v>2621</v>
      </c>
      <c r="C1664" s="491">
        <v>176</v>
      </c>
      <c r="D1664" s="491">
        <v>0</v>
      </c>
      <c r="E1664" s="491">
        <v>0</v>
      </c>
      <c r="F1664" s="491">
        <v>176</v>
      </c>
      <c r="G1664" s="491">
        <v>65.542000000000002</v>
      </c>
      <c r="H1664" s="491">
        <v>0</v>
      </c>
      <c r="I1664" s="491">
        <v>0</v>
      </c>
      <c r="J1664" s="491">
        <v>65.542000000000002</v>
      </c>
      <c r="K1664" s="581">
        <f t="shared" si="83"/>
        <v>0.3723977272727273</v>
      </c>
      <c r="L1664" s="581"/>
      <c r="M1664" s="581"/>
      <c r="N1664" s="581">
        <f t="shared" si="84"/>
        <v>0.3723977272727273</v>
      </c>
    </row>
    <row r="1665" spans="1:14" ht="28">
      <c r="A1665" s="564">
        <f t="shared" si="85"/>
        <v>1655</v>
      </c>
      <c r="B1665" s="567" t="s">
        <v>2622</v>
      </c>
      <c r="C1665" s="491">
        <v>33500</v>
      </c>
      <c r="D1665" s="491">
        <v>0</v>
      </c>
      <c r="E1665" s="491">
        <v>0</v>
      </c>
      <c r="F1665" s="491">
        <v>33500</v>
      </c>
      <c r="G1665" s="491">
        <v>32625.370648</v>
      </c>
      <c r="H1665" s="491">
        <v>0</v>
      </c>
      <c r="I1665" s="491">
        <v>0</v>
      </c>
      <c r="J1665" s="491">
        <v>32625.370648</v>
      </c>
      <c r="K1665" s="581">
        <f t="shared" si="83"/>
        <v>0.97389166113432835</v>
      </c>
      <c r="L1665" s="581"/>
      <c r="M1665" s="581"/>
      <c r="N1665" s="581">
        <f t="shared" si="84"/>
        <v>0.97389166113432835</v>
      </c>
    </row>
    <row r="1666" spans="1:14" ht="28">
      <c r="A1666" s="564">
        <f t="shared" si="85"/>
        <v>1656</v>
      </c>
      <c r="B1666" s="458" t="s">
        <v>2623</v>
      </c>
      <c r="C1666" s="491">
        <v>0</v>
      </c>
      <c r="D1666" s="491">
        <v>0</v>
      </c>
      <c r="E1666" s="491">
        <v>0</v>
      </c>
      <c r="F1666" s="491">
        <v>0</v>
      </c>
      <c r="G1666" s="491">
        <v>83.167000000000002</v>
      </c>
      <c r="H1666" s="491">
        <v>0</v>
      </c>
      <c r="I1666" s="491">
        <v>0</v>
      </c>
      <c r="J1666" s="491">
        <v>83.167000000000002</v>
      </c>
      <c r="K1666" s="581"/>
      <c r="L1666" s="581"/>
      <c r="M1666" s="581"/>
      <c r="N1666" s="581"/>
    </row>
    <row r="1667" spans="1:14" ht="28">
      <c r="A1667" s="564">
        <f t="shared" si="85"/>
        <v>1657</v>
      </c>
      <c r="B1667" s="567" t="s">
        <v>2624</v>
      </c>
      <c r="C1667" s="491">
        <v>142.94800000000001</v>
      </c>
      <c r="D1667" s="491">
        <v>0</v>
      </c>
      <c r="E1667" s="491">
        <v>0</v>
      </c>
      <c r="F1667" s="491">
        <v>142.94800000000001</v>
      </c>
      <c r="G1667" s="491">
        <v>142.94800000000001</v>
      </c>
      <c r="H1667" s="491">
        <v>0</v>
      </c>
      <c r="I1667" s="491">
        <v>0</v>
      </c>
      <c r="J1667" s="491">
        <v>142.94800000000001</v>
      </c>
      <c r="K1667" s="581">
        <f t="shared" si="83"/>
        <v>1</v>
      </c>
      <c r="L1667" s="581"/>
      <c r="M1667" s="581"/>
      <c r="N1667" s="581">
        <f t="shared" si="84"/>
        <v>1</v>
      </c>
    </row>
  </sheetData>
  <autoFilter ref="A9:N1667" xr:uid="{74CCE1A8-62F7-49C4-BC68-250A2388BB0E}"/>
  <mergeCells count="15">
    <mergeCell ref="A1:N1"/>
    <mergeCell ref="A2:N2"/>
    <mergeCell ref="A4:N4"/>
    <mergeCell ref="A5:A8"/>
    <mergeCell ref="B5:B8"/>
    <mergeCell ref="C5:F6"/>
    <mergeCell ref="G5:J6"/>
    <mergeCell ref="K5:N6"/>
    <mergeCell ref="C7:C8"/>
    <mergeCell ref="D7:F7"/>
    <mergeCell ref="G7:G8"/>
    <mergeCell ref="H7:J7"/>
    <mergeCell ref="K7:K8"/>
    <mergeCell ref="L7:N7"/>
    <mergeCell ref="A3:N3"/>
  </mergeCells>
  <pageMargins left="0.45" right="0.2" top="0.39" bottom="0.28999999999999998" header="0.3" footer="0.3"/>
  <pageSetup paperSize="9" scale="87" fitToHeight="100"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024A3-101A-43E8-8ECF-73E301B4E18E}">
  <sheetPr>
    <pageSetUpPr fitToPage="1"/>
  </sheetPr>
  <dimension ref="A1:C35"/>
  <sheetViews>
    <sheetView topLeftCell="A4" workbookViewId="0">
      <selection activeCell="E15" sqref="E15"/>
    </sheetView>
  </sheetViews>
  <sheetFormatPr defaultColWidth="10.15234375" defaultRowHeight="14"/>
  <cols>
    <col min="1" max="1" width="5.84375" style="483" customWidth="1"/>
    <col min="2" max="2" width="62.23046875" style="483" customWidth="1"/>
    <col min="3" max="3" width="15.765625" style="446" customWidth="1"/>
    <col min="4" max="16384" width="10.15234375" style="483"/>
  </cols>
  <sheetData>
    <row r="1" spans="1:3">
      <c r="A1" s="442"/>
      <c r="B1" s="442"/>
      <c r="C1" s="74" t="s">
        <v>2636</v>
      </c>
    </row>
    <row r="2" spans="1:3" ht="21.75" customHeight="1">
      <c r="A2" s="728" t="s">
        <v>805</v>
      </c>
      <c r="B2" s="728"/>
      <c r="C2" s="728"/>
    </row>
    <row r="3" spans="1:3">
      <c r="A3" s="730" t="str">
        <f>+'14'!A3:N3</f>
        <v>(Kèm theo Báo cáo số           /BC-UBND ngày          /     /2026 của UBND tỉnh)</v>
      </c>
      <c r="B3" s="730"/>
      <c r="C3" s="730"/>
    </row>
    <row r="4" spans="1:3" ht="18.75" customHeight="1">
      <c r="C4" s="484" t="s">
        <v>208</v>
      </c>
    </row>
    <row r="5" spans="1:3">
      <c r="A5" s="729" t="s">
        <v>136</v>
      </c>
      <c r="B5" s="729" t="s">
        <v>33</v>
      </c>
      <c r="C5" s="729" t="s">
        <v>2</v>
      </c>
    </row>
    <row r="6" spans="1:3">
      <c r="A6" s="729"/>
      <c r="B6" s="729"/>
      <c r="C6" s="729"/>
    </row>
    <row r="7" spans="1:3" ht="18.75" customHeight="1">
      <c r="A7" s="455" t="s">
        <v>35</v>
      </c>
      <c r="B7" s="485" t="s">
        <v>806</v>
      </c>
      <c r="C7" s="486">
        <f>+C8+C17</f>
        <v>1038095</v>
      </c>
    </row>
    <row r="8" spans="1:3" s="442" customFormat="1" ht="20.25" customHeight="1">
      <c r="A8" s="455" t="s">
        <v>113</v>
      </c>
      <c r="B8" s="485" t="s">
        <v>807</v>
      </c>
      <c r="C8" s="487">
        <f>+C9+C14+C15+C16</f>
        <v>1038095</v>
      </c>
    </row>
    <row r="9" spans="1:3" s="442" customFormat="1" ht="20.25" customHeight="1">
      <c r="A9" s="455">
        <v>1</v>
      </c>
      <c r="B9" s="488" t="s">
        <v>808</v>
      </c>
      <c r="C9" s="489">
        <f>+SUM(C10:C13)</f>
        <v>1026100</v>
      </c>
    </row>
    <row r="10" spans="1:3" ht="24" customHeight="1">
      <c r="A10" s="490" t="s">
        <v>809</v>
      </c>
      <c r="B10" s="456" t="s">
        <v>810</v>
      </c>
      <c r="C10" s="491">
        <v>200000</v>
      </c>
    </row>
    <row r="11" spans="1:3" ht="30.75" customHeight="1">
      <c r="A11" s="490" t="s">
        <v>809</v>
      </c>
      <c r="B11" s="458" t="s">
        <v>811</v>
      </c>
      <c r="C11" s="459">
        <v>500000</v>
      </c>
    </row>
    <row r="12" spans="1:3" ht="39" customHeight="1">
      <c r="A12" s="490" t="s">
        <v>809</v>
      </c>
      <c r="B12" s="458" t="s">
        <v>812</v>
      </c>
      <c r="C12" s="459">
        <v>296100</v>
      </c>
    </row>
    <row r="13" spans="1:3" ht="39" customHeight="1">
      <c r="A13" s="490" t="s">
        <v>809</v>
      </c>
      <c r="B13" s="458" t="s">
        <v>813</v>
      </c>
      <c r="C13" s="459">
        <v>30000</v>
      </c>
    </row>
    <row r="14" spans="1:3" s="442" customFormat="1" ht="21.75" customHeight="1">
      <c r="A14" s="455">
        <v>2</v>
      </c>
      <c r="B14" s="488" t="s">
        <v>814</v>
      </c>
      <c r="C14" s="489">
        <v>5000</v>
      </c>
    </row>
    <row r="15" spans="1:3" s="442" customFormat="1" ht="21.75" customHeight="1">
      <c r="A15" s="455">
        <v>3</v>
      </c>
      <c r="B15" s="488" t="s">
        <v>815</v>
      </c>
      <c r="C15" s="489">
        <v>6995</v>
      </c>
    </row>
    <row r="16" spans="1:3" s="442" customFormat="1" ht="21.75" customHeight="1">
      <c r="A16" s="455">
        <v>4</v>
      </c>
      <c r="B16" s="488" t="s">
        <v>816</v>
      </c>
      <c r="C16" s="489"/>
    </row>
    <row r="17" spans="1:3" s="442" customFormat="1" ht="21.75" customHeight="1">
      <c r="A17" s="455" t="s">
        <v>85</v>
      </c>
      <c r="B17" s="485" t="s">
        <v>817</v>
      </c>
      <c r="C17" s="487"/>
    </row>
    <row r="18" spans="1:3" ht="21.75" customHeight="1">
      <c r="A18" s="455" t="s">
        <v>36</v>
      </c>
      <c r="B18" s="485" t="s">
        <v>818</v>
      </c>
      <c r="C18" s="487">
        <f>+C19+C20+C25</f>
        <v>143636.79300000001</v>
      </c>
    </row>
    <row r="19" spans="1:3" s="442" customFormat="1" ht="21.75" customHeight="1">
      <c r="A19" s="455" t="s">
        <v>113</v>
      </c>
      <c r="B19" s="485" t="s">
        <v>142</v>
      </c>
      <c r="C19" s="487">
        <v>14290.793</v>
      </c>
    </row>
    <row r="20" spans="1:3" s="442" customFormat="1" ht="21.75" customHeight="1">
      <c r="A20" s="455" t="s">
        <v>85</v>
      </c>
      <c r="B20" s="485" t="s">
        <v>167</v>
      </c>
      <c r="C20" s="487">
        <v>38193</v>
      </c>
    </row>
    <row r="21" spans="1:3" ht="21.75" hidden="1" customHeight="1">
      <c r="A21" s="490">
        <v>1</v>
      </c>
      <c r="B21" s="492" t="s">
        <v>819</v>
      </c>
      <c r="C21" s="491"/>
    </row>
    <row r="22" spans="1:3" ht="21.75" hidden="1" customHeight="1">
      <c r="A22" s="490">
        <v>2</v>
      </c>
      <c r="B22" s="492" t="s">
        <v>820</v>
      </c>
      <c r="C22" s="491"/>
    </row>
    <row r="23" spans="1:3" ht="21.75" hidden="1" customHeight="1">
      <c r="A23" s="490">
        <v>3</v>
      </c>
      <c r="B23" s="492" t="s">
        <v>821</v>
      </c>
      <c r="C23" s="491"/>
    </row>
    <row r="24" spans="1:3" ht="21.75" hidden="1" customHeight="1">
      <c r="A24" s="490">
        <v>4</v>
      </c>
      <c r="B24" s="492" t="s">
        <v>822</v>
      </c>
      <c r="C24" s="491"/>
    </row>
    <row r="25" spans="1:3" s="442" customFormat="1" ht="21.75" customHeight="1">
      <c r="A25" s="455" t="s">
        <v>95</v>
      </c>
      <c r="B25" s="488" t="s">
        <v>823</v>
      </c>
      <c r="C25" s="489">
        <v>91153</v>
      </c>
    </row>
    <row r="26" spans="1:3" ht="3" hidden="1" customHeight="1">
      <c r="B26" s="492" t="s">
        <v>824</v>
      </c>
      <c r="C26" s="491"/>
    </row>
    <row r="27" spans="1:3">
      <c r="C27" s="445"/>
    </row>
    <row r="28" spans="1:3">
      <c r="C28" s="445"/>
    </row>
    <row r="29" spans="1:3">
      <c r="C29" s="445"/>
    </row>
    <row r="30" spans="1:3">
      <c r="C30" s="445"/>
    </row>
    <row r="31" spans="1:3">
      <c r="C31" s="445"/>
    </row>
    <row r="32" spans="1:3">
      <c r="C32" s="445"/>
    </row>
    <row r="33" spans="3:3">
      <c r="C33" s="445"/>
    </row>
    <row r="34" spans="3:3">
      <c r="C34" s="445"/>
    </row>
    <row r="35" spans="3:3">
      <c r="C35" s="445"/>
    </row>
  </sheetData>
  <mergeCells count="5">
    <mergeCell ref="A2:C2"/>
    <mergeCell ref="A5:A6"/>
    <mergeCell ref="B5:B6"/>
    <mergeCell ref="C5:C6"/>
    <mergeCell ref="A3:C3"/>
  </mergeCells>
  <pageMargins left="0.7" right="0.7" top="0.23" bottom="0.2" header="0.3" footer="0.3"/>
  <pageSetup paperSize="9" scale="98" fitToHeight="10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798E-C02A-4CAA-9574-A0157EB97FB2}">
  <sheetPr>
    <pageSetUpPr fitToPage="1"/>
  </sheetPr>
  <dimension ref="A1:O56"/>
  <sheetViews>
    <sheetView topLeftCell="A7" zoomScale="85" zoomScaleNormal="85" workbookViewId="0">
      <selection activeCell="C10" sqref="C10"/>
    </sheetView>
  </sheetViews>
  <sheetFormatPr defaultColWidth="10.15234375" defaultRowHeight="15.5"/>
  <cols>
    <col min="1" max="1" width="6" style="462" customWidth="1"/>
    <col min="2" max="2" width="63.765625" style="462" customWidth="1"/>
    <col min="3" max="3" width="10.3828125" style="462" customWidth="1"/>
    <col min="4" max="4" width="11.23046875" style="462" customWidth="1"/>
    <col min="5" max="6" width="10.84375" style="462" customWidth="1"/>
    <col min="7" max="7" width="28" style="462" customWidth="1"/>
    <col min="8" max="8" width="10.15234375" style="462"/>
    <col min="9" max="9" width="12.61328125" style="462" bestFit="1" customWidth="1"/>
    <col min="10" max="10" width="10.84375" style="462" bestFit="1" customWidth="1"/>
    <col min="11" max="11" width="12.3828125" style="462" bestFit="1" customWidth="1"/>
    <col min="12" max="16384" width="10.15234375" style="462"/>
  </cols>
  <sheetData>
    <row r="1" spans="1:15" ht="15.75" customHeight="1">
      <c r="A1" s="461"/>
      <c r="C1" s="461"/>
      <c r="D1" s="461"/>
      <c r="E1" s="461"/>
      <c r="F1" s="461"/>
      <c r="G1" s="74" t="s">
        <v>2703</v>
      </c>
    </row>
    <row r="2" spans="1:15">
      <c r="A2" s="731" t="s">
        <v>825</v>
      </c>
      <c r="B2" s="731"/>
      <c r="C2" s="731"/>
      <c r="D2" s="731"/>
      <c r="E2" s="731"/>
      <c r="F2" s="731"/>
      <c r="G2" s="731"/>
    </row>
    <row r="3" spans="1:15">
      <c r="A3" s="731" t="s">
        <v>826</v>
      </c>
      <c r="B3" s="731"/>
      <c r="C3" s="731"/>
      <c r="D3" s="731"/>
      <c r="E3" s="731"/>
      <c r="F3" s="731"/>
      <c r="G3" s="731"/>
    </row>
    <row r="4" spans="1:15">
      <c r="A4" s="736" t="str">
        <f>+'15'!A3:C3</f>
        <v>(Kèm theo Báo cáo số           /BC-UBND ngày          /     /2026 của UBND tỉnh)</v>
      </c>
      <c r="B4" s="736"/>
      <c r="C4" s="736"/>
      <c r="D4" s="736"/>
      <c r="E4" s="736"/>
      <c r="F4" s="736"/>
      <c r="G4" s="736"/>
    </row>
    <row r="5" spans="1:15" ht="21" customHeight="1">
      <c r="G5" s="463" t="s">
        <v>827</v>
      </c>
    </row>
    <row r="6" spans="1:15">
      <c r="A6" s="732" t="s">
        <v>136</v>
      </c>
      <c r="B6" s="732" t="s">
        <v>33</v>
      </c>
      <c r="C6" s="732" t="s">
        <v>2</v>
      </c>
      <c r="D6" s="733" t="s">
        <v>765</v>
      </c>
      <c r="E6" s="734"/>
      <c r="F6" s="735"/>
      <c r="G6" s="732" t="s">
        <v>211</v>
      </c>
    </row>
    <row r="7" spans="1:15" ht="28">
      <c r="A7" s="732"/>
      <c r="B7" s="732"/>
      <c r="C7" s="732"/>
      <c r="D7" s="465" t="s">
        <v>828</v>
      </c>
      <c r="E7" s="465" t="s">
        <v>829</v>
      </c>
      <c r="F7" s="465" t="s">
        <v>830</v>
      </c>
      <c r="G7" s="732"/>
    </row>
    <row r="8" spans="1:15" s="463" customFormat="1">
      <c r="A8" s="466" t="s">
        <v>35</v>
      </c>
      <c r="B8" s="466" t="s">
        <v>36</v>
      </c>
      <c r="C8" s="466">
        <v>1</v>
      </c>
      <c r="D8" s="466">
        <v>2</v>
      </c>
      <c r="E8" s="466">
        <v>3</v>
      </c>
      <c r="F8" s="466">
        <v>4</v>
      </c>
      <c r="G8" s="466">
        <v>5</v>
      </c>
    </row>
    <row r="9" spans="1:15" ht="42" customHeight="1">
      <c r="A9" s="464" t="s">
        <v>35</v>
      </c>
      <c r="B9" s="467" t="s">
        <v>806</v>
      </c>
      <c r="C9" s="468">
        <f>+D9+E9+F9</f>
        <v>4962235</v>
      </c>
      <c r="D9" s="468">
        <v>231142</v>
      </c>
      <c r="E9" s="468">
        <v>4731093</v>
      </c>
      <c r="F9" s="468"/>
      <c r="G9" s="469"/>
      <c r="I9" s="672"/>
      <c r="J9" s="672"/>
      <c r="K9" s="672"/>
      <c r="L9" s="672"/>
      <c r="M9" s="674"/>
      <c r="N9" s="674"/>
      <c r="O9" s="674"/>
    </row>
    <row r="10" spans="1:15" s="461" customFormat="1">
      <c r="A10" s="464" t="s">
        <v>36</v>
      </c>
      <c r="B10" s="467" t="s">
        <v>818</v>
      </c>
      <c r="C10" s="468">
        <f t="shared" ref="C10:C13" si="0">+D10+E10+F10</f>
        <v>195163.57922100002</v>
      </c>
      <c r="D10" s="470">
        <f>+D11+D12+D13+D28</f>
        <v>195163.57922100002</v>
      </c>
      <c r="E10" s="470">
        <f t="shared" ref="E10" si="1">+E11+E12+E13+E28</f>
        <v>0</v>
      </c>
      <c r="F10" s="470"/>
      <c r="G10" s="467"/>
      <c r="I10" s="673"/>
      <c r="J10" s="673"/>
      <c r="K10" s="673"/>
      <c r="L10" s="673"/>
      <c r="M10" s="674"/>
      <c r="N10" s="674"/>
      <c r="O10" s="674"/>
    </row>
    <row r="11" spans="1:15" s="461" customFormat="1">
      <c r="A11" s="464" t="s">
        <v>113</v>
      </c>
      <c r="B11" s="467" t="s">
        <v>142</v>
      </c>
      <c r="C11" s="468">
        <f t="shared" si="0"/>
        <v>0</v>
      </c>
      <c r="D11" s="470"/>
      <c r="E11" s="470"/>
      <c r="F11" s="470"/>
      <c r="G11" s="467"/>
      <c r="I11" s="673"/>
      <c r="J11" s="673"/>
      <c r="K11" s="673"/>
      <c r="L11" s="673"/>
      <c r="M11" s="674"/>
      <c r="N11" s="674"/>
      <c r="O11" s="674"/>
    </row>
    <row r="12" spans="1:15" s="461" customFormat="1">
      <c r="A12" s="464" t="s">
        <v>85</v>
      </c>
      <c r="B12" s="467" t="s">
        <v>831</v>
      </c>
      <c r="C12" s="468">
        <f t="shared" si="0"/>
        <v>0</v>
      </c>
      <c r="D12" s="470"/>
      <c r="E12" s="470"/>
      <c r="F12" s="470"/>
      <c r="G12" s="467"/>
      <c r="I12" s="673"/>
      <c r="J12" s="673"/>
      <c r="K12" s="673"/>
      <c r="L12" s="673"/>
      <c r="M12" s="674"/>
      <c r="N12" s="674"/>
      <c r="O12" s="674"/>
    </row>
    <row r="13" spans="1:15" s="461" customFormat="1">
      <c r="A13" s="464" t="s">
        <v>95</v>
      </c>
      <c r="B13" s="467" t="s">
        <v>167</v>
      </c>
      <c r="C13" s="468">
        <f t="shared" si="0"/>
        <v>83090.922221000015</v>
      </c>
      <c r="D13" s="470">
        <f>+D14+D15+D16+D17+D18+D19+D20+D21+D22+D23+D24+D25+D26</f>
        <v>83090.922221000015</v>
      </c>
      <c r="E13" s="470">
        <f t="shared" ref="E13" si="2">+E14+E15+E16+E17+E18+E19+E20+E21+E22+E23+E24+E25+E26</f>
        <v>0</v>
      </c>
      <c r="F13" s="470"/>
      <c r="G13" s="467"/>
      <c r="I13" s="673"/>
      <c r="J13" s="673"/>
      <c r="K13" s="673"/>
      <c r="L13" s="673"/>
      <c r="M13" s="674"/>
      <c r="N13" s="674"/>
      <c r="O13" s="674"/>
    </row>
    <row r="14" spans="1:15">
      <c r="A14" s="471">
        <v>1</v>
      </c>
      <c r="B14" s="472" t="s">
        <v>220</v>
      </c>
      <c r="C14" s="473">
        <f>+D14+E14+F14</f>
        <v>39026.710302</v>
      </c>
      <c r="D14" s="474">
        <v>39026.710302</v>
      </c>
      <c r="E14" s="474"/>
      <c r="F14" s="474"/>
      <c r="G14" s="475"/>
      <c r="I14" s="672"/>
      <c r="J14" s="672"/>
      <c r="K14" s="672"/>
      <c r="L14" s="672"/>
      <c r="M14" s="674"/>
      <c r="N14" s="674"/>
      <c r="O14" s="674"/>
    </row>
    <row r="15" spans="1:15">
      <c r="A15" s="471">
        <v>2</v>
      </c>
      <c r="B15" s="472" t="s">
        <v>832</v>
      </c>
      <c r="C15" s="473">
        <f t="shared" ref="C15:C31" si="3">+D15+E15+F15</f>
        <v>19500</v>
      </c>
      <c r="D15" s="474">
        <v>19500</v>
      </c>
      <c r="E15" s="474"/>
      <c r="F15" s="474"/>
      <c r="G15" s="475"/>
      <c r="I15" s="672"/>
      <c r="J15" s="672"/>
      <c r="K15" s="672"/>
      <c r="L15" s="672"/>
      <c r="M15" s="674"/>
      <c r="N15" s="674"/>
      <c r="O15" s="674"/>
    </row>
    <row r="16" spans="1:15">
      <c r="A16" s="471">
        <v>3</v>
      </c>
      <c r="B16" s="472" t="s">
        <v>145</v>
      </c>
      <c r="C16" s="473">
        <f t="shared" si="3"/>
        <v>7031.4953990000004</v>
      </c>
      <c r="D16" s="474">
        <v>7031.4953990000004</v>
      </c>
      <c r="E16" s="474"/>
      <c r="F16" s="474"/>
      <c r="G16" s="475"/>
      <c r="I16" s="672"/>
      <c r="J16" s="672"/>
      <c r="K16" s="672"/>
      <c r="L16" s="672"/>
      <c r="M16" s="674"/>
      <c r="N16" s="674"/>
      <c r="O16" s="674"/>
    </row>
    <row r="17" spans="1:15">
      <c r="A17" s="471">
        <v>4</v>
      </c>
      <c r="B17" s="472" t="s">
        <v>146</v>
      </c>
      <c r="C17" s="473">
        <f t="shared" si="3"/>
        <v>0</v>
      </c>
      <c r="D17" s="476">
        <v>0</v>
      </c>
      <c r="E17" s="474"/>
      <c r="F17" s="474"/>
      <c r="G17" s="475"/>
      <c r="I17" s="672"/>
      <c r="J17" s="672"/>
      <c r="K17" s="672"/>
      <c r="L17" s="672"/>
      <c r="M17" s="674"/>
      <c r="N17" s="674"/>
      <c r="O17" s="674"/>
    </row>
    <row r="18" spans="1:15">
      <c r="A18" s="471">
        <v>5</v>
      </c>
      <c r="B18" s="472" t="s">
        <v>147</v>
      </c>
      <c r="C18" s="473">
        <f t="shared" si="3"/>
        <v>535.47990000000004</v>
      </c>
      <c r="D18" s="474">
        <v>535.47990000000004</v>
      </c>
      <c r="E18" s="474"/>
      <c r="F18" s="474"/>
      <c r="G18" s="475"/>
      <c r="I18" s="672"/>
      <c r="J18" s="672"/>
      <c r="K18" s="672"/>
      <c r="L18" s="672"/>
      <c r="M18" s="674"/>
      <c r="N18" s="674"/>
      <c r="O18" s="674"/>
    </row>
    <row r="19" spans="1:15">
      <c r="A19" s="471">
        <v>6</v>
      </c>
      <c r="B19" s="472" t="s">
        <v>148</v>
      </c>
      <c r="C19" s="473">
        <f t="shared" si="3"/>
        <v>4916.8146200000001</v>
      </c>
      <c r="D19" s="474">
        <v>4916.8146200000001</v>
      </c>
      <c r="E19" s="474"/>
      <c r="F19" s="474"/>
      <c r="G19" s="475"/>
      <c r="I19" s="672"/>
      <c r="J19" s="672"/>
      <c r="K19" s="672"/>
      <c r="L19" s="672"/>
      <c r="M19" s="674"/>
      <c r="N19" s="674"/>
      <c r="O19" s="674"/>
    </row>
    <row r="20" spans="1:15">
      <c r="A20" s="471">
        <v>7</v>
      </c>
      <c r="B20" s="472" t="s">
        <v>150</v>
      </c>
      <c r="C20" s="473">
        <f t="shared" si="3"/>
        <v>1016.5</v>
      </c>
      <c r="D20" s="474">
        <v>1016.5</v>
      </c>
      <c r="E20" s="474"/>
      <c r="F20" s="474"/>
      <c r="G20" s="475"/>
      <c r="I20" s="672"/>
      <c r="J20" s="672"/>
      <c r="K20" s="672"/>
      <c r="L20" s="672"/>
      <c r="M20" s="674"/>
      <c r="N20" s="674"/>
      <c r="O20" s="674"/>
    </row>
    <row r="21" spans="1:15">
      <c r="A21" s="471">
        <v>8</v>
      </c>
      <c r="B21" s="472" t="s">
        <v>152</v>
      </c>
      <c r="C21" s="473">
        <f t="shared" si="3"/>
        <v>0</v>
      </c>
      <c r="D21" s="476">
        <v>0</v>
      </c>
      <c r="E21" s="474"/>
      <c r="F21" s="474"/>
      <c r="G21" s="475"/>
      <c r="I21" s="672"/>
      <c r="J21" s="672"/>
      <c r="K21" s="672"/>
      <c r="L21" s="672"/>
      <c r="M21" s="674"/>
      <c r="N21" s="674"/>
      <c r="O21" s="674"/>
    </row>
    <row r="22" spans="1:15">
      <c r="A22" s="471">
        <v>9</v>
      </c>
      <c r="B22" s="472" t="s">
        <v>154</v>
      </c>
      <c r="C22" s="473">
        <f t="shared" si="3"/>
        <v>0</v>
      </c>
      <c r="D22" s="476">
        <v>0</v>
      </c>
      <c r="E22" s="474"/>
      <c r="F22" s="474"/>
      <c r="G22" s="475"/>
      <c r="I22" s="672"/>
      <c r="J22" s="672"/>
      <c r="K22" s="672"/>
      <c r="L22" s="672"/>
      <c r="M22" s="674"/>
      <c r="N22" s="674"/>
      <c r="O22" s="674"/>
    </row>
    <row r="23" spans="1:15">
      <c r="A23" s="471">
        <v>10</v>
      </c>
      <c r="B23" s="472" t="s">
        <v>156</v>
      </c>
      <c r="C23" s="473">
        <f t="shared" si="3"/>
        <v>2893.422</v>
      </c>
      <c r="D23" s="474">
        <v>2893.422</v>
      </c>
      <c r="E23" s="474"/>
      <c r="F23" s="474"/>
      <c r="G23" s="475"/>
      <c r="I23" s="672"/>
      <c r="J23" s="672"/>
      <c r="K23" s="672"/>
      <c r="L23" s="672"/>
      <c r="M23" s="674"/>
      <c r="N23" s="674"/>
      <c r="O23" s="674"/>
    </row>
    <row r="24" spans="1:15">
      <c r="A24" s="471">
        <v>11</v>
      </c>
      <c r="B24" s="472" t="s">
        <v>158</v>
      </c>
      <c r="C24" s="473">
        <f t="shared" si="3"/>
        <v>6170.5</v>
      </c>
      <c r="D24" s="474">
        <v>6170.5</v>
      </c>
      <c r="E24" s="474"/>
      <c r="F24" s="474"/>
      <c r="G24" s="475"/>
      <c r="I24" s="672"/>
      <c r="J24" s="672"/>
      <c r="K24" s="672"/>
      <c r="L24" s="672"/>
      <c r="M24" s="674"/>
      <c r="N24" s="674"/>
      <c r="O24" s="674"/>
    </row>
    <row r="25" spans="1:15">
      <c r="A25" s="471">
        <v>12</v>
      </c>
      <c r="B25" s="472" t="s">
        <v>160</v>
      </c>
      <c r="C25" s="473">
        <f t="shared" si="3"/>
        <v>0</v>
      </c>
      <c r="D25" s="476">
        <v>0</v>
      </c>
      <c r="E25" s="474"/>
      <c r="F25" s="474"/>
      <c r="G25" s="475"/>
      <c r="I25" s="672"/>
      <c r="J25" s="672"/>
      <c r="K25" s="672"/>
      <c r="L25" s="672"/>
      <c r="M25" s="674"/>
      <c r="N25" s="674"/>
      <c r="O25" s="674"/>
    </row>
    <row r="26" spans="1:15">
      <c r="A26" s="471">
        <v>13</v>
      </c>
      <c r="B26" s="472" t="s">
        <v>179</v>
      </c>
      <c r="C26" s="473">
        <f t="shared" si="3"/>
        <v>2000</v>
      </c>
      <c r="D26" s="474">
        <v>2000</v>
      </c>
      <c r="E26" s="476"/>
      <c r="F26" s="476"/>
      <c r="G26" s="477"/>
      <c r="I26" s="672"/>
      <c r="J26" s="672"/>
      <c r="K26" s="672"/>
      <c r="L26" s="672"/>
      <c r="M26" s="674"/>
      <c r="N26" s="674"/>
      <c r="O26" s="674"/>
    </row>
    <row r="27" spans="1:15">
      <c r="A27" s="471">
        <v>14</v>
      </c>
      <c r="B27" s="478" t="s">
        <v>833</v>
      </c>
      <c r="C27" s="473">
        <f t="shared" si="3"/>
        <v>0</v>
      </c>
      <c r="D27" s="476"/>
      <c r="E27" s="476"/>
      <c r="F27" s="476"/>
      <c r="G27" s="479"/>
      <c r="I27" s="672"/>
      <c r="J27" s="672"/>
      <c r="K27" s="672"/>
      <c r="L27" s="672"/>
      <c r="M27" s="674"/>
      <c r="N27" s="674"/>
      <c r="O27" s="674"/>
    </row>
    <row r="28" spans="1:15" s="461" customFormat="1">
      <c r="A28" s="464" t="s">
        <v>103</v>
      </c>
      <c r="B28" s="480" t="s">
        <v>834</v>
      </c>
      <c r="C28" s="468">
        <f t="shared" si="3"/>
        <v>112072.65700000001</v>
      </c>
      <c r="D28" s="470">
        <v>112072.65700000001</v>
      </c>
      <c r="E28" s="481"/>
      <c r="F28" s="481"/>
      <c r="G28" s="480"/>
      <c r="I28" s="673"/>
      <c r="J28" s="673"/>
      <c r="K28" s="673"/>
      <c r="L28" s="673"/>
      <c r="M28" s="674"/>
      <c r="N28" s="674"/>
      <c r="O28" s="674"/>
    </row>
    <row r="29" spans="1:15" s="461" customFormat="1">
      <c r="A29" s="464" t="s">
        <v>118</v>
      </c>
      <c r="B29" s="480" t="s">
        <v>835</v>
      </c>
      <c r="C29" s="468">
        <f t="shared" si="3"/>
        <v>4744276.7046980001</v>
      </c>
      <c r="D29" s="481">
        <f>+D30+D31</f>
        <v>13183.704698000001</v>
      </c>
      <c r="E29" s="481">
        <f>+E9</f>
        <v>4731093</v>
      </c>
      <c r="F29" s="481"/>
      <c r="G29" s="480"/>
      <c r="I29" s="673"/>
      <c r="J29" s="673"/>
      <c r="K29" s="673"/>
      <c r="L29" s="673"/>
      <c r="M29" s="674"/>
      <c r="N29" s="674"/>
      <c r="O29" s="674"/>
    </row>
    <row r="30" spans="1:15" s="461" customFormat="1">
      <c r="A30" s="464" t="s">
        <v>113</v>
      </c>
      <c r="B30" s="467" t="s">
        <v>142</v>
      </c>
      <c r="C30" s="468">
        <f t="shared" si="3"/>
        <v>3543467</v>
      </c>
      <c r="D30" s="481"/>
      <c r="E30" s="481">
        <f>+E29-E31</f>
        <v>3543467</v>
      </c>
      <c r="F30" s="481"/>
      <c r="G30" s="480"/>
      <c r="I30" s="673"/>
      <c r="J30" s="673"/>
      <c r="K30" s="673"/>
      <c r="L30" s="673"/>
      <c r="M30" s="674"/>
      <c r="N30" s="674"/>
      <c r="O30" s="674"/>
    </row>
    <row r="31" spans="1:15" s="461" customFormat="1" ht="30">
      <c r="A31" s="464" t="s">
        <v>85</v>
      </c>
      <c r="B31" s="467" t="s">
        <v>836</v>
      </c>
      <c r="C31" s="468">
        <f t="shared" si="3"/>
        <v>1200809.7046980001</v>
      </c>
      <c r="D31" s="470">
        <v>13183.704698000001</v>
      </c>
      <c r="E31" s="482">
        <v>1187626</v>
      </c>
      <c r="F31" s="482"/>
      <c r="G31" s="480" t="s">
        <v>837</v>
      </c>
      <c r="I31" s="673"/>
      <c r="J31" s="673"/>
      <c r="K31" s="673"/>
      <c r="L31" s="673"/>
      <c r="M31" s="674"/>
      <c r="N31" s="674"/>
      <c r="O31" s="674"/>
    </row>
    <row r="34" spans="9:11">
      <c r="I34" s="674"/>
      <c r="J34" s="674"/>
      <c r="K34" s="674"/>
    </row>
    <row r="35" spans="9:11">
      <c r="I35" s="674"/>
      <c r="J35" s="674"/>
      <c r="K35" s="674"/>
    </row>
    <row r="36" spans="9:11">
      <c r="I36" s="674"/>
      <c r="J36" s="674"/>
      <c r="K36" s="674"/>
    </row>
    <row r="37" spans="9:11">
      <c r="I37" s="674"/>
      <c r="J37" s="674"/>
      <c r="K37" s="674"/>
    </row>
    <row r="38" spans="9:11">
      <c r="I38" s="674"/>
      <c r="J38" s="674"/>
      <c r="K38" s="674"/>
    </row>
    <row r="39" spans="9:11">
      <c r="I39" s="674"/>
      <c r="J39" s="674"/>
      <c r="K39" s="674"/>
    </row>
    <row r="40" spans="9:11">
      <c r="I40" s="674"/>
      <c r="J40" s="674"/>
      <c r="K40" s="674"/>
    </row>
    <row r="41" spans="9:11">
      <c r="I41" s="674"/>
      <c r="J41" s="674"/>
      <c r="K41" s="674"/>
    </row>
    <row r="42" spans="9:11">
      <c r="I42" s="674"/>
      <c r="J42" s="674"/>
      <c r="K42" s="674"/>
    </row>
    <row r="43" spans="9:11">
      <c r="I43" s="674"/>
      <c r="J43" s="674"/>
      <c r="K43" s="674"/>
    </row>
    <row r="44" spans="9:11">
      <c r="I44" s="674"/>
      <c r="J44" s="674"/>
      <c r="K44" s="674"/>
    </row>
    <row r="45" spans="9:11">
      <c r="I45" s="674"/>
      <c r="J45" s="674"/>
      <c r="K45" s="674"/>
    </row>
    <row r="46" spans="9:11">
      <c r="I46" s="674"/>
      <c r="J46" s="674"/>
      <c r="K46" s="674"/>
    </row>
    <row r="47" spans="9:11">
      <c r="I47" s="674"/>
      <c r="J47" s="674"/>
      <c r="K47" s="674"/>
    </row>
    <row r="48" spans="9:11">
      <c r="I48" s="674"/>
      <c r="J48" s="674"/>
      <c r="K48" s="674"/>
    </row>
    <row r="49" spans="9:11">
      <c r="I49" s="674"/>
      <c r="J49" s="674"/>
      <c r="K49" s="674"/>
    </row>
    <row r="50" spans="9:11">
      <c r="I50" s="674"/>
      <c r="J50" s="674"/>
      <c r="K50" s="674"/>
    </row>
    <row r="51" spans="9:11">
      <c r="I51" s="674"/>
      <c r="J51" s="674"/>
      <c r="K51" s="674"/>
    </row>
    <row r="52" spans="9:11">
      <c r="I52" s="674"/>
      <c r="J52" s="674"/>
      <c r="K52" s="674"/>
    </row>
    <row r="53" spans="9:11">
      <c r="I53" s="674"/>
      <c r="J53" s="674"/>
      <c r="K53" s="674"/>
    </row>
    <row r="54" spans="9:11">
      <c r="I54" s="674"/>
      <c r="J54" s="674"/>
      <c r="K54" s="674"/>
    </row>
    <row r="55" spans="9:11">
      <c r="I55" s="674"/>
      <c r="J55" s="674"/>
      <c r="K55" s="674"/>
    </row>
    <row r="56" spans="9:11">
      <c r="I56" s="674"/>
      <c r="J56" s="674"/>
      <c r="K56" s="674"/>
    </row>
  </sheetData>
  <mergeCells count="8">
    <mergeCell ref="A2:G2"/>
    <mergeCell ref="A3:G3"/>
    <mergeCell ref="A6:A7"/>
    <mergeCell ref="B6:B7"/>
    <mergeCell ref="C6:C7"/>
    <mergeCell ref="D6:F6"/>
    <mergeCell ref="G6:G7"/>
    <mergeCell ref="A4:G4"/>
  </mergeCells>
  <pageMargins left="0.7" right="0.7" top="0.45" bottom="0.43" header="0.3" footer="0.3"/>
  <pageSetup paperSize="9" scale="87" fitToHeight="10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8190E-9DA2-4830-9149-ACC707195525}">
  <sheetPr>
    <pageSetUpPr fitToPage="1"/>
  </sheetPr>
  <dimension ref="A1:H21"/>
  <sheetViews>
    <sheetView workbookViewId="0">
      <pane ySplit="7" topLeftCell="A8" activePane="bottomLeft" state="frozen"/>
      <selection activeCell="B27" sqref="B27"/>
      <selection pane="bottomLeft" activeCell="D15" sqref="D15"/>
    </sheetView>
  </sheetViews>
  <sheetFormatPr defaultColWidth="10" defaultRowHeight="15.5"/>
  <cols>
    <col min="1" max="1" width="5" style="439" customWidth="1"/>
    <col min="2" max="2" width="46.4609375" style="428" customWidth="1"/>
    <col min="3" max="4" width="12" style="428" customWidth="1"/>
    <col min="5" max="5" width="12" style="440" customWidth="1"/>
    <col min="6" max="6" width="10.61328125" style="440" customWidth="1"/>
    <col min="7" max="7" width="11.15234375" style="428" customWidth="1"/>
    <col min="8" max="8" width="9" style="441" customWidth="1"/>
    <col min="9" max="16384" width="10" style="428"/>
  </cols>
  <sheetData>
    <row r="1" spans="1:8" ht="15" customHeight="1">
      <c r="A1" s="461"/>
      <c r="E1" s="429"/>
      <c r="F1" s="429"/>
      <c r="G1" s="737" t="s">
        <v>2779</v>
      </c>
      <c r="H1" s="737"/>
    </row>
    <row r="2" spans="1:8">
      <c r="A2" s="737" t="s">
        <v>762</v>
      </c>
      <c r="B2" s="737"/>
      <c r="C2" s="737"/>
      <c r="D2" s="737"/>
      <c r="E2" s="737"/>
      <c r="F2" s="737"/>
      <c r="G2" s="737"/>
      <c r="H2" s="737"/>
    </row>
    <row r="3" spans="1:8">
      <c r="A3" s="740" t="str">
        <f>+'16'!A4:G4</f>
        <v>(Kèm theo Báo cáo số           /BC-UBND ngày          /     /2026 của UBND tỉnh)</v>
      </c>
      <c r="B3" s="740"/>
      <c r="C3" s="740"/>
      <c r="D3" s="740"/>
      <c r="E3" s="740"/>
      <c r="F3" s="740"/>
      <c r="G3" s="740"/>
      <c r="H3" s="740"/>
    </row>
    <row r="4" spans="1:8" ht="15.75" customHeight="1">
      <c r="A4" s="430"/>
      <c r="B4" s="669"/>
      <c r="C4" s="669"/>
      <c r="D4" s="669"/>
      <c r="E4" s="669"/>
      <c r="F4" s="669"/>
      <c r="G4" s="669"/>
      <c r="H4" s="670" t="s">
        <v>0</v>
      </c>
    </row>
    <row r="5" spans="1:8" s="439" customFormat="1" ht="46.5" customHeight="1">
      <c r="A5" s="738" t="s">
        <v>136</v>
      </c>
      <c r="B5" s="738" t="s">
        <v>33</v>
      </c>
      <c r="C5" s="738" t="s">
        <v>763</v>
      </c>
      <c r="D5" s="738" t="s">
        <v>764</v>
      </c>
      <c r="E5" s="738"/>
      <c r="F5" s="738"/>
      <c r="G5" s="738" t="s">
        <v>2634</v>
      </c>
      <c r="H5" s="738"/>
    </row>
    <row r="6" spans="1:8" s="439" customFormat="1" ht="18" customHeight="1">
      <c r="A6" s="738"/>
      <c r="B6" s="738"/>
      <c r="C6" s="738"/>
      <c r="D6" s="738" t="s">
        <v>2</v>
      </c>
      <c r="E6" s="738" t="s">
        <v>765</v>
      </c>
      <c r="F6" s="738"/>
      <c r="G6" s="738" t="s">
        <v>768</v>
      </c>
      <c r="H6" s="739" t="s">
        <v>769</v>
      </c>
    </row>
    <row r="7" spans="1:8" s="439" customFormat="1" ht="33" customHeight="1">
      <c r="A7" s="738"/>
      <c r="B7" s="738"/>
      <c r="C7" s="738"/>
      <c r="D7" s="738"/>
      <c r="E7" s="423" t="s">
        <v>766</v>
      </c>
      <c r="F7" s="423" t="s">
        <v>767</v>
      </c>
      <c r="G7" s="738"/>
      <c r="H7" s="739"/>
    </row>
    <row r="8" spans="1:8" s="432" customFormat="1" ht="22.5" customHeight="1">
      <c r="A8" s="426"/>
      <c r="B8" s="426" t="s">
        <v>770</v>
      </c>
      <c r="C8" s="431">
        <f>+SUM(C9:C21)</f>
        <v>11150769.696819998</v>
      </c>
      <c r="D8" s="431">
        <f t="shared" ref="D8:G8" si="0">+SUM(D9:D21)</f>
        <v>13927401.158198999</v>
      </c>
      <c r="E8" s="423">
        <f>+SUM(E9:E21)</f>
        <v>12595242.802683</v>
      </c>
      <c r="F8" s="423">
        <f t="shared" si="0"/>
        <v>1332158.355516</v>
      </c>
      <c r="G8" s="431">
        <f t="shared" si="0"/>
        <v>2776631.461379</v>
      </c>
      <c r="H8" s="671">
        <f t="shared" ref="H8:H15" si="1">+G8/C8</f>
        <v>0.24900805387190858</v>
      </c>
    </row>
    <row r="9" spans="1:8" ht="55.5" customHeight="1">
      <c r="A9" s="433">
        <v>1</v>
      </c>
      <c r="B9" s="427" t="s">
        <v>771</v>
      </c>
      <c r="C9" s="434">
        <v>4313296.8661699994</v>
      </c>
      <c r="D9" s="435">
        <f>+E9+F9</f>
        <v>3991227.217127</v>
      </c>
      <c r="E9" s="436">
        <v>3344412.0891769999</v>
      </c>
      <c r="F9" s="436">
        <v>646815.12794999999</v>
      </c>
      <c r="G9" s="435">
        <f t="shared" ref="G9:G21" si="2">+D9-C9</f>
        <v>-322069.64904299937</v>
      </c>
      <c r="H9" s="671">
        <f t="shared" si="1"/>
        <v>-7.4669019786013882E-2</v>
      </c>
    </row>
    <row r="10" spans="1:8" ht="47.25" customHeight="1">
      <c r="A10" s="433">
        <v>2</v>
      </c>
      <c r="B10" s="427" t="s">
        <v>772</v>
      </c>
      <c r="C10" s="434">
        <v>7698.991</v>
      </c>
      <c r="D10" s="435">
        <f t="shared" ref="D10:D21" si="3">+E10+F10</f>
        <v>56205.593843000002</v>
      </c>
      <c r="E10" s="436">
        <v>55458.496843000001</v>
      </c>
      <c r="F10" s="436">
        <v>747.09699999999998</v>
      </c>
      <c r="G10" s="435">
        <f t="shared" si="2"/>
        <v>48506.602843000001</v>
      </c>
      <c r="H10" s="671">
        <f t="shared" si="1"/>
        <v>6.3003844066060086</v>
      </c>
    </row>
    <row r="11" spans="1:8" ht="47.25" customHeight="1">
      <c r="A11" s="433">
        <v>3</v>
      </c>
      <c r="B11" s="427" t="s">
        <v>773</v>
      </c>
      <c r="C11" s="434">
        <v>2334453.6312509999</v>
      </c>
      <c r="D11" s="435">
        <f t="shared" si="3"/>
        <v>2476418.6919569997</v>
      </c>
      <c r="E11" s="436">
        <v>2373035.2999999998</v>
      </c>
      <c r="F11" s="436">
        <v>103383.39195699999</v>
      </c>
      <c r="G11" s="435">
        <f t="shared" si="2"/>
        <v>141965.06070599984</v>
      </c>
      <c r="H11" s="671">
        <f t="shared" si="1"/>
        <v>6.0812970883436575E-2</v>
      </c>
    </row>
    <row r="12" spans="1:8" ht="47.25" customHeight="1">
      <c r="A12" s="433">
        <v>4</v>
      </c>
      <c r="B12" s="427" t="s">
        <v>775</v>
      </c>
      <c r="C12" s="434">
        <v>20085.743623000002</v>
      </c>
      <c r="D12" s="435">
        <f t="shared" si="3"/>
        <v>22766.312125999997</v>
      </c>
      <c r="E12" s="436">
        <v>12549.352328999999</v>
      </c>
      <c r="F12" s="436">
        <v>10216.959797</v>
      </c>
      <c r="G12" s="435">
        <f t="shared" si="2"/>
        <v>2680.568502999995</v>
      </c>
      <c r="H12" s="671">
        <f t="shared" si="1"/>
        <v>0.13345627392806608</v>
      </c>
    </row>
    <row r="13" spans="1:8" ht="88.5" customHeight="1">
      <c r="A13" s="433">
        <v>5</v>
      </c>
      <c r="B13" s="427" t="s">
        <v>776</v>
      </c>
      <c r="C13" s="434">
        <v>1045773.5840080001</v>
      </c>
      <c r="D13" s="435">
        <f t="shared" si="3"/>
        <v>1251875.4297459999</v>
      </c>
      <c r="E13" s="436">
        <v>1067604.8443769999</v>
      </c>
      <c r="F13" s="436">
        <v>184270.58536900001</v>
      </c>
      <c r="G13" s="435">
        <f t="shared" si="2"/>
        <v>206101.84573799977</v>
      </c>
      <c r="H13" s="671">
        <f t="shared" si="1"/>
        <v>0.19708075331956665</v>
      </c>
    </row>
    <row r="14" spans="1:8" ht="47.25" customHeight="1">
      <c r="A14" s="433">
        <v>6</v>
      </c>
      <c r="B14" s="427" t="s">
        <v>777</v>
      </c>
      <c r="C14" s="434">
        <v>54314.455957999999</v>
      </c>
      <c r="D14" s="435">
        <f t="shared" si="3"/>
        <v>80963.365732000006</v>
      </c>
      <c r="E14" s="436">
        <v>80942.365732000006</v>
      </c>
      <c r="F14" s="436">
        <v>21</v>
      </c>
      <c r="G14" s="435">
        <f t="shared" si="2"/>
        <v>26648.909774000007</v>
      </c>
      <c r="H14" s="671">
        <f t="shared" si="1"/>
        <v>0.49064119862688005</v>
      </c>
    </row>
    <row r="15" spans="1:8" ht="47.25" customHeight="1">
      <c r="A15" s="433">
        <v>7</v>
      </c>
      <c r="B15" s="427" t="s">
        <v>778</v>
      </c>
      <c r="C15" s="434">
        <v>3254610.0721819997</v>
      </c>
      <c r="D15" s="435">
        <f t="shared" si="3"/>
        <v>5955847.2111919997</v>
      </c>
      <c r="E15" s="436">
        <v>5613918.3861999996</v>
      </c>
      <c r="F15" s="436">
        <v>341928.82499200001</v>
      </c>
      <c r="G15" s="435">
        <f t="shared" si="2"/>
        <v>2701237.13901</v>
      </c>
      <c r="H15" s="671">
        <f t="shared" si="1"/>
        <v>0.82997258630094517</v>
      </c>
    </row>
    <row r="16" spans="1:8" ht="47.25" customHeight="1">
      <c r="A16" s="433">
        <v>8</v>
      </c>
      <c r="B16" s="427" t="s">
        <v>774</v>
      </c>
      <c r="C16" s="437"/>
      <c r="D16" s="435">
        <f t="shared" si="3"/>
        <v>88482.217929000006</v>
      </c>
      <c r="E16" s="436">
        <v>47321.968025000002</v>
      </c>
      <c r="F16" s="436">
        <v>41160.249903999997</v>
      </c>
      <c r="G16" s="435">
        <f t="shared" si="2"/>
        <v>88482.217929000006</v>
      </c>
      <c r="H16" s="671"/>
    </row>
    <row r="17" spans="1:8" ht="26.25" hidden="1" customHeight="1">
      <c r="A17" s="433">
        <v>9</v>
      </c>
      <c r="B17" s="427" t="s">
        <v>779</v>
      </c>
      <c r="C17" s="438"/>
      <c r="D17" s="435">
        <f t="shared" si="3"/>
        <v>0</v>
      </c>
      <c r="E17" s="436"/>
      <c r="F17" s="436"/>
      <c r="G17" s="435">
        <f t="shared" si="2"/>
        <v>0</v>
      </c>
      <c r="H17" s="671"/>
    </row>
    <row r="18" spans="1:8" ht="47.25" hidden="1" customHeight="1">
      <c r="A18" s="433">
        <v>10</v>
      </c>
      <c r="B18" s="427" t="s">
        <v>780</v>
      </c>
      <c r="C18" s="438"/>
      <c r="D18" s="435">
        <f t="shared" si="3"/>
        <v>0</v>
      </c>
      <c r="E18" s="436"/>
      <c r="F18" s="436"/>
      <c r="G18" s="435">
        <f t="shared" si="2"/>
        <v>0</v>
      </c>
      <c r="H18" s="671"/>
    </row>
    <row r="19" spans="1:8" ht="47.25" hidden="1" customHeight="1">
      <c r="A19" s="433">
        <v>11</v>
      </c>
      <c r="B19" s="427" t="s">
        <v>781</v>
      </c>
      <c r="C19" s="438"/>
      <c r="D19" s="435">
        <f t="shared" si="3"/>
        <v>0</v>
      </c>
      <c r="E19" s="436"/>
      <c r="F19" s="436"/>
      <c r="G19" s="435">
        <f t="shared" si="2"/>
        <v>0</v>
      </c>
      <c r="H19" s="671"/>
    </row>
    <row r="20" spans="1:8" ht="47.25" customHeight="1">
      <c r="A20" s="433">
        <v>9</v>
      </c>
      <c r="B20" s="427" t="s">
        <v>782</v>
      </c>
      <c r="C20" s="438"/>
      <c r="D20" s="435">
        <f t="shared" si="3"/>
        <v>3615.118547</v>
      </c>
      <c r="E20" s="436"/>
      <c r="F20" s="436">
        <v>3615.118547</v>
      </c>
      <c r="G20" s="435">
        <f t="shared" si="2"/>
        <v>3615.118547</v>
      </c>
      <c r="H20" s="671"/>
    </row>
    <row r="21" spans="1:8" ht="29.25" customHeight="1">
      <c r="A21" s="433">
        <v>10</v>
      </c>
      <c r="B21" s="427" t="s">
        <v>783</v>
      </c>
      <c r="C21" s="434">
        <v>120536.35262799999</v>
      </c>
      <c r="D21" s="435">
        <f t="shared" si="3"/>
        <v>0</v>
      </c>
      <c r="E21" s="436"/>
      <c r="F21" s="436"/>
      <c r="G21" s="435">
        <f t="shared" si="2"/>
        <v>-120536.35262799999</v>
      </c>
      <c r="H21" s="671">
        <f>+G21/C21</f>
        <v>-1</v>
      </c>
    </row>
  </sheetData>
  <mergeCells count="12">
    <mergeCell ref="G1:H1"/>
    <mergeCell ref="G5:H5"/>
    <mergeCell ref="G6:G7"/>
    <mergeCell ref="H6:H7"/>
    <mergeCell ref="E6:F6"/>
    <mergeCell ref="A3:H3"/>
    <mergeCell ref="A2:H2"/>
    <mergeCell ref="A5:A7"/>
    <mergeCell ref="B5:B7"/>
    <mergeCell ref="C5:C7"/>
    <mergeCell ref="D5:F5"/>
    <mergeCell ref="D6:D7"/>
  </mergeCells>
  <pageMargins left="0.39" right="0.34" top="0.56999999999999995" bottom="0.46" header="0.4" footer="0.28000000000000003"/>
  <pageSetup paperSize="9" scale="76" fitToHeight="100" orientation="portrait" verticalDpi="0" r:id="rId1"/>
  <headerFooter>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B7EA-96C9-49BC-AB94-C31A2A10BB72}">
  <dimension ref="A1:P26"/>
  <sheetViews>
    <sheetView showGridLines="0" zoomScaleNormal="100" workbookViewId="0">
      <selection activeCell="B27" sqref="B27"/>
    </sheetView>
  </sheetViews>
  <sheetFormatPr defaultColWidth="8.84375" defaultRowHeight="15.5"/>
  <cols>
    <col min="1" max="1" width="9.3828125" style="150" customWidth="1"/>
    <col min="2" max="2" width="18.765625" style="134" customWidth="1"/>
    <col min="3" max="3" width="9.15234375" style="134" customWidth="1"/>
    <col min="4" max="4" width="9.765625" style="134" customWidth="1"/>
    <col min="5" max="6" width="10.4609375" style="134" customWidth="1"/>
    <col min="7" max="7" width="10.23046875" style="134" customWidth="1"/>
    <col min="8" max="8" width="10.15234375" style="134" customWidth="1"/>
    <col min="9" max="9" width="11.23046875" style="134" customWidth="1"/>
    <col min="10" max="10" width="8.23046875" style="134" customWidth="1"/>
    <col min="11" max="11" width="10.15234375" style="134" customWidth="1"/>
    <col min="12" max="12" width="9" style="134" customWidth="1"/>
    <col min="13" max="13" width="12" style="134" customWidth="1"/>
    <col min="14" max="14" width="10.3828125" style="134" customWidth="1"/>
    <col min="15" max="15" width="10.765625" style="134" customWidth="1"/>
    <col min="16" max="16384" width="8.84375" style="134"/>
  </cols>
  <sheetData>
    <row r="1" spans="1:15">
      <c r="A1" s="152" t="s">
        <v>229</v>
      </c>
      <c r="H1" s="741"/>
      <c r="I1" s="741"/>
      <c r="N1" s="741" t="s">
        <v>2780</v>
      </c>
      <c r="O1" s="741"/>
    </row>
    <row r="2" spans="1:15" ht="17.5">
      <c r="A2" s="742" t="s">
        <v>270</v>
      </c>
      <c r="B2" s="742"/>
      <c r="C2" s="742"/>
      <c r="D2" s="742"/>
      <c r="E2" s="742"/>
      <c r="F2" s="742"/>
      <c r="G2" s="742"/>
      <c r="H2" s="742"/>
      <c r="I2" s="742"/>
      <c r="J2" s="742"/>
      <c r="K2" s="742"/>
      <c r="L2" s="742"/>
      <c r="M2" s="742"/>
      <c r="N2" s="742"/>
      <c r="O2" s="742"/>
    </row>
    <row r="3" spans="1:15" ht="18.75" customHeight="1">
      <c r="A3" s="743" t="str">
        <f>+'17'!A3:H3</f>
        <v>(Kèm theo Báo cáo số           /BC-UBND ngày          /     /2026 của UBND tỉnh)</v>
      </c>
      <c r="B3" s="743"/>
      <c r="C3" s="743"/>
      <c r="D3" s="743"/>
      <c r="E3" s="743"/>
      <c r="F3" s="743"/>
      <c r="G3" s="743"/>
      <c r="H3" s="743"/>
      <c r="I3" s="743"/>
      <c r="J3" s="743"/>
      <c r="K3" s="743"/>
      <c r="L3" s="743"/>
      <c r="M3" s="743"/>
      <c r="N3" s="743"/>
      <c r="O3" s="743"/>
    </row>
    <row r="4" spans="1:15" ht="17.5">
      <c r="A4" s="744"/>
      <c r="B4" s="744"/>
      <c r="C4" s="745"/>
      <c r="D4" s="746"/>
      <c r="E4" s="746"/>
      <c r="F4" s="746"/>
      <c r="G4" s="746"/>
      <c r="H4" s="746"/>
      <c r="I4" s="746"/>
    </row>
    <row r="5" spans="1:15">
      <c r="A5" s="744"/>
      <c r="B5" s="744"/>
      <c r="C5" s="745"/>
      <c r="D5" s="137"/>
      <c r="E5" s="137"/>
      <c r="F5" s="137"/>
      <c r="G5" s="137"/>
      <c r="H5" s="137"/>
      <c r="I5" s="137"/>
      <c r="N5" s="747" t="s">
        <v>0</v>
      </c>
      <c r="O5" s="747"/>
    </row>
    <row r="6" spans="1:15" ht="23.25" customHeight="1">
      <c r="A6" s="754" t="s">
        <v>136</v>
      </c>
      <c r="B6" s="138"/>
      <c r="C6" s="756" t="s">
        <v>271</v>
      </c>
      <c r="D6" s="756"/>
      <c r="E6" s="756"/>
      <c r="F6" s="756" t="s">
        <v>272</v>
      </c>
      <c r="G6" s="756"/>
      <c r="H6" s="756"/>
      <c r="I6" s="756" t="s">
        <v>273</v>
      </c>
      <c r="J6" s="756"/>
      <c r="K6" s="756"/>
      <c r="L6" s="756"/>
      <c r="M6" s="756"/>
      <c r="N6" s="756" t="s">
        <v>274</v>
      </c>
      <c r="O6" s="756"/>
    </row>
    <row r="7" spans="1:15">
      <c r="A7" s="755"/>
      <c r="B7" s="139" t="s">
        <v>210</v>
      </c>
      <c r="C7" s="756" t="s">
        <v>2</v>
      </c>
      <c r="D7" s="757" t="s">
        <v>275</v>
      </c>
      <c r="E7" s="757"/>
      <c r="F7" s="756" t="s">
        <v>2</v>
      </c>
      <c r="G7" s="757" t="s">
        <v>275</v>
      </c>
      <c r="H7" s="757"/>
      <c r="I7" s="756" t="s">
        <v>2</v>
      </c>
      <c r="J7" s="757" t="s">
        <v>275</v>
      </c>
      <c r="K7" s="757"/>
      <c r="L7" s="757"/>
      <c r="M7" s="757"/>
      <c r="N7" s="758" t="s">
        <v>276</v>
      </c>
      <c r="O7" s="758" t="s">
        <v>272</v>
      </c>
    </row>
    <row r="8" spans="1:15" ht="42.75" customHeight="1">
      <c r="A8" s="755"/>
      <c r="B8" s="139"/>
      <c r="C8" s="756"/>
      <c r="D8" s="760" t="s">
        <v>277</v>
      </c>
      <c r="E8" s="760" t="s">
        <v>278</v>
      </c>
      <c r="F8" s="756"/>
      <c r="G8" s="760" t="s">
        <v>277</v>
      </c>
      <c r="H8" s="760" t="s">
        <v>279</v>
      </c>
      <c r="I8" s="756"/>
      <c r="J8" s="760" t="s">
        <v>277</v>
      </c>
      <c r="K8" s="760" t="s">
        <v>279</v>
      </c>
      <c r="L8" s="762" t="s">
        <v>280</v>
      </c>
      <c r="M8" s="762"/>
      <c r="N8" s="759"/>
      <c r="O8" s="759"/>
    </row>
    <row r="9" spans="1:15" ht="27" customHeight="1">
      <c r="A9" s="140"/>
      <c r="B9" s="140"/>
      <c r="C9" s="756"/>
      <c r="D9" s="761"/>
      <c r="E9" s="761"/>
      <c r="F9" s="756"/>
      <c r="G9" s="761"/>
      <c r="H9" s="761"/>
      <c r="I9" s="756"/>
      <c r="J9" s="761"/>
      <c r="K9" s="761"/>
      <c r="L9" s="141" t="s">
        <v>281</v>
      </c>
      <c r="M9" s="141" t="s">
        <v>282</v>
      </c>
      <c r="N9" s="142" t="s">
        <v>283</v>
      </c>
      <c r="O9" s="142" t="s">
        <v>283</v>
      </c>
    </row>
    <row r="10" spans="1:15" s="144" customFormat="1" ht="17.25" customHeight="1">
      <c r="A10" s="143" t="s">
        <v>35</v>
      </c>
      <c r="B10" s="143" t="s">
        <v>36</v>
      </c>
      <c r="C10" s="143" t="s">
        <v>284</v>
      </c>
      <c r="D10" s="143">
        <v>2</v>
      </c>
      <c r="E10" s="143">
        <v>3</v>
      </c>
      <c r="F10" s="143" t="s">
        <v>285</v>
      </c>
      <c r="G10" s="143">
        <v>5</v>
      </c>
      <c r="H10" s="143">
        <v>6</v>
      </c>
      <c r="I10" s="143" t="s">
        <v>286</v>
      </c>
      <c r="J10" s="143">
        <v>8</v>
      </c>
      <c r="K10" s="143">
        <v>9</v>
      </c>
      <c r="L10" s="143">
        <v>10</v>
      </c>
      <c r="M10" s="143">
        <v>11</v>
      </c>
      <c r="N10" s="143" t="s">
        <v>287</v>
      </c>
      <c r="O10" s="143" t="s">
        <v>288</v>
      </c>
    </row>
    <row r="11" spans="1:15" s="146" customFormat="1" ht="16.5">
      <c r="A11" s="763">
        <v>1</v>
      </c>
      <c r="B11" s="766" t="s">
        <v>289</v>
      </c>
      <c r="C11" s="769">
        <f>+D11+E11</f>
        <v>0</v>
      </c>
      <c r="D11" s="751"/>
      <c r="E11" s="751"/>
      <c r="F11" s="751">
        <f>+G11+H11</f>
        <v>993985.77394226973</v>
      </c>
      <c r="G11" s="751"/>
      <c r="H11" s="751">
        <v>993985.77394226973</v>
      </c>
      <c r="I11" s="751">
        <f>+J11+K11</f>
        <v>993985.77394226973</v>
      </c>
      <c r="J11" s="751"/>
      <c r="K11" s="751">
        <f>+H11</f>
        <v>993985.77394226973</v>
      </c>
      <c r="L11" s="145" t="s">
        <v>255</v>
      </c>
      <c r="M11" s="145">
        <v>27163346.739550851</v>
      </c>
      <c r="N11" s="748"/>
      <c r="O11" s="748">
        <f>+I11/F11</f>
        <v>1</v>
      </c>
    </row>
    <row r="12" spans="1:15" s="146" customFormat="1" ht="16.5">
      <c r="A12" s="764"/>
      <c r="B12" s="767"/>
      <c r="C12" s="770"/>
      <c r="D12" s="752"/>
      <c r="E12" s="752"/>
      <c r="F12" s="752"/>
      <c r="G12" s="752"/>
      <c r="H12" s="752"/>
      <c r="I12" s="752"/>
      <c r="J12" s="752"/>
      <c r="K12" s="752"/>
      <c r="L12" s="145" t="s">
        <v>251</v>
      </c>
      <c r="M12" s="145">
        <v>8474564.2866330575</v>
      </c>
      <c r="N12" s="749"/>
      <c r="O12" s="749"/>
    </row>
    <row r="13" spans="1:15" s="146" customFormat="1" ht="16.5">
      <c r="A13" s="765"/>
      <c r="B13" s="768"/>
      <c r="C13" s="771"/>
      <c r="D13" s="753"/>
      <c r="E13" s="753"/>
      <c r="F13" s="753"/>
      <c r="G13" s="753"/>
      <c r="H13" s="753"/>
      <c r="I13" s="753"/>
      <c r="J13" s="753"/>
      <c r="K13" s="753"/>
      <c r="L13" s="145" t="s">
        <v>253</v>
      </c>
      <c r="M13" s="145">
        <v>9721175.4986666664</v>
      </c>
      <c r="N13" s="750"/>
      <c r="O13" s="750"/>
    </row>
    <row r="14" spans="1:15" s="146" customFormat="1" ht="16.5">
      <c r="A14" s="763">
        <v>2</v>
      </c>
      <c r="B14" s="766" t="s">
        <v>290</v>
      </c>
      <c r="C14" s="769">
        <f t="shared" ref="C14" si="0">+D14+E14</f>
        <v>426500</v>
      </c>
      <c r="D14" s="769"/>
      <c r="E14" s="751">
        <v>426500</v>
      </c>
      <c r="F14" s="751">
        <f t="shared" ref="F14" si="1">+G14+H14</f>
        <v>426500</v>
      </c>
      <c r="G14" s="751"/>
      <c r="H14" s="751">
        <f>+E14</f>
        <v>426500</v>
      </c>
      <c r="I14" s="751">
        <f t="shared" ref="I14" si="2">+J14+K14</f>
        <v>158126.1496873</v>
      </c>
      <c r="J14" s="751"/>
      <c r="K14" s="751">
        <v>158126.1496873</v>
      </c>
      <c r="L14" s="145" t="s">
        <v>255</v>
      </c>
      <c r="M14" s="145">
        <v>4441872.3499999996</v>
      </c>
      <c r="N14" s="748">
        <f t="shared" ref="N14" si="3">+I14/C14</f>
        <v>0.37075298871582651</v>
      </c>
      <c r="O14" s="748">
        <f t="shared" ref="O14" si="4">+I14/F14</f>
        <v>0.37075298871582651</v>
      </c>
    </row>
    <row r="15" spans="1:15" s="146" customFormat="1" ht="16.5">
      <c r="A15" s="764"/>
      <c r="B15" s="767"/>
      <c r="C15" s="770"/>
      <c r="D15" s="770"/>
      <c r="E15" s="752"/>
      <c r="F15" s="752"/>
      <c r="G15" s="752"/>
      <c r="H15" s="752"/>
      <c r="I15" s="752"/>
      <c r="J15" s="752"/>
      <c r="K15" s="752"/>
      <c r="L15" s="145" t="s">
        <v>251</v>
      </c>
      <c r="M15" s="145">
        <v>1600000</v>
      </c>
      <c r="N15" s="749"/>
      <c r="O15" s="749"/>
    </row>
    <row r="16" spans="1:15" s="146" customFormat="1" ht="16.5">
      <c r="A16" s="765"/>
      <c r="B16" s="768"/>
      <c r="C16" s="771"/>
      <c r="D16" s="771"/>
      <c r="E16" s="753"/>
      <c r="F16" s="753"/>
      <c r="G16" s="753"/>
      <c r="H16" s="753"/>
      <c r="I16" s="753"/>
      <c r="J16" s="753"/>
      <c r="K16" s="753"/>
      <c r="L16" s="145" t="s">
        <v>253</v>
      </c>
      <c r="M16" s="147">
        <v>0</v>
      </c>
      <c r="N16" s="750"/>
      <c r="O16" s="750"/>
    </row>
    <row r="17" spans="1:16" s="146" customFormat="1" ht="16.5">
      <c r="A17" s="763">
        <v>3</v>
      </c>
      <c r="B17" s="766" t="s">
        <v>291</v>
      </c>
      <c r="C17" s="769">
        <f t="shared" ref="C17" si="5">+D17+E17</f>
        <v>0</v>
      </c>
      <c r="D17" s="769"/>
      <c r="E17" s="751">
        <v>0</v>
      </c>
      <c r="F17" s="751">
        <f t="shared" ref="F17" si="6">+G17+H17</f>
        <v>54870.642435188303</v>
      </c>
      <c r="G17" s="751"/>
      <c r="H17" s="751">
        <f>+(M17*24253+M18*26185+M19*6467)/1000000</f>
        <v>54870.642435188303</v>
      </c>
      <c r="I17" s="751">
        <f t="shared" ref="I17" si="7">+J17+K17</f>
        <v>57381.076768052364</v>
      </c>
      <c r="J17" s="751"/>
      <c r="K17" s="751">
        <v>57381.076768052364</v>
      </c>
      <c r="L17" s="145" t="s">
        <v>255</v>
      </c>
      <c r="M17" s="145">
        <v>1761106.0699006484</v>
      </c>
      <c r="N17" s="748"/>
      <c r="O17" s="748">
        <f>+I17/F17</f>
        <v>1.0457518669629087</v>
      </c>
    </row>
    <row r="18" spans="1:16" s="146" customFormat="1" ht="16.5">
      <c r="A18" s="764"/>
      <c r="B18" s="767"/>
      <c r="C18" s="770"/>
      <c r="D18" s="770"/>
      <c r="E18" s="752"/>
      <c r="F18" s="752"/>
      <c r="G18" s="752"/>
      <c r="H18" s="752"/>
      <c r="I18" s="752"/>
      <c r="J18" s="752"/>
      <c r="K18" s="752"/>
      <c r="L18" s="145" t="s">
        <v>251</v>
      </c>
      <c r="M18" s="145">
        <v>279649.64684615377</v>
      </c>
      <c r="N18" s="749"/>
      <c r="O18" s="749"/>
      <c r="P18" s="148"/>
    </row>
    <row r="19" spans="1:16" s="146" customFormat="1" ht="16.5">
      <c r="A19" s="765"/>
      <c r="B19" s="768"/>
      <c r="C19" s="771"/>
      <c r="D19" s="771"/>
      <c r="E19" s="753"/>
      <c r="F19" s="753"/>
      <c r="G19" s="753"/>
      <c r="H19" s="753"/>
      <c r="I19" s="753"/>
      <c r="J19" s="753"/>
      <c r="K19" s="753"/>
      <c r="L19" s="145" t="s">
        <v>253</v>
      </c>
      <c r="M19" s="145">
        <v>747782.73066666676</v>
      </c>
      <c r="N19" s="750"/>
      <c r="O19" s="750"/>
    </row>
    <row r="20" spans="1:16" s="146" customFormat="1" ht="16.5">
      <c r="A20" s="763" t="s">
        <v>292</v>
      </c>
      <c r="B20" s="766" t="s">
        <v>293</v>
      </c>
      <c r="C20" s="769">
        <f t="shared" ref="C20" si="8">+D20+E20</f>
        <v>0</v>
      </c>
      <c r="D20" s="769">
        <f>+D11+D14-D17</f>
        <v>0</v>
      </c>
      <c r="E20" s="769"/>
      <c r="F20" s="751">
        <f t="shared" ref="F20" si="9">+G20+H20</f>
        <v>1365615.1315070814</v>
      </c>
      <c r="G20" s="769">
        <f t="shared" ref="G20" si="10">+G11+G14-G17</f>
        <v>0</v>
      </c>
      <c r="H20" s="769">
        <f>+H11+H14-H17</f>
        <v>1365615.1315070814</v>
      </c>
      <c r="I20" s="751">
        <f t="shared" ref="I20" si="11">+J20+K20</f>
        <v>1094730.8468615175</v>
      </c>
      <c r="J20" s="769">
        <f t="shared" ref="J20:K20" si="12">+J11+J14-J17</f>
        <v>0</v>
      </c>
      <c r="K20" s="769">
        <f t="shared" si="12"/>
        <v>1094730.8468615175</v>
      </c>
      <c r="L20" s="145" t="s">
        <v>255</v>
      </c>
      <c r="M20" s="145">
        <v>29844113.019650202</v>
      </c>
      <c r="N20" s="748"/>
      <c r="O20" s="748">
        <f t="shared" ref="O20" si="13">+I20/F20</f>
        <v>0.80163936500423927</v>
      </c>
    </row>
    <row r="21" spans="1:16" s="146" customFormat="1" ht="16.5">
      <c r="A21" s="764"/>
      <c r="B21" s="767"/>
      <c r="C21" s="770"/>
      <c r="D21" s="770"/>
      <c r="E21" s="770"/>
      <c r="F21" s="752"/>
      <c r="G21" s="770"/>
      <c r="H21" s="770"/>
      <c r="I21" s="752"/>
      <c r="J21" s="770"/>
      <c r="K21" s="770"/>
      <c r="L21" s="145" t="s">
        <v>251</v>
      </c>
      <c r="M21" s="145">
        <v>9794914.6397869028</v>
      </c>
      <c r="N21" s="749"/>
      <c r="O21" s="749"/>
    </row>
    <row r="22" spans="1:16" s="146" customFormat="1" ht="16.5">
      <c r="A22" s="765"/>
      <c r="B22" s="768"/>
      <c r="C22" s="771"/>
      <c r="D22" s="771"/>
      <c r="E22" s="771"/>
      <c r="F22" s="753"/>
      <c r="G22" s="771"/>
      <c r="H22" s="771"/>
      <c r="I22" s="753"/>
      <c r="J22" s="771"/>
      <c r="K22" s="771"/>
      <c r="L22" s="145" t="s">
        <v>253</v>
      </c>
      <c r="M22" s="145">
        <v>8973392.7679999992</v>
      </c>
      <c r="N22" s="750"/>
      <c r="O22" s="750"/>
    </row>
    <row r="23" spans="1:16" ht="13.5" customHeight="1">
      <c r="A23" s="135"/>
      <c r="B23" s="135"/>
      <c r="C23" s="136"/>
      <c r="D23" s="149"/>
      <c r="E23" s="149"/>
      <c r="F23" s="149"/>
      <c r="G23" s="149"/>
      <c r="H23" s="149"/>
      <c r="I23" s="149"/>
    </row>
    <row r="24" spans="1:16">
      <c r="B24" s="134" t="s">
        <v>269</v>
      </c>
    </row>
    <row r="26" spans="1:16" ht="16.5">
      <c r="H26" s="148"/>
    </row>
  </sheetData>
  <mergeCells count="80">
    <mergeCell ref="J20:J22"/>
    <mergeCell ref="K20:K22"/>
    <mergeCell ref="N20:N22"/>
    <mergeCell ref="O20:O22"/>
    <mergeCell ref="O17:O19"/>
    <mergeCell ref="J17:J19"/>
    <mergeCell ref="K17:K19"/>
    <mergeCell ref="N17:N19"/>
    <mergeCell ref="A20:A22"/>
    <mergeCell ref="B20:B22"/>
    <mergeCell ref="C20:C22"/>
    <mergeCell ref="D20:D22"/>
    <mergeCell ref="E20:E22"/>
    <mergeCell ref="F20:F22"/>
    <mergeCell ref="G20:G22"/>
    <mergeCell ref="H20:H22"/>
    <mergeCell ref="I20:I22"/>
    <mergeCell ref="G17:G19"/>
    <mergeCell ref="H17:H19"/>
    <mergeCell ref="I17:I19"/>
    <mergeCell ref="J14:J16"/>
    <mergeCell ref="K14:K16"/>
    <mergeCell ref="N14:N16"/>
    <mergeCell ref="O14:O16"/>
    <mergeCell ref="A17:A19"/>
    <mergeCell ref="B17:B19"/>
    <mergeCell ref="C17:C19"/>
    <mergeCell ref="D17:D19"/>
    <mergeCell ref="E17:E19"/>
    <mergeCell ref="F17:F19"/>
    <mergeCell ref="F14:F16"/>
    <mergeCell ref="G14:G16"/>
    <mergeCell ref="H14:H16"/>
    <mergeCell ref="I14:I16"/>
    <mergeCell ref="G11:G13"/>
    <mergeCell ref="H11:H13"/>
    <mergeCell ref="I11:I13"/>
    <mergeCell ref="A14:A16"/>
    <mergeCell ref="B14:B16"/>
    <mergeCell ref="C14:C16"/>
    <mergeCell ref="D14:D16"/>
    <mergeCell ref="E14:E16"/>
    <mergeCell ref="A11:A13"/>
    <mergeCell ref="B11:B13"/>
    <mergeCell ref="C11:C13"/>
    <mergeCell ref="D11:D13"/>
    <mergeCell ref="E11:E13"/>
    <mergeCell ref="F11:F13"/>
    <mergeCell ref="O7:O8"/>
    <mergeCell ref="D8:D9"/>
    <mergeCell ref="E8:E9"/>
    <mergeCell ref="G8:G9"/>
    <mergeCell ref="H8:H9"/>
    <mergeCell ref="J8:J9"/>
    <mergeCell ref="K8:K9"/>
    <mergeCell ref="L8:M8"/>
    <mergeCell ref="O11:O13"/>
    <mergeCell ref="J11:J13"/>
    <mergeCell ref="K11:K13"/>
    <mergeCell ref="N11:N13"/>
    <mergeCell ref="A6:A8"/>
    <mergeCell ref="C6:E6"/>
    <mergeCell ref="F6:H6"/>
    <mergeCell ref="I6:M6"/>
    <mergeCell ref="N6:O6"/>
    <mergeCell ref="C7:C9"/>
    <mergeCell ref="D7:E7"/>
    <mergeCell ref="F7:F9"/>
    <mergeCell ref="G7:H7"/>
    <mergeCell ref="I7:I9"/>
    <mergeCell ref="J7:M7"/>
    <mergeCell ref="N7:N8"/>
    <mergeCell ref="H1:I1"/>
    <mergeCell ref="N1:O1"/>
    <mergeCell ref="A2:O2"/>
    <mergeCell ref="A3:O3"/>
    <mergeCell ref="A4:B5"/>
    <mergeCell ref="C4:C5"/>
    <mergeCell ref="D4:I4"/>
    <mergeCell ref="N5:O5"/>
  </mergeCells>
  <printOptions horizontalCentered="1" gridLinesSet="0"/>
  <pageMargins left="0.17" right="0.17" top="0.47244094488188981" bottom="0.47244094488188981" header="0.31496062992125984" footer="0.31496062992125984"/>
  <pageSetup paperSize="9" scale="80"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C15A9-C71D-45ED-A519-7878820321C8}">
  <sheetPr>
    <pageSetUpPr fitToPage="1"/>
  </sheetPr>
  <dimension ref="A1:Q32"/>
  <sheetViews>
    <sheetView workbookViewId="0">
      <selection activeCell="B27" sqref="B27"/>
    </sheetView>
  </sheetViews>
  <sheetFormatPr defaultColWidth="9" defaultRowHeight="15.5"/>
  <cols>
    <col min="1" max="1" width="5" style="117" customWidth="1"/>
    <col min="2" max="2" width="27.765625" style="117" customWidth="1"/>
    <col min="3" max="3" width="9.3828125" style="117" customWidth="1"/>
    <col min="4" max="4" width="12.84375" style="117" customWidth="1"/>
    <col min="5" max="5" width="15.23046875" style="117" customWidth="1"/>
    <col min="6" max="6" width="12" style="117" customWidth="1"/>
    <col min="7" max="7" width="15.61328125" style="117" customWidth="1"/>
    <col min="8" max="8" width="10.84375" style="117" customWidth="1"/>
    <col min="9" max="9" width="14.23046875" style="117" customWidth="1"/>
    <col min="10" max="10" width="10.765625" style="117" customWidth="1"/>
    <col min="11" max="11" width="14.3828125" style="117" customWidth="1"/>
    <col min="12" max="12" width="9" style="117"/>
    <col min="13" max="13" width="13.23046875" style="117" customWidth="1"/>
    <col min="14" max="14" width="11.61328125" style="117" customWidth="1"/>
    <col min="15" max="15" width="14.15234375" style="117" customWidth="1"/>
    <col min="16" max="16" width="13" style="117" customWidth="1"/>
    <col min="17" max="17" width="16.84375" style="117" customWidth="1"/>
    <col min="18" max="16384" width="9" style="117"/>
  </cols>
  <sheetData>
    <row r="1" spans="1:17">
      <c r="P1" s="772" t="s">
        <v>2781</v>
      </c>
      <c r="Q1" s="772"/>
    </row>
    <row r="2" spans="1:17">
      <c r="A2" s="773" t="s">
        <v>230</v>
      </c>
      <c r="B2" s="773"/>
      <c r="C2" s="773"/>
      <c r="D2" s="773"/>
      <c r="E2" s="773"/>
      <c r="F2" s="773"/>
      <c r="G2" s="773"/>
      <c r="H2" s="773"/>
      <c r="I2" s="773"/>
      <c r="J2" s="773"/>
      <c r="K2" s="773"/>
      <c r="L2" s="773"/>
      <c r="M2" s="773"/>
      <c r="N2" s="773"/>
      <c r="O2" s="773"/>
      <c r="P2" s="773"/>
      <c r="Q2" s="773"/>
    </row>
    <row r="3" spans="1:17">
      <c r="A3" s="774" t="str">
        <f>+'18'!A3:O3</f>
        <v>(Kèm theo Báo cáo số           /BC-UBND ngày          /     /2026 của UBND tỉnh)</v>
      </c>
      <c r="B3" s="774"/>
      <c r="C3" s="774"/>
      <c r="D3" s="774"/>
      <c r="E3" s="774"/>
      <c r="F3" s="774"/>
      <c r="G3" s="774"/>
      <c r="H3" s="774"/>
      <c r="I3" s="774"/>
      <c r="J3" s="774"/>
      <c r="K3" s="774"/>
      <c r="L3" s="774"/>
      <c r="M3" s="774"/>
      <c r="N3" s="774"/>
      <c r="O3" s="774"/>
      <c r="P3" s="774"/>
      <c r="Q3" s="774"/>
    </row>
    <row r="4" spans="1:17">
      <c r="P4" s="118"/>
      <c r="Q4" s="119" t="s">
        <v>231</v>
      </c>
    </row>
    <row r="5" spans="1:17" s="121" customFormat="1" ht="15" customHeight="1">
      <c r="A5" s="775" t="s">
        <v>209</v>
      </c>
      <c r="B5" s="775" t="s">
        <v>33</v>
      </c>
      <c r="C5" s="775" t="s">
        <v>232</v>
      </c>
      <c r="D5" s="775" t="s">
        <v>233</v>
      </c>
      <c r="E5" s="775"/>
      <c r="F5" s="775" t="s">
        <v>234</v>
      </c>
      <c r="G5" s="775"/>
      <c r="H5" s="775" t="s">
        <v>235</v>
      </c>
      <c r="I5" s="775"/>
      <c r="J5" s="775"/>
      <c r="K5" s="775"/>
      <c r="L5" s="775"/>
      <c r="M5" s="775"/>
      <c r="N5" s="775"/>
      <c r="O5" s="775"/>
      <c r="P5" s="776" t="s">
        <v>236</v>
      </c>
      <c r="Q5" s="777"/>
    </row>
    <row r="6" spans="1:17" s="121" customFormat="1" ht="14">
      <c r="A6" s="775"/>
      <c r="B6" s="775"/>
      <c r="C6" s="775"/>
      <c r="D6" s="775"/>
      <c r="E6" s="775"/>
      <c r="F6" s="775"/>
      <c r="G6" s="775"/>
      <c r="H6" s="775"/>
      <c r="I6" s="775"/>
      <c r="J6" s="775"/>
      <c r="K6" s="775"/>
      <c r="L6" s="775"/>
      <c r="M6" s="775"/>
      <c r="N6" s="775"/>
      <c r="O6" s="775"/>
      <c r="P6" s="778"/>
      <c r="Q6" s="779"/>
    </row>
    <row r="7" spans="1:17" s="121" customFormat="1" ht="18.75" customHeight="1">
      <c r="A7" s="775"/>
      <c r="B7" s="775"/>
      <c r="C7" s="775"/>
      <c r="D7" s="775"/>
      <c r="E7" s="775"/>
      <c r="F7" s="775"/>
      <c r="G7" s="775"/>
      <c r="H7" s="775" t="s">
        <v>237</v>
      </c>
      <c r="I7" s="775"/>
      <c r="J7" s="780" t="s">
        <v>238</v>
      </c>
      <c r="K7" s="781"/>
      <c r="L7" s="775" t="s">
        <v>239</v>
      </c>
      <c r="M7" s="775"/>
      <c r="N7" s="775" t="s">
        <v>2</v>
      </c>
      <c r="O7" s="775"/>
      <c r="P7" s="782"/>
      <c r="Q7" s="782"/>
    </row>
    <row r="8" spans="1:17" s="121" customFormat="1" ht="14">
      <c r="A8" s="775"/>
      <c r="B8" s="775"/>
      <c r="C8" s="775"/>
      <c r="D8" s="120" t="s">
        <v>240</v>
      </c>
      <c r="E8" s="120" t="s">
        <v>241</v>
      </c>
      <c r="F8" s="120" t="s">
        <v>240</v>
      </c>
      <c r="G8" s="120" t="s">
        <v>241</v>
      </c>
      <c r="H8" s="120" t="s">
        <v>240</v>
      </c>
      <c r="I8" s="120" t="s">
        <v>241</v>
      </c>
      <c r="J8" s="120" t="s">
        <v>240</v>
      </c>
      <c r="K8" s="120" t="s">
        <v>241</v>
      </c>
      <c r="L8" s="120" t="s">
        <v>240</v>
      </c>
      <c r="M8" s="120" t="s">
        <v>241</v>
      </c>
      <c r="N8" s="120" t="s">
        <v>240</v>
      </c>
      <c r="O8" s="120" t="s">
        <v>241</v>
      </c>
      <c r="P8" s="120" t="s">
        <v>240</v>
      </c>
      <c r="Q8" s="120" t="s">
        <v>241</v>
      </c>
    </row>
    <row r="9" spans="1:17" s="124" customFormat="1" ht="12.75" customHeight="1">
      <c r="A9" s="123" t="s">
        <v>214</v>
      </c>
      <c r="B9" s="123" t="s">
        <v>215</v>
      </c>
      <c r="C9" s="123" t="s">
        <v>216</v>
      </c>
      <c r="D9" s="123">
        <v>1</v>
      </c>
      <c r="E9" s="123">
        <v>2</v>
      </c>
      <c r="F9" s="123">
        <v>3</v>
      </c>
      <c r="G9" s="123">
        <v>4</v>
      </c>
      <c r="H9" s="123">
        <v>5</v>
      </c>
      <c r="I9" s="123">
        <v>6</v>
      </c>
      <c r="J9" s="123">
        <v>7</v>
      </c>
      <c r="K9" s="123">
        <v>8</v>
      </c>
      <c r="L9" s="123">
        <v>9</v>
      </c>
      <c r="M9" s="123">
        <v>10</v>
      </c>
      <c r="N9" s="123" t="s">
        <v>242</v>
      </c>
      <c r="O9" s="123" t="s">
        <v>243</v>
      </c>
      <c r="P9" s="123" t="s">
        <v>244</v>
      </c>
      <c r="Q9" s="123">
        <v>14</v>
      </c>
    </row>
    <row r="10" spans="1:17" s="126" customFormat="1" ht="22.5" customHeight="1">
      <c r="A10" s="120"/>
      <c r="B10" s="120" t="s">
        <v>2</v>
      </c>
      <c r="C10" s="120"/>
      <c r="D10" s="120" t="s">
        <v>245</v>
      </c>
      <c r="E10" s="125">
        <f>+E11+E12+E13+E14+E29+E30</f>
        <v>993985773942.26965</v>
      </c>
      <c r="F10" s="120" t="s">
        <v>245</v>
      </c>
      <c r="G10" s="125">
        <f>+G11+G12+G13+G14+G29+G30</f>
        <v>158126149687.29999</v>
      </c>
      <c r="H10" s="120" t="s">
        <v>245</v>
      </c>
      <c r="I10" s="125">
        <f>+I11+I12+I13+I14+I29+I30</f>
        <v>57381076768.052353</v>
      </c>
      <c r="J10" s="120" t="s">
        <v>245</v>
      </c>
      <c r="K10" s="125">
        <f>+K11+K12+K13+K14+K29+K30</f>
        <v>20230078868.736774</v>
      </c>
      <c r="L10" s="120" t="s">
        <v>245</v>
      </c>
      <c r="M10" s="125">
        <f>+M11+M12+M13+M14+M29+M30</f>
        <v>4481914035.133049</v>
      </c>
      <c r="N10" s="120" t="s">
        <v>245</v>
      </c>
      <c r="O10" s="125">
        <f>+O11+O12+O13+O14+O29+O30</f>
        <v>82093069671.922165</v>
      </c>
      <c r="P10" s="120" t="s">
        <v>245</v>
      </c>
      <c r="Q10" s="125">
        <f>+Q11+Q12+Q13+Q14+Q29+Q30</f>
        <v>1094730846861.5173</v>
      </c>
    </row>
    <row r="11" spans="1:17" s="121" customFormat="1" ht="33" customHeight="1">
      <c r="A11" s="120" t="s">
        <v>113</v>
      </c>
      <c r="B11" s="127" t="s">
        <v>246</v>
      </c>
      <c r="C11" s="122"/>
      <c r="D11" s="122"/>
      <c r="E11" s="122"/>
      <c r="F11" s="122"/>
      <c r="G11" s="122"/>
      <c r="H11" s="122"/>
      <c r="I11" s="122"/>
      <c r="J11" s="122"/>
      <c r="K11" s="122"/>
      <c r="L11" s="122"/>
      <c r="M11" s="122"/>
      <c r="N11" s="122"/>
      <c r="O11" s="122"/>
      <c r="P11" s="122"/>
      <c r="Q11" s="122"/>
    </row>
    <row r="12" spans="1:17" s="121" customFormat="1" ht="30" customHeight="1">
      <c r="A12" s="120" t="s">
        <v>85</v>
      </c>
      <c r="B12" s="127" t="s">
        <v>247</v>
      </c>
      <c r="C12" s="122"/>
      <c r="D12" s="122"/>
      <c r="E12" s="122"/>
      <c r="F12" s="122"/>
      <c r="G12" s="122"/>
      <c r="H12" s="122"/>
      <c r="I12" s="122"/>
      <c r="J12" s="122"/>
      <c r="K12" s="122"/>
      <c r="L12" s="122"/>
      <c r="M12" s="122"/>
      <c r="N12" s="122"/>
      <c r="O12" s="122"/>
      <c r="P12" s="122"/>
      <c r="Q12" s="122"/>
    </row>
    <row r="13" spans="1:17" s="121" customFormat="1" ht="35.25" customHeight="1">
      <c r="A13" s="120" t="s">
        <v>95</v>
      </c>
      <c r="B13" s="127" t="s">
        <v>248</v>
      </c>
      <c r="C13" s="122"/>
      <c r="D13" s="122"/>
      <c r="E13" s="122"/>
      <c r="F13" s="122"/>
      <c r="G13" s="122"/>
      <c r="H13" s="122"/>
      <c r="I13" s="122"/>
      <c r="J13" s="122"/>
      <c r="K13" s="122"/>
      <c r="L13" s="122"/>
      <c r="M13" s="122"/>
      <c r="N13" s="122"/>
      <c r="O13" s="122"/>
      <c r="P13" s="122"/>
      <c r="Q13" s="122"/>
    </row>
    <row r="14" spans="1:17" s="126" customFormat="1" ht="28">
      <c r="A14" s="120" t="s">
        <v>103</v>
      </c>
      <c r="B14" s="127" t="s">
        <v>249</v>
      </c>
      <c r="C14" s="120"/>
      <c r="D14" s="120"/>
      <c r="E14" s="125">
        <f>+E15+E16+E17+E20+E21+E22+E23+E24+E25+E26+E27+E28</f>
        <v>993985773942.26965</v>
      </c>
      <c r="F14" s="120"/>
      <c r="G14" s="125">
        <f>+G15+G16+G17+G20+G21+G22+G23+G24+G25+G26+G27+G28</f>
        <v>158126149687.29999</v>
      </c>
      <c r="H14" s="120"/>
      <c r="I14" s="125">
        <f>+I15+I16+I17+I20+I21+I22+I23+I24+I25+I26+I27+I28</f>
        <v>57381076768.052353</v>
      </c>
      <c r="J14" s="120"/>
      <c r="K14" s="125">
        <f>+K15+K16+K17+K20+K21+K22+K23+K24+K25+K26+K27+K28</f>
        <v>20230078868.736774</v>
      </c>
      <c r="L14" s="120"/>
      <c r="M14" s="125">
        <f>+M15+M16+M17+M20+M21+M22+M23+M24+M25+M26+M27+M28</f>
        <v>4481914035.133049</v>
      </c>
      <c r="N14" s="120"/>
      <c r="O14" s="125">
        <f>+O15+O16+O17+O20+O21+O22+O23+O24+O25+O26+O27+O28</f>
        <v>82093069671.922165</v>
      </c>
      <c r="P14" s="120"/>
      <c r="Q14" s="125">
        <f>+Q15+Q16+Q17+Q20+Q21+Q22+Q23+Q24+Q25+Q26+Q27+Q28</f>
        <v>1094730846861.5173</v>
      </c>
    </row>
    <row r="15" spans="1:17" s="121" customFormat="1" ht="70">
      <c r="A15" s="122">
        <v>1</v>
      </c>
      <c r="B15" s="128" t="s">
        <v>250</v>
      </c>
      <c r="C15" s="122" t="s">
        <v>251</v>
      </c>
      <c r="D15" s="129">
        <v>3215971.4987307694</v>
      </c>
      <c r="E15" s="130">
        <f>+D15*29097</f>
        <v>93575122698.569199</v>
      </c>
      <c r="F15" s="129"/>
      <c r="G15" s="130">
        <f>+F15*29097</f>
        <v>0</v>
      </c>
      <c r="H15" s="129">
        <v>279649.64684615377</v>
      </c>
      <c r="I15" s="130">
        <f>+H15*29097</f>
        <v>8136965774.2825365</v>
      </c>
      <c r="J15" s="129">
        <v>9214.8249248958346</v>
      </c>
      <c r="K15" s="130">
        <f>+J15*29097</f>
        <v>268123760.83969411</v>
      </c>
      <c r="L15" s="129">
        <v>0</v>
      </c>
      <c r="M15" s="130">
        <f>+L15*29097</f>
        <v>0</v>
      </c>
      <c r="N15" s="131">
        <f>+H15+J15+L15</f>
        <v>288864.4717710496</v>
      </c>
      <c r="O15" s="132">
        <f>+I15+K15+M15</f>
        <v>8405089535.1222305</v>
      </c>
      <c r="P15" s="131">
        <f>+D15+F15-H15</f>
        <v>2936321.8518846156</v>
      </c>
      <c r="Q15" s="130">
        <f>+P15*29097</f>
        <v>85438156924.286667</v>
      </c>
    </row>
    <row r="16" spans="1:17" s="121" customFormat="1" ht="28">
      <c r="A16" s="122">
        <v>2</v>
      </c>
      <c r="B16" s="128" t="s">
        <v>252</v>
      </c>
      <c r="C16" s="122" t="s">
        <v>253</v>
      </c>
      <c r="D16" s="129">
        <v>9721175.4986666664</v>
      </c>
      <c r="E16" s="130">
        <f>+D16*6698</f>
        <v>65112433490.069328</v>
      </c>
      <c r="F16" s="129"/>
      <c r="G16" s="130">
        <f>+F16*6698</f>
        <v>0</v>
      </c>
      <c r="H16" s="129">
        <v>747782.73066666676</v>
      </c>
      <c r="I16" s="130">
        <f>+H16*6698</f>
        <v>5008648730.0053339</v>
      </c>
      <c r="J16" s="129">
        <v>193301.8358773333</v>
      </c>
      <c r="K16" s="130">
        <f>+J16*6698</f>
        <v>1294735696.7063785</v>
      </c>
      <c r="L16" s="129">
        <v>24162.729484666663</v>
      </c>
      <c r="M16" s="130">
        <f>+L16*6698</f>
        <v>161841962.08829731</v>
      </c>
      <c r="N16" s="131">
        <f t="shared" ref="N16:O28" si="0">+H16+J16+L16</f>
        <v>965247.29602866666</v>
      </c>
      <c r="O16" s="132">
        <f>+I16+K16+M16</f>
        <v>6465226388.8000088</v>
      </c>
      <c r="P16" s="131">
        <f>+D16+F16-H16</f>
        <v>8973392.7679999992</v>
      </c>
      <c r="Q16" s="130">
        <f>+P16*6698</f>
        <v>60103784760.063995</v>
      </c>
    </row>
    <row r="17" spans="1:17" s="121" customFormat="1" ht="28">
      <c r="A17" s="122">
        <v>3</v>
      </c>
      <c r="B17" s="128" t="s">
        <v>254</v>
      </c>
      <c r="C17" s="122" t="s">
        <v>255</v>
      </c>
      <c r="D17" s="129">
        <f>+D18+D19</f>
        <v>9981684.6978623122</v>
      </c>
      <c r="E17" s="130">
        <f t="shared" ref="E17:Q17" si="1">+E18+E19</f>
        <v>250719956240.90555</v>
      </c>
      <c r="F17" s="129">
        <v>1852379.5499999998</v>
      </c>
      <c r="G17" s="129">
        <f t="shared" si="1"/>
        <v>46528069536.899994</v>
      </c>
      <c r="H17" s="129">
        <f t="shared" si="1"/>
        <v>564988.52563372487</v>
      </c>
      <c r="I17" s="130">
        <f t="shared" si="1"/>
        <v>14191381786.867901</v>
      </c>
      <c r="J17" s="129">
        <f t="shared" si="1"/>
        <v>420901.35100740136</v>
      </c>
      <c r="K17" s="130">
        <f t="shared" si="1"/>
        <v>10572200134.603907</v>
      </c>
      <c r="L17" s="129">
        <f t="shared" si="1"/>
        <v>11111.925693749999</v>
      </c>
      <c r="M17" s="130">
        <f t="shared" si="1"/>
        <v>279109349.57561249</v>
      </c>
      <c r="N17" s="129">
        <f t="shared" si="1"/>
        <v>997001.80233487627</v>
      </c>
      <c r="O17" s="130">
        <f t="shared" si="1"/>
        <v>25042691271.047421</v>
      </c>
      <c r="P17" s="129">
        <f t="shared" si="1"/>
        <v>11269075.722228587</v>
      </c>
      <c r="Q17" s="130">
        <f t="shared" si="1"/>
        <v>283056643990.93762</v>
      </c>
    </row>
    <row r="18" spans="1:17" s="121" customFormat="1" ht="23.25" customHeight="1">
      <c r="A18" s="122" t="s">
        <v>217</v>
      </c>
      <c r="B18" s="128" t="s">
        <v>256</v>
      </c>
      <c r="C18" s="122" t="s">
        <v>255</v>
      </c>
      <c r="D18" s="129">
        <v>5647848.7570879562</v>
      </c>
      <c r="E18" s="130">
        <f>+D18*25118</f>
        <v>141862665080.53528</v>
      </c>
      <c r="F18" s="129">
        <v>1852379.5499999998</v>
      </c>
      <c r="G18" s="130">
        <f>+F18*25118</f>
        <v>46528069536.899994</v>
      </c>
      <c r="H18" s="129">
        <v>324219.86225737177</v>
      </c>
      <c r="I18" s="130">
        <f>+H18*25118</f>
        <v>8143754500.1806641</v>
      </c>
      <c r="J18" s="129">
        <v>334231.32021034136</v>
      </c>
      <c r="K18" s="130">
        <f>+J18*25118</f>
        <v>8395222301.043354</v>
      </c>
      <c r="L18" s="129">
        <v>11111.925693749999</v>
      </c>
      <c r="M18" s="130">
        <f>+L18*25118</f>
        <v>279109349.57561249</v>
      </c>
      <c r="N18" s="131">
        <f t="shared" si="0"/>
        <v>669563.10816146317</v>
      </c>
      <c r="O18" s="130">
        <f>+I18+K18+M18</f>
        <v>16818086150.799631</v>
      </c>
      <c r="P18" s="131">
        <f>+D18+F18-H18</f>
        <v>7176008.4448305843</v>
      </c>
      <c r="Q18" s="130">
        <f>+P18*25118</f>
        <v>180246980117.25461</v>
      </c>
    </row>
    <row r="19" spans="1:17" s="121" customFormat="1" ht="23.25" customHeight="1">
      <c r="A19" s="122" t="s">
        <v>217</v>
      </c>
      <c r="B19" s="128" t="s">
        <v>257</v>
      </c>
      <c r="C19" s="122" t="s">
        <v>255</v>
      </c>
      <c r="D19" s="129">
        <v>4333835.940774356</v>
      </c>
      <c r="E19" s="130">
        <f t="shared" ref="E19:E26" si="2">+D19*25118</f>
        <v>108857291160.37027</v>
      </c>
      <c r="F19" s="129"/>
      <c r="G19" s="130">
        <f t="shared" ref="G19:G26" si="3">+F19*25118</f>
        <v>0</v>
      </c>
      <c r="H19" s="129">
        <v>240768.66337635313</v>
      </c>
      <c r="I19" s="130">
        <f t="shared" ref="I19:I26" si="4">+H19*25118</f>
        <v>6047627286.6872377</v>
      </c>
      <c r="J19" s="129">
        <v>86670.030797059968</v>
      </c>
      <c r="K19" s="130">
        <f t="shared" ref="K19:K26" si="5">+J19*25118</f>
        <v>2176977833.5605521</v>
      </c>
      <c r="L19" s="129">
        <v>0</v>
      </c>
      <c r="M19" s="130">
        <f t="shared" ref="M19:M26" si="6">+L19*25118</f>
        <v>0</v>
      </c>
      <c r="N19" s="131">
        <f t="shared" si="0"/>
        <v>327438.6941734131</v>
      </c>
      <c r="O19" s="130">
        <f t="shared" si="0"/>
        <v>8224605120.2477894</v>
      </c>
      <c r="P19" s="131">
        <f t="shared" ref="P19:P28" si="7">+D19+F19-H19</f>
        <v>4093067.2773980028</v>
      </c>
      <c r="Q19" s="130">
        <f t="shared" ref="Q19:Q26" si="8">+P19*25118</f>
        <v>102809663873.68303</v>
      </c>
    </row>
    <row r="20" spans="1:17" s="121" customFormat="1" ht="42">
      <c r="A20" s="122">
        <v>4</v>
      </c>
      <c r="B20" s="128" t="s">
        <v>258</v>
      </c>
      <c r="C20" s="122" t="s">
        <v>255</v>
      </c>
      <c r="D20" s="129">
        <v>177244.01102778583</v>
      </c>
      <c r="E20" s="130">
        <f t="shared" si="2"/>
        <v>4452015068.9959249</v>
      </c>
      <c r="F20" s="129"/>
      <c r="G20" s="130">
        <f t="shared" si="3"/>
        <v>0</v>
      </c>
      <c r="H20" s="129">
        <v>12660.286501984701</v>
      </c>
      <c r="I20" s="130">
        <f t="shared" si="4"/>
        <v>318001076.35685176</v>
      </c>
      <c r="J20" s="129">
        <v>1764.8791058391732</v>
      </c>
      <c r="K20" s="130">
        <f t="shared" si="5"/>
        <v>44330233.380468354</v>
      </c>
      <c r="L20" s="129">
        <v>0</v>
      </c>
      <c r="M20" s="130">
        <f t="shared" si="6"/>
        <v>0</v>
      </c>
      <c r="N20" s="131">
        <f t="shared" si="0"/>
        <v>14425.165607823874</v>
      </c>
      <c r="O20" s="130">
        <f t="shared" si="0"/>
        <v>362331309.73732013</v>
      </c>
      <c r="P20" s="131">
        <f t="shared" si="7"/>
        <v>164583.72452580114</v>
      </c>
      <c r="Q20" s="130">
        <f t="shared" si="8"/>
        <v>4134013992.6390729</v>
      </c>
    </row>
    <row r="21" spans="1:17" s="121" customFormat="1" ht="56">
      <c r="A21" s="122">
        <v>5</v>
      </c>
      <c r="B21" s="128" t="s">
        <v>259</v>
      </c>
      <c r="C21" s="122" t="s">
        <v>255</v>
      </c>
      <c r="D21" s="129">
        <v>2144975.3275698097</v>
      </c>
      <c r="E21" s="130">
        <f t="shared" si="2"/>
        <v>53877490277.898483</v>
      </c>
      <c r="F21" s="129"/>
      <c r="G21" s="130">
        <f t="shared" si="3"/>
        <v>0</v>
      </c>
      <c r="H21" s="129">
        <v>139232.49348788391</v>
      </c>
      <c r="I21" s="130">
        <f t="shared" si="4"/>
        <v>3497241771.428668</v>
      </c>
      <c r="J21" s="129">
        <v>42775.693808877026</v>
      </c>
      <c r="K21" s="130">
        <f t="shared" si="5"/>
        <v>1074439877.0913732</v>
      </c>
      <c r="L21" s="129">
        <v>0</v>
      </c>
      <c r="M21" s="130">
        <f t="shared" si="6"/>
        <v>0</v>
      </c>
      <c r="N21" s="131">
        <f t="shared" si="0"/>
        <v>182008.18729676094</v>
      </c>
      <c r="O21" s="130">
        <f t="shared" si="0"/>
        <v>4571681648.5200415</v>
      </c>
      <c r="P21" s="131">
        <f t="shared" si="7"/>
        <v>2005742.8340819259</v>
      </c>
      <c r="Q21" s="130">
        <f t="shared" si="8"/>
        <v>50380248506.469818</v>
      </c>
    </row>
    <row r="22" spans="1:17" s="121" customFormat="1" ht="28">
      <c r="A22" s="122">
        <v>6</v>
      </c>
      <c r="B22" s="128" t="s">
        <v>260</v>
      </c>
      <c r="C22" s="122" t="s">
        <v>255</v>
      </c>
      <c r="D22" s="129">
        <v>573765.89999999991</v>
      </c>
      <c r="E22" s="130">
        <f t="shared" si="2"/>
        <v>14411851876.199997</v>
      </c>
      <c r="F22" s="129"/>
      <c r="G22" s="130">
        <f t="shared" si="3"/>
        <v>0</v>
      </c>
      <c r="H22" s="129">
        <v>19714.59</v>
      </c>
      <c r="I22" s="130">
        <f t="shared" si="4"/>
        <v>495191071.62</v>
      </c>
      <c r="J22" s="129">
        <v>12153.08</v>
      </c>
      <c r="K22" s="130">
        <f t="shared" si="5"/>
        <v>305261063.44</v>
      </c>
      <c r="L22" s="129">
        <v>12136.98</v>
      </c>
      <c r="M22" s="130">
        <f t="shared" si="6"/>
        <v>304856663.63999999</v>
      </c>
      <c r="N22" s="131">
        <f t="shared" si="0"/>
        <v>44004.649999999994</v>
      </c>
      <c r="O22" s="130">
        <f t="shared" si="0"/>
        <v>1105308798.6999998</v>
      </c>
      <c r="P22" s="131">
        <f t="shared" si="7"/>
        <v>554051.30999999994</v>
      </c>
      <c r="Q22" s="130">
        <f t="shared" si="8"/>
        <v>13916660804.579998</v>
      </c>
    </row>
    <row r="23" spans="1:17" s="121" customFormat="1" ht="42">
      <c r="A23" s="122">
        <v>7</v>
      </c>
      <c r="B23" s="128" t="s">
        <v>261</v>
      </c>
      <c r="C23" s="122" t="s">
        <v>255</v>
      </c>
      <c r="D23" s="129">
        <v>610022.44487500004</v>
      </c>
      <c r="E23" s="130">
        <f t="shared" si="2"/>
        <v>15322543770.370251</v>
      </c>
      <c r="F23" s="129"/>
      <c r="G23" s="130">
        <f t="shared" si="3"/>
        <v>0</v>
      </c>
      <c r="H23" s="129">
        <v>40611.06</v>
      </c>
      <c r="I23" s="130">
        <f t="shared" si="4"/>
        <v>1020068605.0799999</v>
      </c>
      <c r="J23" s="129">
        <v>8454.17</v>
      </c>
      <c r="K23" s="130">
        <f t="shared" si="5"/>
        <v>212351842.06</v>
      </c>
      <c r="L23" s="129">
        <v>56137.17</v>
      </c>
      <c r="M23" s="130">
        <f t="shared" si="6"/>
        <v>1410053436.0599999</v>
      </c>
      <c r="N23" s="131">
        <f t="shared" si="0"/>
        <v>105202.4</v>
      </c>
      <c r="O23" s="130">
        <f t="shared" si="0"/>
        <v>2642473883.1999998</v>
      </c>
      <c r="P23" s="131">
        <f t="shared" si="7"/>
        <v>569411.38487499999</v>
      </c>
      <c r="Q23" s="130">
        <f t="shared" si="8"/>
        <v>14302475165.290249</v>
      </c>
    </row>
    <row r="24" spans="1:17" s="121" customFormat="1" ht="28">
      <c r="A24" s="122">
        <v>8</v>
      </c>
      <c r="B24" s="128" t="s">
        <v>262</v>
      </c>
      <c r="C24" s="122" t="s">
        <v>255</v>
      </c>
      <c r="D24" s="129">
        <v>737556.25821594242</v>
      </c>
      <c r="E24" s="130">
        <f t="shared" si="2"/>
        <v>18525938093.868042</v>
      </c>
      <c r="F24" s="129"/>
      <c r="G24" s="130">
        <f t="shared" si="3"/>
        <v>0</v>
      </c>
      <c r="H24" s="129">
        <v>47875.51427705503</v>
      </c>
      <c r="I24" s="130">
        <f t="shared" si="4"/>
        <v>1202537167.6110682</v>
      </c>
      <c r="J24" s="129">
        <v>9067.7490192456826</v>
      </c>
      <c r="K24" s="130">
        <f t="shared" si="5"/>
        <v>227763719.86541307</v>
      </c>
      <c r="L24" s="129">
        <v>5440.6494115474097</v>
      </c>
      <c r="M24" s="130">
        <f t="shared" si="6"/>
        <v>136658231.91924784</v>
      </c>
      <c r="N24" s="131">
        <f t="shared" si="0"/>
        <v>62383.912707848125</v>
      </c>
      <c r="O24" s="130">
        <f t="shared" si="0"/>
        <v>1566959119.3957293</v>
      </c>
      <c r="P24" s="131">
        <f t="shared" si="7"/>
        <v>689680.74393888738</v>
      </c>
      <c r="Q24" s="130">
        <f t="shared" si="8"/>
        <v>17323400926.256973</v>
      </c>
    </row>
    <row r="25" spans="1:17" s="121" customFormat="1" ht="28">
      <c r="A25" s="122">
        <v>9</v>
      </c>
      <c r="B25" s="128" t="s">
        <v>263</v>
      </c>
      <c r="C25" s="122" t="s">
        <v>255</v>
      </c>
      <c r="D25" s="129">
        <v>1197951.7</v>
      </c>
      <c r="E25" s="130">
        <f t="shared" si="2"/>
        <v>30090150800.599998</v>
      </c>
      <c r="F25" s="129"/>
      <c r="G25" s="130">
        <f t="shared" si="3"/>
        <v>0</v>
      </c>
      <c r="H25" s="129">
        <v>42034</v>
      </c>
      <c r="I25" s="130">
        <f t="shared" si="4"/>
        <v>1055810012</v>
      </c>
      <c r="J25" s="129">
        <v>9029.2975291666662</v>
      </c>
      <c r="K25" s="130">
        <f t="shared" si="5"/>
        <v>226797895.33760831</v>
      </c>
      <c r="L25" s="129">
        <v>0</v>
      </c>
      <c r="M25" s="130">
        <f t="shared" si="6"/>
        <v>0</v>
      </c>
      <c r="N25" s="131">
        <f t="shared" si="0"/>
        <v>51063.297529166666</v>
      </c>
      <c r="O25" s="130">
        <f t="shared" si="0"/>
        <v>1282607907.3376083</v>
      </c>
      <c r="P25" s="131">
        <f t="shared" si="7"/>
        <v>1155917.7</v>
      </c>
      <c r="Q25" s="130">
        <f t="shared" si="8"/>
        <v>29034340788.599998</v>
      </c>
    </row>
    <row r="26" spans="1:17" s="121" customFormat="1" ht="28">
      <c r="A26" s="122">
        <v>10</v>
      </c>
      <c r="B26" s="128" t="s">
        <v>264</v>
      </c>
      <c r="C26" s="122" t="s">
        <v>255</v>
      </c>
      <c r="D26" s="129">
        <v>11740146.4</v>
      </c>
      <c r="E26" s="130">
        <f t="shared" si="2"/>
        <v>294888997275.20001</v>
      </c>
      <c r="F26" s="129">
        <v>2589492.8000000003</v>
      </c>
      <c r="G26" s="130">
        <f t="shared" si="3"/>
        <v>65042880150.400009</v>
      </c>
      <c r="H26" s="129">
        <v>893989.6</v>
      </c>
      <c r="I26" s="130">
        <f t="shared" si="4"/>
        <v>22455230772.799999</v>
      </c>
      <c r="J26" s="129">
        <v>219859.10255342466</v>
      </c>
      <c r="K26" s="130">
        <f t="shared" si="5"/>
        <v>5522420937.9369202</v>
      </c>
      <c r="L26" s="129">
        <v>67988.720613698621</v>
      </c>
      <c r="M26" s="130">
        <f t="shared" si="6"/>
        <v>1707740684.374882</v>
      </c>
      <c r="N26" s="131">
        <f t="shared" si="0"/>
        <v>1181837.4231671232</v>
      </c>
      <c r="O26" s="130">
        <f t="shared" si="0"/>
        <v>29685392395.111801</v>
      </c>
      <c r="P26" s="131">
        <f t="shared" si="7"/>
        <v>13435649.600000001</v>
      </c>
      <c r="Q26" s="130">
        <f t="shared" si="8"/>
        <v>337476646652.80005</v>
      </c>
    </row>
    <row r="27" spans="1:17" s="121" customFormat="1" ht="42">
      <c r="A27" s="122">
        <v>11</v>
      </c>
      <c r="B27" s="128" t="s">
        <v>265</v>
      </c>
      <c r="C27" s="122" t="s">
        <v>251</v>
      </c>
      <c r="D27" s="129">
        <v>3041392.7879022877</v>
      </c>
      <c r="E27" s="130">
        <f t="shared" ref="E27:E28" si="9">+D27*29097</f>
        <v>88495405949.592865</v>
      </c>
      <c r="F27" s="129">
        <v>600000</v>
      </c>
      <c r="G27" s="130">
        <f t="shared" ref="G27:G28" si="10">+F27*29097</f>
        <v>17458200000</v>
      </c>
      <c r="H27" s="129"/>
      <c r="I27" s="130">
        <f t="shared" ref="I27:I28" si="11">+H27*29097</f>
        <v>0</v>
      </c>
      <c r="J27" s="129">
        <v>8316.3081082245481</v>
      </c>
      <c r="K27" s="130">
        <f t="shared" ref="K27:K28" si="12">+J27*29097</f>
        <v>241979617.02500966</v>
      </c>
      <c r="L27" s="129">
        <v>8316.3081082245481</v>
      </c>
      <c r="M27" s="130">
        <f t="shared" ref="M27:M28" si="13">+L27*29097</f>
        <v>241979617.02500966</v>
      </c>
      <c r="N27" s="131">
        <f t="shared" si="0"/>
        <v>16632.616216449096</v>
      </c>
      <c r="O27" s="132">
        <f t="shared" si="0"/>
        <v>483959234.05001932</v>
      </c>
      <c r="P27" s="131">
        <f t="shared" si="7"/>
        <v>3641392.7879022877</v>
      </c>
      <c r="Q27" s="130">
        <f t="shared" ref="Q27:Q28" si="14">+P27*29097</f>
        <v>105953605949.59286</v>
      </c>
    </row>
    <row r="28" spans="1:17" s="121" customFormat="1" ht="42">
      <c r="A28" s="122">
        <v>12</v>
      </c>
      <c r="B28" s="128" t="s">
        <v>266</v>
      </c>
      <c r="C28" s="122" t="s">
        <v>251</v>
      </c>
      <c r="D28" s="129">
        <v>2217200</v>
      </c>
      <c r="E28" s="130">
        <f t="shared" si="9"/>
        <v>64513868400</v>
      </c>
      <c r="F28" s="129">
        <v>1000000</v>
      </c>
      <c r="G28" s="130">
        <f t="shared" si="10"/>
        <v>29097000000</v>
      </c>
      <c r="H28" s="129"/>
      <c r="I28" s="130">
        <f t="shared" si="11"/>
        <v>0</v>
      </c>
      <c r="J28" s="129">
        <v>8237.0722222222212</v>
      </c>
      <c r="K28" s="130">
        <f t="shared" si="12"/>
        <v>239674090.44999996</v>
      </c>
      <c r="L28" s="129">
        <v>8237.0722222222212</v>
      </c>
      <c r="M28" s="130">
        <f t="shared" si="13"/>
        <v>239674090.44999996</v>
      </c>
      <c r="N28" s="131">
        <f t="shared" si="0"/>
        <v>16474.144444444442</v>
      </c>
      <c r="O28" s="132">
        <f t="shared" si="0"/>
        <v>479348180.89999992</v>
      </c>
      <c r="P28" s="131">
        <f t="shared" si="7"/>
        <v>3217200</v>
      </c>
      <c r="Q28" s="130">
        <f t="shared" si="14"/>
        <v>93610868400</v>
      </c>
    </row>
    <row r="29" spans="1:17" s="121" customFormat="1" ht="28">
      <c r="A29" s="120" t="s">
        <v>105</v>
      </c>
      <c r="B29" s="127" t="s">
        <v>267</v>
      </c>
      <c r="C29" s="122"/>
      <c r="D29" s="122"/>
      <c r="E29" s="122"/>
      <c r="F29" s="122"/>
      <c r="G29" s="122"/>
      <c r="H29" s="122"/>
      <c r="I29" s="122"/>
      <c r="J29" s="122"/>
      <c r="K29" s="122"/>
      <c r="L29" s="122"/>
      <c r="M29" s="122"/>
      <c r="N29" s="122"/>
      <c r="O29" s="122"/>
      <c r="P29" s="122"/>
      <c r="Q29" s="122"/>
    </row>
    <row r="30" spans="1:17" s="121" customFormat="1" ht="32.25" customHeight="1">
      <c r="A30" s="120" t="s">
        <v>109</v>
      </c>
      <c r="B30" s="127" t="s">
        <v>268</v>
      </c>
      <c r="C30" s="122"/>
      <c r="D30" s="122"/>
      <c r="E30" s="122"/>
      <c r="F30" s="122"/>
      <c r="G30" s="122"/>
      <c r="H30" s="122"/>
      <c r="I30" s="122"/>
      <c r="J30" s="122"/>
      <c r="K30" s="122"/>
      <c r="L30" s="122"/>
      <c r="M30" s="122"/>
      <c r="N30" s="122"/>
      <c r="O30" s="122"/>
      <c r="P30" s="122"/>
      <c r="Q30" s="122"/>
    </row>
    <row r="32" spans="1:17">
      <c r="B32" s="133" t="s">
        <v>269</v>
      </c>
    </row>
  </sheetData>
  <autoFilter ref="A9:T30" xr:uid="{3DBADBBE-A8C0-4519-B7EC-5A78D4B890BD}"/>
  <mergeCells count="15">
    <mergeCell ref="P1:Q1"/>
    <mergeCell ref="A2:Q2"/>
    <mergeCell ref="A3:Q3"/>
    <mergeCell ref="A5:A8"/>
    <mergeCell ref="B5:B8"/>
    <mergeCell ref="C5:C8"/>
    <mergeCell ref="D5:E7"/>
    <mergeCell ref="F5:G7"/>
    <mergeCell ref="H5:O6"/>
    <mergeCell ref="P5:Q6"/>
    <mergeCell ref="H7:I7"/>
    <mergeCell ref="J7:K7"/>
    <mergeCell ref="L7:M7"/>
    <mergeCell ref="N7:O7"/>
    <mergeCell ref="P7:Q7"/>
  </mergeCells>
  <pageMargins left="0.36" right="0.35" top="0.42" bottom="0.56999999999999995" header="0.3" footer="0.3"/>
  <pageSetup paperSize="9" scale="5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83BB1-7623-4CAA-96CF-99449677AF10}">
  <dimension ref="A1:K76"/>
  <sheetViews>
    <sheetView zoomScale="85" zoomScaleNormal="85" workbookViewId="0">
      <selection activeCell="A3" sqref="A3:K3"/>
    </sheetView>
  </sheetViews>
  <sheetFormatPr defaultColWidth="9" defaultRowHeight="15.5"/>
  <cols>
    <col min="1" max="1" width="4.61328125" style="2" customWidth="1"/>
    <col min="2" max="2" width="58.4609375" style="2" customWidth="1"/>
    <col min="3" max="3" width="11" style="2" customWidth="1"/>
    <col min="4" max="4" width="10.84375" style="2" customWidth="1"/>
    <col min="5" max="5" width="12.15234375" style="2" customWidth="1"/>
    <col min="6" max="6" width="9.765625" style="2" customWidth="1"/>
    <col min="7" max="7" width="10.61328125" style="2" customWidth="1"/>
    <col min="8" max="9" width="10.765625" style="2" customWidth="1"/>
    <col min="10" max="11" width="9.765625" style="2" customWidth="1"/>
    <col min="12" max="16384" width="9" style="2"/>
  </cols>
  <sheetData>
    <row r="1" spans="1:11" ht="17.5">
      <c r="A1" s="1"/>
      <c r="K1" s="3" t="s">
        <v>2626</v>
      </c>
    </row>
    <row r="2" spans="1:11" ht="17.5">
      <c r="A2" s="688" t="s">
        <v>197</v>
      </c>
      <c r="B2" s="688"/>
      <c r="C2" s="688"/>
      <c r="D2" s="688"/>
      <c r="E2" s="688"/>
      <c r="F2" s="688"/>
      <c r="G2" s="688"/>
      <c r="H2" s="688"/>
      <c r="I2" s="688"/>
      <c r="J2" s="688"/>
      <c r="K2" s="688"/>
    </row>
    <row r="3" spans="1:11" ht="18">
      <c r="A3" s="689" t="str">
        <f>+'03'!A3:I3</f>
        <v>(Kèm theo Báo cáo số           /BC-UBND ngày          /     /2026 của UBND tỉnh)</v>
      </c>
      <c r="B3" s="689"/>
      <c r="C3" s="689"/>
      <c r="D3" s="689"/>
      <c r="E3" s="689"/>
      <c r="F3" s="689"/>
      <c r="G3" s="689"/>
      <c r="H3" s="689"/>
      <c r="I3" s="689"/>
      <c r="J3" s="689"/>
      <c r="K3" s="689"/>
    </row>
    <row r="4" spans="1:11">
      <c r="D4" s="34"/>
      <c r="I4" s="4"/>
      <c r="K4" s="4" t="s">
        <v>0</v>
      </c>
    </row>
    <row r="5" spans="1:11" s="14" customFormat="1" ht="19.5" customHeight="1">
      <c r="A5" s="693" t="s">
        <v>136</v>
      </c>
      <c r="B5" s="694" t="s">
        <v>33</v>
      </c>
      <c r="C5" s="690" t="s">
        <v>30</v>
      </c>
      <c r="D5" s="690"/>
      <c r="E5" s="690" t="s">
        <v>193</v>
      </c>
      <c r="F5" s="690" t="s">
        <v>31</v>
      </c>
      <c r="G5" s="690"/>
      <c r="H5" s="690"/>
      <c r="I5" s="690"/>
      <c r="J5" s="690" t="s">
        <v>32</v>
      </c>
      <c r="K5" s="690"/>
    </row>
    <row r="6" spans="1:11" s="14" customFormat="1">
      <c r="A6" s="693"/>
      <c r="B6" s="694"/>
      <c r="C6" s="690" t="s">
        <v>191</v>
      </c>
      <c r="D6" s="691" t="s">
        <v>192</v>
      </c>
      <c r="E6" s="690"/>
      <c r="F6" s="690" t="s">
        <v>194</v>
      </c>
      <c r="G6" s="690" t="s">
        <v>195</v>
      </c>
      <c r="H6" s="690" t="s">
        <v>34</v>
      </c>
      <c r="I6" s="690"/>
      <c r="J6" s="690" t="s">
        <v>191</v>
      </c>
      <c r="K6" s="691" t="s">
        <v>192</v>
      </c>
    </row>
    <row r="7" spans="1:11" s="14" customFormat="1" ht="16.5" customHeight="1">
      <c r="A7" s="693"/>
      <c r="B7" s="694"/>
      <c r="C7" s="690"/>
      <c r="D7" s="691"/>
      <c r="E7" s="690"/>
      <c r="F7" s="690"/>
      <c r="G7" s="690"/>
      <c r="H7" s="690" t="s">
        <v>3</v>
      </c>
      <c r="I7" s="690" t="s">
        <v>196</v>
      </c>
      <c r="J7" s="690"/>
      <c r="K7" s="691"/>
    </row>
    <row r="8" spans="1:11" s="14" customFormat="1" ht="16.5" customHeight="1">
      <c r="A8" s="693"/>
      <c r="B8" s="694"/>
      <c r="C8" s="690"/>
      <c r="D8" s="691"/>
      <c r="E8" s="690"/>
      <c r="F8" s="690"/>
      <c r="G8" s="690"/>
      <c r="H8" s="690"/>
      <c r="I8" s="690"/>
      <c r="J8" s="690"/>
      <c r="K8" s="691"/>
    </row>
    <row r="9" spans="1:11" s="8" customFormat="1" ht="17.25" customHeight="1">
      <c r="A9" s="5" t="s">
        <v>35</v>
      </c>
      <c r="B9" s="5" t="s">
        <v>36</v>
      </c>
      <c r="C9" s="6">
        <v>1</v>
      </c>
      <c r="D9" s="6">
        <v>2</v>
      </c>
      <c r="E9" s="7" t="s">
        <v>37</v>
      </c>
      <c r="F9" s="6">
        <v>4</v>
      </c>
      <c r="G9" s="7" t="s">
        <v>38</v>
      </c>
      <c r="H9" s="6">
        <v>6</v>
      </c>
      <c r="I9" s="6">
        <v>7</v>
      </c>
      <c r="J9" s="7" t="s">
        <v>39</v>
      </c>
      <c r="K9" s="7" t="s">
        <v>40</v>
      </c>
    </row>
    <row r="10" spans="1:11" s="32" customFormat="1" ht="24" customHeight="1">
      <c r="A10" s="23"/>
      <c r="B10" s="15" t="s">
        <v>41</v>
      </c>
      <c r="C10" s="31">
        <f t="shared" ref="C10:I10" si="0">+C11+C46+C53+C60+C61</f>
        <v>30350633</v>
      </c>
      <c r="D10" s="31">
        <f t="shared" si="0"/>
        <v>32020633</v>
      </c>
      <c r="E10" s="31">
        <f t="shared" si="0"/>
        <v>62359454.851401992</v>
      </c>
      <c r="F10" s="31">
        <f t="shared" si="0"/>
        <v>7555120.588943</v>
      </c>
      <c r="G10" s="31">
        <f t="shared" si="0"/>
        <v>54804334.262458995</v>
      </c>
      <c r="H10" s="31">
        <f t="shared" si="0"/>
        <v>38997556.270876996</v>
      </c>
      <c r="I10" s="31">
        <f t="shared" si="0"/>
        <v>15806777.991581999</v>
      </c>
      <c r="J10" s="50">
        <f>+E10/C10</f>
        <v>2.0546344075064922</v>
      </c>
      <c r="K10" s="50">
        <f>+E10/D10</f>
        <v>1.947477267279569</v>
      </c>
    </row>
    <row r="11" spans="1:11" s="10" customFormat="1" ht="24" customHeight="1">
      <c r="A11" s="16" t="s">
        <v>35</v>
      </c>
      <c r="B11" s="17" t="s">
        <v>42</v>
      </c>
      <c r="C11" s="33">
        <f t="shared" ref="C11:I11" si="1">+C12+C33+C34+C42+C43</f>
        <v>16130000</v>
      </c>
      <c r="D11" s="33">
        <f t="shared" si="1"/>
        <v>17800000</v>
      </c>
      <c r="E11" s="33">
        <f t="shared" si="1"/>
        <v>21536877.204003002</v>
      </c>
      <c r="F11" s="33">
        <f t="shared" si="1"/>
        <v>7356348.3889429998</v>
      </c>
      <c r="G11" s="33">
        <f t="shared" si="1"/>
        <v>14180528.815060001</v>
      </c>
      <c r="H11" s="33">
        <f t="shared" si="1"/>
        <v>12167652.095661001</v>
      </c>
      <c r="I11" s="33">
        <f t="shared" si="1"/>
        <v>2012876.7193989996</v>
      </c>
      <c r="J11" s="52">
        <f t="shared" ref="J11:J24" si="2">+E11/C11</f>
        <v>1.3352062742717299</v>
      </c>
      <c r="K11" s="52">
        <f t="shared" ref="K11:K24" si="3">+E11/D11</f>
        <v>1.2099369215732023</v>
      </c>
    </row>
    <row r="12" spans="1:11" s="10" customFormat="1" ht="24" customHeight="1">
      <c r="A12" s="16" t="s">
        <v>113</v>
      </c>
      <c r="B12" s="17" t="s">
        <v>198</v>
      </c>
      <c r="C12" s="33">
        <f t="shared" ref="C12:I12" si="4">+C13+C14+C15+C16+C17+C18+C19+C20+C21+C22+C23+C24+C25+C26+C27+C28+C29+C30+C31+C32</f>
        <v>7170000</v>
      </c>
      <c r="D12" s="33">
        <f t="shared" si="4"/>
        <v>8800000</v>
      </c>
      <c r="E12" s="33">
        <f t="shared" si="4"/>
        <v>14689898.666146999</v>
      </c>
      <c r="F12" s="33">
        <f t="shared" si="4"/>
        <v>654276.14004299999</v>
      </c>
      <c r="G12" s="33">
        <f t="shared" si="4"/>
        <v>14035622.526103999</v>
      </c>
      <c r="H12" s="33">
        <f t="shared" si="4"/>
        <v>12030996.592853</v>
      </c>
      <c r="I12" s="33">
        <f t="shared" si="4"/>
        <v>2004625.9332509995</v>
      </c>
      <c r="J12" s="52">
        <f t="shared" si="2"/>
        <v>2.0488003718475594</v>
      </c>
      <c r="K12" s="52">
        <f t="shared" si="3"/>
        <v>1.6693066666076135</v>
      </c>
    </row>
    <row r="13" spans="1:11" s="9" customFormat="1" ht="24" customHeight="1">
      <c r="A13" s="18" t="s">
        <v>43</v>
      </c>
      <c r="B13" s="20" t="s">
        <v>44</v>
      </c>
      <c r="C13" s="28">
        <v>1060000</v>
      </c>
      <c r="D13" s="28">
        <v>1060000</v>
      </c>
      <c r="E13" s="28">
        <v>1182329.6458769999</v>
      </c>
      <c r="F13" s="28">
        <v>0</v>
      </c>
      <c r="G13" s="28">
        <v>1182329.6458769999</v>
      </c>
      <c r="H13" s="28">
        <v>1182269.8981329999</v>
      </c>
      <c r="I13" s="28">
        <f>+G13-H13</f>
        <v>59.747744000051171</v>
      </c>
      <c r="J13" s="51">
        <f t="shared" si="2"/>
        <v>1.1154053262990566</v>
      </c>
      <c r="K13" s="51">
        <f t="shared" si="3"/>
        <v>1.1154053262990566</v>
      </c>
    </row>
    <row r="14" spans="1:11" s="9" customFormat="1" ht="24" customHeight="1">
      <c r="A14" s="18" t="s">
        <v>45</v>
      </c>
      <c r="B14" s="20" t="s">
        <v>46</v>
      </c>
      <c r="C14" s="28">
        <v>80000</v>
      </c>
      <c r="D14" s="28">
        <v>80000</v>
      </c>
      <c r="E14" s="28">
        <v>110963.782553</v>
      </c>
      <c r="F14" s="28">
        <v>0</v>
      </c>
      <c r="G14" s="28">
        <v>110963.782553</v>
      </c>
      <c r="H14" s="28">
        <v>110957.573153</v>
      </c>
      <c r="I14" s="28">
        <f>+G14-H14</f>
        <v>6.2093999999924563</v>
      </c>
      <c r="J14" s="51">
        <f t="shared" si="2"/>
        <v>1.3870472819124999</v>
      </c>
      <c r="K14" s="51">
        <f t="shared" si="3"/>
        <v>1.3870472819124999</v>
      </c>
    </row>
    <row r="15" spans="1:11" s="9" customFormat="1" ht="24" customHeight="1">
      <c r="A15" s="18" t="s">
        <v>47</v>
      </c>
      <c r="B15" s="20" t="s">
        <v>48</v>
      </c>
      <c r="C15" s="28">
        <v>570000</v>
      </c>
      <c r="D15" s="28">
        <v>1823000</v>
      </c>
      <c r="E15" s="28">
        <v>1922304.8147160001</v>
      </c>
      <c r="F15" s="28">
        <v>0</v>
      </c>
      <c r="G15" s="28">
        <v>1922304.8147160001</v>
      </c>
      <c r="H15" s="28">
        <v>1922304.8147160001</v>
      </c>
      <c r="I15" s="28">
        <f>+G15-H15</f>
        <v>0</v>
      </c>
      <c r="J15" s="51">
        <f t="shared" si="2"/>
        <v>3.372464587221053</v>
      </c>
      <c r="K15" s="51">
        <f t="shared" si="3"/>
        <v>1.0544732938650576</v>
      </c>
    </row>
    <row r="16" spans="1:11" s="9" customFormat="1" ht="24" customHeight="1">
      <c r="A16" s="18" t="s">
        <v>51</v>
      </c>
      <c r="B16" s="20" t="s">
        <v>52</v>
      </c>
      <c r="C16" s="28">
        <v>1227000</v>
      </c>
      <c r="D16" s="28">
        <v>1227000</v>
      </c>
      <c r="E16" s="28">
        <v>1728045.4705010001</v>
      </c>
      <c r="F16" s="28">
        <v>5.0254019999999997</v>
      </c>
      <c r="G16" s="28">
        <v>1728040.4450989999</v>
      </c>
      <c r="H16" s="28">
        <v>1572779.0635609999</v>
      </c>
      <c r="I16" s="28">
        <f>+G16-H16</f>
        <v>155261.38153799996</v>
      </c>
      <c r="J16" s="51">
        <f t="shared" si="2"/>
        <v>1.4083500167082315</v>
      </c>
      <c r="K16" s="51">
        <f t="shared" si="3"/>
        <v>1.4083500167082315</v>
      </c>
    </row>
    <row r="17" spans="1:11" s="9" customFormat="1" ht="24" customHeight="1">
      <c r="A17" s="18" t="s">
        <v>53</v>
      </c>
      <c r="B17" s="20" t="s">
        <v>54</v>
      </c>
      <c r="C17" s="28">
        <v>390000</v>
      </c>
      <c r="D17" s="28">
        <v>400000</v>
      </c>
      <c r="E17" s="28">
        <v>774793.24419400003</v>
      </c>
      <c r="F17" s="28">
        <v>0</v>
      </c>
      <c r="G17" s="28">
        <v>774793.24419400003</v>
      </c>
      <c r="H17" s="28">
        <v>681046.62661899999</v>
      </c>
      <c r="I17" s="28">
        <f t="shared" ref="I17:I21" si="5">+G17-H17</f>
        <v>93746.61757500004</v>
      </c>
      <c r="J17" s="51">
        <f t="shared" si="2"/>
        <v>1.9866493440871795</v>
      </c>
      <c r="K17" s="51">
        <f t="shared" si="3"/>
        <v>1.9369831104850002</v>
      </c>
    </row>
    <row r="18" spans="1:11" s="9" customFormat="1" ht="24" customHeight="1">
      <c r="A18" s="18" t="s">
        <v>55</v>
      </c>
      <c r="B18" s="20" t="s">
        <v>56</v>
      </c>
      <c r="C18" s="28"/>
      <c r="D18" s="28"/>
      <c r="E18" s="28"/>
      <c r="F18" s="28"/>
      <c r="G18" s="28"/>
      <c r="H18" s="28"/>
      <c r="I18" s="28">
        <f t="shared" si="5"/>
        <v>0</v>
      </c>
      <c r="J18" s="51"/>
      <c r="K18" s="51"/>
    </row>
    <row r="19" spans="1:11" s="9" customFormat="1" ht="24" customHeight="1">
      <c r="A19" s="18" t="s">
        <v>57</v>
      </c>
      <c r="B19" s="20" t="s">
        <v>58</v>
      </c>
      <c r="C19" s="28">
        <v>19800</v>
      </c>
      <c r="D19" s="28">
        <v>20800</v>
      </c>
      <c r="E19" s="28">
        <v>23346.798073000002</v>
      </c>
      <c r="F19" s="28">
        <v>0</v>
      </c>
      <c r="G19" s="28">
        <v>23346.798073000002</v>
      </c>
      <c r="H19" s="28">
        <v>0</v>
      </c>
      <c r="I19" s="28">
        <f t="shared" si="5"/>
        <v>23346.798073000002</v>
      </c>
      <c r="J19" s="51">
        <f t="shared" si="2"/>
        <v>1.1791312158080809</v>
      </c>
      <c r="K19" s="51">
        <f t="shared" si="3"/>
        <v>1.1224422150480771</v>
      </c>
    </row>
    <row r="20" spans="1:11" s="9" customFormat="1" ht="24" customHeight="1">
      <c r="A20" s="18" t="s">
        <v>59</v>
      </c>
      <c r="B20" s="20" t="s">
        <v>60</v>
      </c>
      <c r="C20" s="28">
        <v>390000</v>
      </c>
      <c r="D20" s="28">
        <v>390000</v>
      </c>
      <c r="E20" s="28">
        <v>797997.22261299996</v>
      </c>
      <c r="F20" s="28">
        <v>0</v>
      </c>
      <c r="G20" s="28">
        <v>797997.22261299996</v>
      </c>
      <c r="H20" s="28">
        <v>797997.22261299996</v>
      </c>
      <c r="I20" s="28">
        <f t="shared" si="5"/>
        <v>0</v>
      </c>
      <c r="J20" s="51">
        <f t="shared" si="2"/>
        <v>2.0461467246487177</v>
      </c>
      <c r="K20" s="51">
        <f t="shared" si="3"/>
        <v>2.0461467246487177</v>
      </c>
    </row>
    <row r="21" spans="1:11" s="9" customFormat="1" ht="24" customHeight="1">
      <c r="A21" s="18" t="s">
        <v>61</v>
      </c>
      <c r="B21" s="20" t="s">
        <v>62</v>
      </c>
      <c r="C21" s="28">
        <v>1280000</v>
      </c>
      <c r="D21" s="28">
        <v>1280000</v>
      </c>
      <c r="E21" s="28">
        <v>1014092.321101</v>
      </c>
      <c r="F21" s="28">
        <v>404504.28672899998</v>
      </c>
      <c r="G21" s="28">
        <v>609588.03437200002</v>
      </c>
      <c r="H21" s="28">
        <v>609160.32555499999</v>
      </c>
      <c r="I21" s="28">
        <f t="shared" si="5"/>
        <v>427.7088170000352</v>
      </c>
      <c r="J21" s="51">
        <f t="shared" si="2"/>
        <v>0.79225962586015619</v>
      </c>
      <c r="K21" s="51">
        <f t="shared" si="3"/>
        <v>0.79225962586015619</v>
      </c>
    </row>
    <row r="22" spans="1:11" s="9" customFormat="1" ht="24" customHeight="1">
      <c r="A22" s="18" t="s">
        <v>63</v>
      </c>
      <c r="B22" s="20" t="s">
        <v>64</v>
      </c>
      <c r="C22" s="28">
        <v>155000</v>
      </c>
      <c r="D22" s="28">
        <v>155000</v>
      </c>
      <c r="E22" s="28">
        <v>204132.72438599999</v>
      </c>
      <c r="F22" s="28">
        <v>91100.839529999997</v>
      </c>
      <c r="G22" s="28">
        <v>113031.884856</v>
      </c>
      <c r="H22" s="28">
        <v>92234.588562000004</v>
      </c>
      <c r="I22" s="28">
        <f>+G22-H22</f>
        <v>20797.296294</v>
      </c>
      <c r="J22" s="51">
        <f t="shared" si="2"/>
        <v>1.3169853186193548</v>
      </c>
      <c r="K22" s="51">
        <f t="shared" si="3"/>
        <v>1.3169853186193548</v>
      </c>
    </row>
    <row r="23" spans="1:11" s="9" customFormat="1" ht="24" customHeight="1">
      <c r="A23" s="18" t="s">
        <v>65</v>
      </c>
      <c r="B23" s="20" t="s">
        <v>66</v>
      </c>
      <c r="C23" s="28">
        <v>1650000</v>
      </c>
      <c r="D23" s="28">
        <v>2000000</v>
      </c>
      <c r="E23" s="28">
        <v>6300531.0782559998</v>
      </c>
      <c r="F23" s="28">
        <v>0</v>
      </c>
      <c r="G23" s="28">
        <v>6300531.0782559998</v>
      </c>
      <c r="H23" s="28">
        <v>4649079.469939</v>
      </c>
      <c r="I23" s="28">
        <f>+G23-H23</f>
        <v>1651451.6083169999</v>
      </c>
      <c r="J23" s="51">
        <f t="shared" si="2"/>
        <v>3.8185036837915152</v>
      </c>
      <c r="K23" s="51">
        <f t="shared" si="3"/>
        <v>3.1502655391280001</v>
      </c>
    </row>
    <row r="24" spans="1:11" ht="24" customHeight="1">
      <c r="A24" s="19" t="s">
        <v>67</v>
      </c>
      <c r="B24" s="20" t="s">
        <v>68</v>
      </c>
      <c r="C24" s="27">
        <v>65000</v>
      </c>
      <c r="D24" s="27">
        <v>67000</v>
      </c>
      <c r="E24" s="68">
        <v>110349.730677</v>
      </c>
      <c r="F24" s="68">
        <v>0</v>
      </c>
      <c r="G24" s="68">
        <v>110349.730677</v>
      </c>
      <c r="H24" s="68">
        <v>94580.499809000001</v>
      </c>
      <c r="I24" s="28">
        <f>+G24-H24</f>
        <v>15769.230867999999</v>
      </c>
      <c r="J24" s="54">
        <f t="shared" si="2"/>
        <v>1.6976881642615385</v>
      </c>
      <c r="K24" s="54">
        <f t="shared" si="3"/>
        <v>1.6470109056268656</v>
      </c>
    </row>
    <row r="25" spans="1:11" ht="24" customHeight="1">
      <c r="A25" s="19" t="s">
        <v>69</v>
      </c>
      <c r="B25" s="20" t="s">
        <v>70</v>
      </c>
      <c r="C25" s="27"/>
      <c r="D25" s="27"/>
      <c r="E25" s="29"/>
      <c r="F25" s="29"/>
      <c r="G25" s="29"/>
      <c r="H25" s="29"/>
      <c r="I25" s="28">
        <f>+G25-H25</f>
        <v>0</v>
      </c>
      <c r="J25" s="53"/>
      <c r="K25" s="53"/>
    </row>
    <row r="26" spans="1:11" ht="31">
      <c r="A26" s="19" t="s">
        <v>71</v>
      </c>
      <c r="B26" s="20" t="s">
        <v>72</v>
      </c>
      <c r="C26" s="27"/>
      <c r="D26" s="27"/>
      <c r="E26" s="29"/>
      <c r="F26" s="29"/>
      <c r="G26" s="29"/>
      <c r="H26" s="29"/>
      <c r="I26" s="28">
        <f>+G26-H26</f>
        <v>0</v>
      </c>
      <c r="J26" s="53"/>
      <c r="K26" s="53"/>
    </row>
    <row r="27" spans="1:11" s="9" customFormat="1" ht="24" customHeight="1">
      <c r="A27" s="18" t="s">
        <v>73</v>
      </c>
      <c r="B27" s="20" t="s">
        <v>74</v>
      </c>
      <c r="C27" s="28">
        <v>19000</v>
      </c>
      <c r="D27" s="28">
        <v>19000</v>
      </c>
      <c r="E27" s="28">
        <v>21504.457191000001</v>
      </c>
      <c r="F27" s="28">
        <v>0</v>
      </c>
      <c r="G27" s="28">
        <v>21504.457191000001</v>
      </c>
      <c r="H27" s="28">
        <v>21504.457191000001</v>
      </c>
      <c r="I27" s="28">
        <f t="shared" ref="I27:I28" si="6">+G27-H27</f>
        <v>0</v>
      </c>
      <c r="J27" s="51">
        <f t="shared" ref="J27:J53" si="7">+E27/C27</f>
        <v>1.1318135363684212</v>
      </c>
      <c r="K27" s="51">
        <f t="shared" ref="K27:K53" si="8">+E27/D27</f>
        <v>1.1318135363684212</v>
      </c>
    </row>
    <row r="28" spans="1:11" s="9" customFormat="1" ht="24" customHeight="1">
      <c r="A28" s="18" t="s">
        <v>75</v>
      </c>
      <c r="B28" s="20" t="s">
        <v>76</v>
      </c>
      <c r="C28" s="28">
        <v>230000</v>
      </c>
      <c r="D28" s="28">
        <v>230000</v>
      </c>
      <c r="E28" s="28">
        <v>467289.51759</v>
      </c>
      <c r="F28" s="28">
        <v>154392.637392</v>
      </c>
      <c r="G28" s="28">
        <v>312896.880198</v>
      </c>
      <c r="H28" s="28">
        <v>279879.29951899999</v>
      </c>
      <c r="I28" s="28">
        <f t="shared" si="6"/>
        <v>33017.580679000006</v>
      </c>
      <c r="J28" s="51">
        <f t="shared" si="7"/>
        <v>2.0316935547391304</v>
      </c>
      <c r="K28" s="51">
        <f t="shared" si="8"/>
        <v>2.0316935547391304</v>
      </c>
    </row>
    <row r="29" spans="1:11" s="9" customFormat="1" ht="24" customHeight="1">
      <c r="A29" s="18" t="s">
        <v>77</v>
      </c>
      <c r="B29" s="20" t="s">
        <v>78</v>
      </c>
      <c r="C29" s="28">
        <v>1200</v>
      </c>
      <c r="D29" s="28">
        <v>9000</v>
      </c>
      <c r="E29" s="28">
        <v>1522.153712</v>
      </c>
      <c r="F29" s="28">
        <v>1314.9749999999999</v>
      </c>
      <c r="G29" s="28">
        <v>207.17871199999999</v>
      </c>
      <c r="H29" s="28">
        <v>145.02509800000001</v>
      </c>
      <c r="I29" s="28">
        <f>+G29-H29</f>
        <v>62.153613999999976</v>
      </c>
      <c r="J29" s="51">
        <f t="shared" si="7"/>
        <v>1.2684614266666667</v>
      </c>
      <c r="K29" s="51">
        <f t="shared" si="8"/>
        <v>0.16912819022222222</v>
      </c>
    </row>
    <row r="30" spans="1:11" s="9" customFormat="1" ht="31">
      <c r="A30" s="18" t="s">
        <v>79</v>
      </c>
      <c r="B30" s="20" t="s">
        <v>80</v>
      </c>
      <c r="C30" s="28">
        <v>25000</v>
      </c>
      <c r="D30" s="28">
        <v>31200</v>
      </c>
      <c r="E30" s="28">
        <v>22018.657922000002</v>
      </c>
      <c r="F30" s="28">
        <v>2958.37599</v>
      </c>
      <c r="G30" s="28">
        <v>19060.281931999998</v>
      </c>
      <c r="H30" s="28">
        <v>13215.409756999999</v>
      </c>
      <c r="I30" s="28">
        <f>+G30-H30</f>
        <v>5844.8721749999986</v>
      </c>
      <c r="J30" s="51">
        <f t="shared" si="7"/>
        <v>0.88074631688000005</v>
      </c>
      <c r="K30" s="51">
        <f t="shared" si="8"/>
        <v>0.70572621544871805</v>
      </c>
    </row>
    <row r="31" spans="1:11" s="9" customFormat="1" ht="24" customHeight="1">
      <c r="A31" s="18" t="s">
        <v>81</v>
      </c>
      <c r="B31" s="20" t="s">
        <v>82</v>
      </c>
      <c r="C31" s="28">
        <v>7000</v>
      </c>
      <c r="D31" s="28">
        <v>7000</v>
      </c>
      <c r="E31" s="28">
        <v>4834.7281569999996</v>
      </c>
      <c r="F31" s="28">
        <v>0</v>
      </c>
      <c r="G31" s="28">
        <v>4834.7281569999996</v>
      </c>
      <c r="H31" s="28">
        <v>0</v>
      </c>
      <c r="I31" s="28">
        <f t="shared" ref="I31:I32" si="9">+G31-H31</f>
        <v>4834.7281569999996</v>
      </c>
      <c r="J31" s="51">
        <f t="shared" si="7"/>
        <v>0.69067545099999994</v>
      </c>
      <c r="K31" s="51">
        <f t="shared" si="8"/>
        <v>0.69067545099999994</v>
      </c>
    </row>
    <row r="32" spans="1:11" s="9" customFormat="1" ht="24" customHeight="1">
      <c r="A32" s="18" t="s">
        <v>83</v>
      </c>
      <c r="B32" s="20" t="s">
        <v>84</v>
      </c>
      <c r="C32" s="28">
        <v>1000</v>
      </c>
      <c r="D32" s="28">
        <v>1000</v>
      </c>
      <c r="E32" s="28">
        <v>3842.318628</v>
      </c>
      <c r="F32" s="28">
        <v>0</v>
      </c>
      <c r="G32" s="28">
        <v>3842.318628</v>
      </c>
      <c r="H32" s="28">
        <v>3842.318628</v>
      </c>
      <c r="I32" s="28">
        <f t="shared" si="9"/>
        <v>0</v>
      </c>
      <c r="J32" s="51">
        <f t="shared" si="7"/>
        <v>3.8423186280000001</v>
      </c>
      <c r="K32" s="51">
        <f t="shared" si="8"/>
        <v>3.8423186280000001</v>
      </c>
    </row>
    <row r="33" spans="1:11" s="10" customFormat="1" ht="24" customHeight="1">
      <c r="A33" s="15" t="s">
        <v>85</v>
      </c>
      <c r="B33" s="22" t="s">
        <v>86</v>
      </c>
      <c r="C33" s="33"/>
      <c r="D33" s="33"/>
      <c r="E33" s="33"/>
      <c r="F33" s="33"/>
      <c r="G33" s="33"/>
      <c r="H33" s="33"/>
      <c r="I33" s="33"/>
      <c r="J33" s="52"/>
      <c r="K33" s="52"/>
    </row>
    <row r="34" spans="1:11" s="10" customFormat="1" ht="24" customHeight="1">
      <c r="A34" s="16" t="s">
        <v>95</v>
      </c>
      <c r="B34" s="22" t="s">
        <v>96</v>
      </c>
      <c r="C34" s="33">
        <f t="shared" ref="C34:I34" si="10">+C35+C36+C37+C38+C39+C40+C41</f>
        <v>8960000</v>
      </c>
      <c r="D34" s="33">
        <f t="shared" si="10"/>
        <v>9000000</v>
      </c>
      <c r="E34" s="33">
        <f t="shared" si="10"/>
        <v>6698123.2128259996</v>
      </c>
      <c r="F34" s="33">
        <f t="shared" si="10"/>
        <v>6698123.2128259996</v>
      </c>
      <c r="G34" s="33">
        <f t="shared" si="10"/>
        <v>0</v>
      </c>
      <c r="H34" s="33">
        <f t="shared" si="10"/>
        <v>0</v>
      </c>
      <c r="I34" s="33">
        <f t="shared" si="10"/>
        <v>0</v>
      </c>
      <c r="J34" s="52">
        <f t="shared" si="7"/>
        <v>0.74755839428861603</v>
      </c>
      <c r="K34" s="52">
        <f t="shared" si="8"/>
        <v>0.74423591253622212</v>
      </c>
    </row>
    <row r="35" spans="1:11" ht="24" customHeight="1">
      <c r="A35" s="25">
        <v>1</v>
      </c>
      <c r="B35" s="71" t="s">
        <v>97</v>
      </c>
      <c r="C35" s="27">
        <v>110000</v>
      </c>
      <c r="D35" s="27">
        <f>+C35</f>
        <v>110000</v>
      </c>
      <c r="E35" s="27">
        <v>64882.845091000003</v>
      </c>
      <c r="F35" s="27">
        <f>+E35</f>
        <v>64882.845091000003</v>
      </c>
      <c r="G35" s="27"/>
      <c r="H35" s="27"/>
      <c r="I35" s="27"/>
      <c r="J35" s="54">
        <f t="shared" si="7"/>
        <v>0.58984404628181819</v>
      </c>
      <c r="K35" s="54">
        <f t="shared" si="8"/>
        <v>0.58984404628181819</v>
      </c>
    </row>
    <row r="36" spans="1:11" ht="24" customHeight="1">
      <c r="A36" s="25">
        <v>2</v>
      </c>
      <c r="B36" s="71" t="s">
        <v>98</v>
      </c>
      <c r="C36" s="27">
        <v>146000</v>
      </c>
      <c r="D36" s="27">
        <f>+C36</f>
        <v>146000</v>
      </c>
      <c r="E36" s="27">
        <v>367087.19631299999</v>
      </c>
      <c r="F36" s="27">
        <f>+E36</f>
        <v>367087.19631299999</v>
      </c>
      <c r="G36" s="27"/>
      <c r="H36" s="27"/>
      <c r="I36" s="27"/>
      <c r="J36" s="54">
        <f t="shared" si="7"/>
        <v>2.5142958651575342</v>
      </c>
      <c r="K36" s="54">
        <f t="shared" si="8"/>
        <v>2.5142958651575342</v>
      </c>
    </row>
    <row r="37" spans="1:11" ht="24" customHeight="1">
      <c r="A37" s="25">
        <v>3</v>
      </c>
      <c r="B37" s="71" t="s">
        <v>99</v>
      </c>
      <c r="C37" s="27">
        <v>2000</v>
      </c>
      <c r="D37" s="27">
        <f>+C37</f>
        <v>2000</v>
      </c>
      <c r="E37" s="27">
        <v>37.360255000000002</v>
      </c>
      <c r="F37" s="27">
        <f t="shared" ref="F37:F41" si="11">+E37</f>
        <v>37.360255000000002</v>
      </c>
      <c r="G37" s="27"/>
      <c r="H37" s="27"/>
      <c r="I37" s="27"/>
      <c r="J37" s="54">
        <f t="shared" si="7"/>
        <v>1.8680127500000001E-2</v>
      </c>
      <c r="K37" s="54">
        <f t="shared" si="8"/>
        <v>1.8680127500000001E-2</v>
      </c>
    </row>
    <row r="38" spans="1:11" ht="24" customHeight="1">
      <c r="A38" s="25">
        <v>4</v>
      </c>
      <c r="B38" s="71" t="s">
        <v>100</v>
      </c>
      <c r="C38" s="27">
        <v>8600000</v>
      </c>
      <c r="D38" s="27">
        <f>+C38+40000</f>
        <v>8640000</v>
      </c>
      <c r="E38" s="27">
        <v>6161480.0579570001</v>
      </c>
      <c r="F38" s="27">
        <f t="shared" si="11"/>
        <v>6161480.0579570001</v>
      </c>
      <c r="G38" s="27"/>
      <c r="H38" s="27"/>
      <c r="I38" s="27"/>
      <c r="J38" s="54">
        <f t="shared" si="7"/>
        <v>0.71645116952988375</v>
      </c>
      <c r="K38" s="54">
        <f t="shared" si="8"/>
        <v>0.71313426596724538</v>
      </c>
    </row>
    <row r="39" spans="1:11" ht="24" customHeight="1">
      <c r="A39" s="25">
        <v>5</v>
      </c>
      <c r="B39" s="71" t="s">
        <v>101</v>
      </c>
      <c r="C39" s="27">
        <v>100000</v>
      </c>
      <c r="D39" s="27">
        <f>+C39</f>
        <v>100000</v>
      </c>
      <c r="E39" s="27">
        <v>101618.2562</v>
      </c>
      <c r="F39" s="27">
        <f t="shared" si="11"/>
        <v>101618.2562</v>
      </c>
      <c r="G39" s="27"/>
      <c r="H39" s="27"/>
      <c r="I39" s="27"/>
      <c r="J39" s="54">
        <f t="shared" si="7"/>
        <v>1.016182562</v>
      </c>
      <c r="K39" s="54">
        <f t="shared" si="8"/>
        <v>1.016182562</v>
      </c>
    </row>
    <row r="40" spans="1:11" ht="24" customHeight="1">
      <c r="A40" s="25">
        <v>6</v>
      </c>
      <c r="B40" s="71" t="s">
        <v>102</v>
      </c>
      <c r="C40" s="27"/>
      <c r="D40" s="27"/>
      <c r="E40" s="27">
        <v>176.781327</v>
      </c>
      <c r="F40" s="27">
        <f t="shared" si="11"/>
        <v>176.781327</v>
      </c>
      <c r="G40" s="27"/>
      <c r="H40" s="27"/>
      <c r="I40" s="27"/>
      <c r="J40" s="54"/>
      <c r="K40" s="54"/>
    </row>
    <row r="41" spans="1:11" ht="24" customHeight="1">
      <c r="A41" s="25">
        <v>7</v>
      </c>
      <c r="B41" s="71" t="s">
        <v>94</v>
      </c>
      <c r="C41" s="27">
        <v>2000</v>
      </c>
      <c r="D41" s="27">
        <f>+C41</f>
        <v>2000</v>
      </c>
      <c r="E41" s="27">
        <v>2840.7156829999999</v>
      </c>
      <c r="F41" s="27">
        <f t="shared" si="11"/>
        <v>2840.7156829999999</v>
      </c>
      <c r="G41" s="27"/>
      <c r="H41" s="27"/>
      <c r="I41" s="27"/>
      <c r="J41" s="54">
        <f t="shared" si="7"/>
        <v>1.4203578415</v>
      </c>
      <c r="K41" s="54">
        <f t="shared" si="8"/>
        <v>1.4203578415</v>
      </c>
    </row>
    <row r="42" spans="1:11" s="10" customFormat="1" ht="24" customHeight="1">
      <c r="A42" s="16" t="s">
        <v>103</v>
      </c>
      <c r="B42" s="22" t="s">
        <v>104</v>
      </c>
      <c r="C42" s="33"/>
      <c r="D42" s="33"/>
      <c r="E42" s="33">
        <v>4567.4411639999998</v>
      </c>
      <c r="F42" s="33">
        <v>3949.0360740000001</v>
      </c>
      <c r="G42" s="33">
        <v>618.40508999999997</v>
      </c>
      <c r="H42" s="33">
        <v>618.40508999999997</v>
      </c>
      <c r="I42" s="33">
        <f>+G42-H42</f>
        <v>0</v>
      </c>
      <c r="J42" s="52"/>
      <c r="K42" s="52"/>
    </row>
    <row r="43" spans="1:11" s="10" customFormat="1" ht="24" customHeight="1">
      <c r="A43" s="16" t="s">
        <v>105</v>
      </c>
      <c r="B43" s="22" t="s">
        <v>106</v>
      </c>
      <c r="C43" s="33">
        <f>+C44+C45</f>
        <v>0</v>
      </c>
      <c r="D43" s="33">
        <f t="shared" ref="D43:I43" si="12">+D44+D45</f>
        <v>0</v>
      </c>
      <c r="E43" s="33">
        <f t="shared" si="12"/>
        <v>144287.88386600002</v>
      </c>
      <c r="F43" s="33">
        <f t="shared" si="12"/>
        <v>0</v>
      </c>
      <c r="G43" s="33">
        <f t="shared" si="12"/>
        <v>144287.88386600002</v>
      </c>
      <c r="H43" s="33">
        <f t="shared" si="12"/>
        <v>136037.097718</v>
      </c>
      <c r="I43" s="33">
        <f t="shared" si="12"/>
        <v>8250.7861480000029</v>
      </c>
      <c r="J43" s="52"/>
      <c r="K43" s="52"/>
    </row>
    <row r="44" spans="1:11" ht="24" customHeight="1">
      <c r="A44" s="25">
        <v>1</v>
      </c>
      <c r="B44" s="71" t="s">
        <v>107</v>
      </c>
      <c r="C44" s="27"/>
      <c r="D44" s="27"/>
      <c r="E44" s="27">
        <v>6438.9031480000003</v>
      </c>
      <c r="F44" s="27">
        <v>0</v>
      </c>
      <c r="G44" s="27">
        <v>6438.9031480000003</v>
      </c>
      <c r="H44" s="27">
        <v>0</v>
      </c>
      <c r="I44" s="27">
        <f>+G44-H44</f>
        <v>6438.9031480000003</v>
      </c>
      <c r="J44" s="54"/>
      <c r="K44" s="54"/>
    </row>
    <row r="45" spans="1:11" ht="24" customHeight="1">
      <c r="A45" s="25">
        <v>2</v>
      </c>
      <c r="B45" s="71" t="s">
        <v>108</v>
      </c>
      <c r="C45" s="27"/>
      <c r="D45" s="27"/>
      <c r="E45" s="27">
        <v>137848.98071800001</v>
      </c>
      <c r="F45" s="27">
        <v>0</v>
      </c>
      <c r="G45" s="27">
        <v>137848.98071800001</v>
      </c>
      <c r="H45" s="27">
        <v>136037.097718</v>
      </c>
      <c r="I45" s="27">
        <f>+G45-H45</f>
        <v>1811.8830000000016</v>
      </c>
      <c r="J45" s="54"/>
      <c r="K45" s="54"/>
    </row>
    <row r="46" spans="1:11" s="10" customFormat="1" ht="24" customHeight="1">
      <c r="A46" s="16" t="s">
        <v>36</v>
      </c>
      <c r="B46" s="17" t="s">
        <v>112</v>
      </c>
      <c r="C46" s="56">
        <f>+C47+C50</f>
        <v>426500</v>
      </c>
      <c r="D46" s="56">
        <f t="shared" ref="D46:I46" si="13">+D47+D50</f>
        <v>426500</v>
      </c>
      <c r="E46" s="56">
        <f t="shared" si="13"/>
        <v>167146.59722900001</v>
      </c>
      <c r="F46" s="56">
        <f t="shared" si="13"/>
        <v>0</v>
      </c>
      <c r="G46" s="56">
        <f t="shared" si="13"/>
        <v>167146.59722900001</v>
      </c>
      <c r="H46" s="56">
        <f t="shared" si="13"/>
        <v>167146.59722900001</v>
      </c>
      <c r="I46" s="56">
        <f t="shared" si="13"/>
        <v>0</v>
      </c>
      <c r="J46" s="57">
        <f t="shared" si="7"/>
        <v>0.39190292433528723</v>
      </c>
      <c r="K46" s="57">
        <f t="shared" si="8"/>
        <v>0.39190292433528723</v>
      </c>
    </row>
    <row r="47" spans="1:11" s="10" customFormat="1" ht="24" customHeight="1">
      <c r="A47" s="16" t="s">
        <v>113</v>
      </c>
      <c r="B47" s="17" t="s">
        <v>114</v>
      </c>
      <c r="C47" s="56">
        <f t="shared" ref="C47:I47" si="14">+C48+C49</f>
        <v>383200</v>
      </c>
      <c r="D47" s="56">
        <f t="shared" si="14"/>
        <v>383200</v>
      </c>
      <c r="E47" s="56">
        <f t="shared" si="14"/>
        <v>167146.59722900001</v>
      </c>
      <c r="F47" s="56">
        <f t="shared" si="14"/>
        <v>0</v>
      </c>
      <c r="G47" s="56">
        <f t="shared" si="14"/>
        <v>167146.59722900001</v>
      </c>
      <c r="H47" s="56">
        <f t="shared" si="14"/>
        <v>167146.59722900001</v>
      </c>
      <c r="I47" s="56">
        <f t="shared" si="14"/>
        <v>0</v>
      </c>
      <c r="J47" s="57">
        <f t="shared" si="7"/>
        <v>0.436186318447286</v>
      </c>
      <c r="K47" s="57">
        <f t="shared" si="8"/>
        <v>0.436186318447286</v>
      </c>
    </row>
    <row r="48" spans="1:11" ht="24" customHeight="1">
      <c r="A48" s="25">
        <v>1</v>
      </c>
      <c r="B48" s="26" t="s">
        <v>115</v>
      </c>
      <c r="C48" s="69"/>
      <c r="D48" s="69"/>
      <c r="E48" s="69"/>
      <c r="F48" s="69"/>
      <c r="G48" s="69"/>
      <c r="H48" s="69"/>
      <c r="I48" s="69"/>
      <c r="J48" s="70"/>
      <c r="K48" s="70"/>
    </row>
    <row r="49" spans="1:11" ht="24" customHeight="1">
      <c r="A49" s="25">
        <f>A48+1</f>
        <v>2</v>
      </c>
      <c r="B49" s="26" t="s">
        <v>116</v>
      </c>
      <c r="C49" s="69">
        <v>383200</v>
      </c>
      <c r="D49" s="69">
        <f>+C49</f>
        <v>383200</v>
      </c>
      <c r="E49" s="69">
        <f>167146597229/1000000</f>
        <v>167146.59722900001</v>
      </c>
      <c r="F49" s="69"/>
      <c r="G49" s="69">
        <f>+E49</f>
        <v>167146.59722900001</v>
      </c>
      <c r="H49" s="69">
        <f>+G49</f>
        <v>167146.59722900001</v>
      </c>
      <c r="I49" s="69">
        <f>+G49-H49</f>
        <v>0</v>
      </c>
      <c r="J49" s="70">
        <f t="shared" si="7"/>
        <v>0.436186318447286</v>
      </c>
      <c r="K49" s="70">
        <f t="shared" si="8"/>
        <v>0.436186318447286</v>
      </c>
    </row>
    <row r="50" spans="1:11" s="10" customFormat="1" ht="24" customHeight="1">
      <c r="A50" s="16" t="s">
        <v>85</v>
      </c>
      <c r="B50" s="17" t="s">
        <v>117</v>
      </c>
      <c r="C50" s="33">
        <f t="shared" ref="C50:I50" si="15">+C51+C52</f>
        <v>43300</v>
      </c>
      <c r="D50" s="33">
        <f t="shared" si="15"/>
        <v>43300</v>
      </c>
      <c r="E50" s="33">
        <f t="shared" si="15"/>
        <v>0</v>
      </c>
      <c r="F50" s="33">
        <f t="shared" si="15"/>
        <v>0</v>
      </c>
      <c r="G50" s="33">
        <f t="shared" si="15"/>
        <v>0</v>
      </c>
      <c r="H50" s="33">
        <f t="shared" si="15"/>
        <v>0</v>
      </c>
      <c r="I50" s="33">
        <f t="shared" si="15"/>
        <v>0</v>
      </c>
      <c r="J50" s="52">
        <f t="shared" si="7"/>
        <v>0</v>
      </c>
      <c r="K50" s="52">
        <f t="shared" si="8"/>
        <v>0</v>
      </c>
    </row>
    <row r="51" spans="1:11" ht="24" customHeight="1">
      <c r="A51" s="25">
        <v>1</v>
      </c>
      <c r="B51" s="26" t="s">
        <v>115</v>
      </c>
      <c r="C51" s="27"/>
      <c r="D51" s="27"/>
      <c r="E51" s="27"/>
      <c r="F51" s="27"/>
      <c r="G51" s="27"/>
      <c r="H51" s="27"/>
      <c r="I51" s="27"/>
      <c r="J51" s="54"/>
      <c r="K51" s="54"/>
    </row>
    <row r="52" spans="1:11" ht="24" customHeight="1">
      <c r="A52" s="25">
        <v>2</v>
      </c>
      <c r="B52" s="26" t="s">
        <v>116</v>
      </c>
      <c r="C52" s="27">
        <v>43300</v>
      </c>
      <c r="D52" s="27">
        <f>+C52</f>
        <v>43300</v>
      </c>
      <c r="E52" s="27"/>
      <c r="F52" s="27"/>
      <c r="G52" s="27"/>
      <c r="H52" s="27"/>
      <c r="I52" s="27"/>
      <c r="J52" s="54">
        <f t="shared" si="7"/>
        <v>0</v>
      </c>
      <c r="K52" s="54">
        <f t="shared" si="8"/>
        <v>0</v>
      </c>
    </row>
    <row r="53" spans="1:11" s="10" customFormat="1" ht="24" customHeight="1">
      <c r="A53" s="16" t="s">
        <v>118</v>
      </c>
      <c r="B53" s="17" t="s">
        <v>119</v>
      </c>
      <c r="C53" s="33">
        <f>+C54+C59</f>
        <v>12623233</v>
      </c>
      <c r="D53" s="33">
        <f t="shared" ref="D53:I53" si="16">+D54+D59</f>
        <v>12623233</v>
      </c>
      <c r="E53" s="33">
        <f t="shared" si="16"/>
        <v>29133348.709563997</v>
      </c>
      <c r="F53" s="33">
        <f t="shared" si="16"/>
        <v>198772.2</v>
      </c>
      <c r="G53" s="33">
        <f t="shared" si="16"/>
        <v>28934576.509563997</v>
      </c>
      <c r="H53" s="33">
        <f>+H54+H59</f>
        <v>15621242.783842001</v>
      </c>
      <c r="I53" s="33">
        <f t="shared" si="16"/>
        <v>13313333.725721998</v>
      </c>
      <c r="J53" s="52">
        <f t="shared" si="7"/>
        <v>2.3079149936917109</v>
      </c>
      <c r="K53" s="52">
        <f t="shared" si="8"/>
        <v>2.3079149936917109</v>
      </c>
    </row>
    <row r="54" spans="1:11" s="10" customFormat="1" ht="24" customHeight="1">
      <c r="A54" s="16" t="s">
        <v>113</v>
      </c>
      <c r="B54" s="17" t="s">
        <v>120</v>
      </c>
      <c r="C54" s="33">
        <f>+C55+C56</f>
        <v>12623233</v>
      </c>
      <c r="D54" s="33">
        <f t="shared" ref="D54:I54" si="17">+D55+D56</f>
        <v>12623233</v>
      </c>
      <c r="E54" s="33">
        <f t="shared" si="17"/>
        <v>28780443.382267997</v>
      </c>
      <c r="F54" s="33">
        <f t="shared" si="17"/>
        <v>0</v>
      </c>
      <c r="G54" s="33">
        <f t="shared" si="17"/>
        <v>28780443.382267997</v>
      </c>
      <c r="H54" s="33">
        <f t="shared" si="17"/>
        <v>15467109.656546</v>
      </c>
      <c r="I54" s="33">
        <f t="shared" si="17"/>
        <v>13313333.725721998</v>
      </c>
      <c r="J54" s="52">
        <f t="shared" ref="J54:J60" si="18">+E54/C54</f>
        <v>2.2799581836339389</v>
      </c>
      <c r="K54" s="52">
        <f t="shared" ref="K54:K60" si="19">+E54/D54</f>
        <v>2.2799581836339389</v>
      </c>
    </row>
    <row r="55" spans="1:11" s="10" customFormat="1" ht="24" customHeight="1">
      <c r="A55" s="16" t="s">
        <v>121</v>
      </c>
      <c r="B55" s="24" t="s">
        <v>122</v>
      </c>
      <c r="C55" s="33">
        <f>8202660+1525193</f>
        <v>9727853</v>
      </c>
      <c r="D55" s="33">
        <f>+C55</f>
        <v>9727853</v>
      </c>
      <c r="E55" s="33">
        <v>19028608.281234998</v>
      </c>
      <c r="F55" s="33">
        <v>0</v>
      </c>
      <c r="G55" s="33">
        <v>19028608.281234998</v>
      </c>
      <c r="H55" s="33">
        <v>9727853</v>
      </c>
      <c r="I55" s="33">
        <f>+G55-H55</f>
        <v>9300755.2812349983</v>
      </c>
      <c r="J55" s="52">
        <f t="shared" si="18"/>
        <v>1.9560953769793805</v>
      </c>
      <c r="K55" s="52">
        <f t="shared" si="19"/>
        <v>1.9560953769793805</v>
      </c>
    </row>
    <row r="56" spans="1:11" s="10" customFormat="1" ht="24" customHeight="1">
      <c r="A56" s="16" t="s">
        <v>123</v>
      </c>
      <c r="B56" s="24" t="s">
        <v>124</v>
      </c>
      <c r="C56" s="33">
        <f>+C57+C58</f>
        <v>2895380</v>
      </c>
      <c r="D56" s="33">
        <f t="shared" ref="D56:I56" si="20">+D57+D58</f>
        <v>2895380</v>
      </c>
      <c r="E56" s="33">
        <f t="shared" si="20"/>
        <v>9751835.1010330003</v>
      </c>
      <c r="F56" s="33">
        <f t="shared" si="20"/>
        <v>0</v>
      </c>
      <c r="G56" s="33">
        <f t="shared" si="20"/>
        <v>9751835.1010330003</v>
      </c>
      <c r="H56" s="33">
        <f t="shared" si="20"/>
        <v>5739256.6565460004</v>
      </c>
      <c r="I56" s="33">
        <f t="shared" si="20"/>
        <v>4012578.4444869999</v>
      </c>
      <c r="J56" s="52">
        <f t="shared" si="18"/>
        <v>3.3680674388277185</v>
      </c>
      <c r="K56" s="52">
        <f t="shared" si="19"/>
        <v>3.3680674388277185</v>
      </c>
    </row>
    <row r="57" spans="1:11" s="11" customFormat="1" ht="24" customHeight="1">
      <c r="A57" s="116" t="s">
        <v>110</v>
      </c>
      <c r="B57" s="21" t="s">
        <v>125</v>
      </c>
      <c r="C57" s="30">
        <f>2629799-C58+265581</f>
        <v>2129656</v>
      </c>
      <c r="D57" s="30">
        <f>+C57</f>
        <v>2129656</v>
      </c>
      <c r="E57" s="30">
        <f>+F57+G57</f>
        <v>9404980.6204870008</v>
      </c>
      <c r="F57" s="30">
        <v>0</v>
      </c>
      <c r="G57" s="30">
        <f>+H57+I57</f>
        <v>9404980.6204870008</v>
      </c>
      <c r="H57" s="30">
        <v>5392402.176</v>
      </c>
      <c r="I57" s="30">
        <v>4012578.4444869999</v>
      </c>
      <c r="J57" s="55">
        <f t="shared" si="18"/>
        <v>4.4161970855795492</v>
      </c>
      <c r="K57" s="55">
        <f t="shared" si="19"/>
        <v>4.4161970855795492</v>
      </c>
    </row>
    <row r="58" spans="1:11" s="11" customFormat="1" ht="24" customHeight="1">
      <c r="A58" s="116" t="s">
        <v>111</v>
      </c>
      <c r="B58" s="21" t="s">
        <v>126</v>
      </c>
      <c r="C58" s="30">
        <f>749212+16512</f>
        <v>765724</v>
      </c>
      <c r="D58" s="30">
        <f>+C58</f>
        <v>765724</v>
      </c>
      <c r="E58" s="30">
        <v>346854.48054600001</v>
      </c>
      <c r="F58" s="30">
        <v>0</v>
      </c>
      <c r="G58" s="30">
        <v>346854.48054600001</v>
      </c>
      <c r="H58" s="30">
        <v>346854.48054600001</v>
      </c>
      <c r="I58" s="30">
        <f>+G58-H58</f>
        <v>0</v>
      </c>
      <c r="J58" s="55">
        <f t="shared" si="18"/>
        <v>0.45297585101942739</v>
      </c>
      <c r="K58" s="55">
        <f t="shared" si="19"/>
        <v>0.45297585101942739</v>
      </c>
    </row>
    <row r="59" spans="1:11" s="10" customFormat="1" ht="24" customHeight="1">
      <c r="A59" s="16" t="s">
        <v>85</v>
      </c>
      <c r="B59" s="17" t="s">
        <v>127</v>
      </c>
      <c r="C59" s="33"/>
      <c r="D59" s="33"/>
      <c r="E59" s="33">
        <v>352905.32729599997</v>
      </c>
      <c r="F59" s="33">
        <v>198772.2</v>
      </c>
      <c r="G59" s="33">
        <v>154133.12729599999</v>
      </c>
      <c r="H59" s="33">
        <v>154133.12729599999</v>
      </c>
      <c r="I59" s="33">
        <f>+G59-H59</f>
        <v>0</v>
      </c>
      <c r="J59" s="52"/>
      <c r="K59" s="52"/>
    </row>
    <row r="60" spans="1:11" s="10" customFormat="1" ht="24" customHeight="1">
      <c r="A60" s="16" t="s">
        <v>128</v>
      </c>
      <c r="B60" s="17" t="s">
        <v>129</v>
      </c>
      <c r="C60" s="33">
        <v>1170900</v>
      </c>
      <c r="D60" s="33">
        <f>+C60</f>
        <v>1170900</v>
      </c>
      <c r="E60" s="33">
        <v>11150769.69682</v>
      </c>
      <c r="F60" s="33">
        <v>0</v>
      </c>
      <c r="G60" s="33">
        <v>11150769.69682</v>
      </c>
      <c r="H60" s="33">
        <v>10714418.385092</v>
      </c>
      <c r="I60" s="33">
        <f>+G60-H60</f>
        <v>436351.31172800064</v>
      </c>
      <c r="J60" s="52">
        <f t="shared" si="18"/>
        <v>9.5232468159706212</v>
      </c>
      <c r="K60" s="52">
        <f t="shared" si="19"/>
        <v>9.5232468159706212</v>
      </c>
    </row>
    <row r="61" spans="1:11" s="10" customFormat="1" ht="24" customHeight="1">
      <c r="A61" s="16" t="s">
        <v>130</v>
      </c>
      <c r="B61" s="17" t="s">
        <v>131</v>
      </c>
      <c r="C61" s="33"/>
      <c r="D61" s="33"/>
      <c r="E61" s="33">
        <v>371312.64378599997</v>
      </c>
      <c r="F61" s="33">
        <v>0</v>
      </c>
      <c r="G61" s="33">
        <v>371312.64378599997</v>
      </c>
      <c r="H61" s="33">
        <v>327096.40905299998</v>
      </c>
      <c r="I61" s="33">
        <f>+G61-H61</f>
        <v>44216.23473299999</v>
      </c>
      <c r="J61" s="52"/>
      <c r="K61" s="52"/>
    </row>
    <row r="62" spans="1:11">
      <c r="A62" s="12"/>
      <c r="B62" s="13"/>
      <c r="J62" s="72"/>
      <c r="K62" s="72"/>
    </row>
    <row r="63" spans="1:11" s="76" customFormat="1" ht="14">
      <c r="A63" s="692"/>
      <c r="B63" s="692"/>
      <c r="F63" s="692"/>
      <c r="G63" s="692"/>
      <c r="H63" s="692"/>
      <c r="I63" s="692"/>
    </row>
    <row r="64" spans="1:11" s="73" customFormat="1" ht="14">
      <c r="A64" s="687"/>
      <c r="B64" s="687"/>
      <c r="C64" s="72"/>
      <c r="D64" s="72"/>
      <c r="E64" s="72"/>
      <c r="F64" s="687"/>
      <c r="G64" s="687"/>
      <c r="H64" s="687"/>
      <c r="I64" s="687"/>
      <c r="J64" s="72"/>
      <c r="K64" s="72"/>
    </row>
    <row r="65" spans="1:11" s="73" customFormat="1" ht="14">
      <c r="A65" s="687"/>
      <c r="B65" s="687"/>
      <c r="C65" s="76"/>
      <c r="D65" s="76"/>
      <c r="E65" s="76"/>
      <c r="F65" s="76"/>
      <c r="G65" s="76"/>
      <c r="H65" s="76"/>
      <c r="I65" s="76"/>
      <c r="J65" s="76"/>
      <c r="K65" s="76"/>
    </row>
    <row r="66" spans="1:11" s="73" customFormat="1" ht="14">
      <c r="B66" s="76"/>
    </row>
    <row r="67" spans="1:11" s="73" customFormat="1" ht="14">
      <c r="B67" s="112"/>
    </row>
    <row r="68" spans="1:11" s="73" customFormat="1" ht="14">
      <c r="B68" s="76"/>
    </row>
    <row r="69" spans="1:11" s="73" customFormat="1" ht="14">
      <c r="A69" s="687"/>
      <c r="B69" s="687"/>
      <c r="F69" s="687"/>
      <c r="G69" s="687"/>
      <c r="H69" s="687"/>
      <c r="I69" s="687"/>
    </row>
    <row r="74" spans="1:11">
      <c r="E74" s="35"/>
      <c r="F74" s="35"/>
      <c r="G74" s="35"/>
      <c r="H74" s="35"/>
      <c r="I74" s="35"/>
    </row>
    <row r="76" spans="1:11">
      <c r="E76" s="34"/>
      <c r="F76" s="34"/>
      <c r="G76" s="34"/>
      <c r="H76" s="34"/>
      <c r="I76" s="34"/>
    </row>
  </sheetData>
  <mergeCells count="24">
    <mergeCell ref="G6:G8"/>
    <mergeCell ref="H7:H8"/>
    <mergeCell ref="I7:I8"/>
    <mergeCell ref="B5:B8"/>
    <mergeCell ref="C6:C8"/>
    <mergeCell ref="D6:D8"/>
    <mergeCell ref="E5:E8"/>
    <mergeCell ref="F6:F8"/>
    <mergeCell ref="F69:I69"/>
    <mergeCell ref="A69:B69"/>
    <mergeCell ref="A2:K2"/>
    <mergeCell ref="A3:K3"/>
    <mergeCell ref="C5:D5"/>
    <mergeCell ref="F5:I5"/>
    <mergeCell ref="J5:K5"/>
    <mergeCell ref="H6:I6"/>
    <mergeCell ref="J6:J8"/>
    <mergeCell ref="K6:K8"/>
    <mergeCell ref="A63:B63"/>
    <mergeCell ref="F63:I63"/>
    <mergeCell ref="A64:B64"/>
    <mergeCell ref="F64:I64"/>
    <mergeCell ref="A65:B65"/>
    <mergeCell ref="A5:A8"/>
  </mergeCells>
  <printOptions horizontalCentered="1"/>
  <pageMargins left="0.47244094488188998" right="0.47244094488188998" top="0.34" bottom="0.42" header="0.31496062992126" footer="0.18"/>
  <pageSetup paperSize="9" scale="73" orientation="landscape" r:id="rId1"/>
  <headerFooter alignWithMargins="0">
    <oddHeader xml:space="preserve">&amp;C                                                                                                                                  </oddHead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B6EA-A277-41FA-AD38-9E2A643D9D73}">
  <sheetPr>
    <pageSetUpPr fitToPage="1"/>
  </sheetPr>
  <dimension ref="A1:I19"/>
  <sheetViews>
    <sheetView workbookViewId="0">
      <selection activeCell="B27" sqref="B27"/>
    </sheetView>
  </sheetViews>
  <sheetFormatPr defaultColWidth="8" defaultRowHeight="15.5"/>
  <cols>
    <col min="1" max="1" width="8" style="447"/>
    <col min="2" max="2" width="34" style="447" customWidth="1"/>
    <col min="3" max="9" width="11.61328125" style="447" customWidth="1"/>
    <col min="10" max="11" width="8" style="447"/>
    <col min="12" max="15" width="25.15234375" style="447" customWidth="1"/>
    <col min="16" max="16384" width="8" style="447"/>
  </cols>
  <sheetData>
    <row r="1" spans="1:9">
      <c r="A1" s="785" t="s">
        <v>2782</v>
      </c>
      <c r="B1" s="785"/>
      <c r="C1" s="785"/>
      <c r="D1" s="785"/>
      <c r="E1" s="785"/>
      <c r="F1" s="785"/>
      <c r="G1" s="785"/>
      <c r="H1" s="785"/>
      <c r="I1" s="785"/>
    </row>
    <row r="2" spans="1:9">
      <c r="A2" s="698" t="s">
        <v>800</v>
      </c>
      <c r="B2" s="698"/>
      <c r="C2" s="698"/>
      <c r="D2" s="698"/>
      <c r="E2" s="698"/>
      <c r="F2" s="698"/>
      <c r="G2" s="698"/>
      <c r="H2" s="698"/>
      <c r="I2" s="698"/>
    </row>
    <row r="3" spans="1:9">
      <c r="A3" s="698" t="s">
        <v>801</v>
      </c>
      <c r="B3" s="698"/>
      <c r="C3" s="698"/>
      <c r="D3" s="698"/>
      <c r="E3" s="698"/>
      <c r="F3" s="698"/>
      <c r="G3" s="698"/>
      <c r="H3" s="698"/>
      <c r="I3" s="698"/>
    </row>
    <row r="4" spans="1:9">
      <c r="A4" s="786" t="str">
        <f>+'19'!A3:Q3</f>
        <v>(Kèm theo Báo cáo số           /BC-UBND ngày          /     /2026 của UBND tỉnh)</v>
      </c>
      <c r="B4" s="786"/>
      <c r="C4" s="786"/>
      <c r="D4" s="786"/>
      <c r="E4" s="786"/>
      <c r="F4" s="786"/>
      <c r="G4" s="786"/>
      <c r="H4" s="786"/>
      <c r="I4" s="786"/>
    </row>
    <row r="5" spans="1:9">
      <c r="A5" s="787" t="s">
        <v>784</v>
      </c>
      <c r="B5" s="787"/>
      <c r="C5" s="787"/>
      <c r="D5" s="787"/>
      <c r="E5" s="787"/>
      <c r="F5" s="787"/>
      <c r="G5" s="787"/>
      <c r="H5" s="787"/>
      <c r="I5" s="787"/>
    </row>
    <row r="6" spans="1:9">
      <c r="A6" s="783" t="s">
        <v>136</v>
      </c>
      <c r="B6" s="783" t="s">
        <v>33</v>
      </c>
      <c r="C6" s="788" t="s">
        <v>294</v>
      </c>
      <c r="D6" s="788"/>
      <c r="E6" s="788"/>
      <c r="F6" s="788" t="s">
        <v>295</v>
      </c>
      <c r="G6" s="788"/>
      <c r="H6" s="788"/>
      <c r="I6" s="783" t="s">
        <v>802</v>
      </c>
    </row>
    <row r="7" spans="1:9" ht="30">
      <c r="A7" s="784"/>
      <c r="B7" s="784"/>
      <c r="C7" s="448" t="s">
        <v>296</v>
      </c>
      <c r="D7" s="448" t="s">
        <v>212</v>
      </c>
      <c r="E7" s="448" t="s">
        <v>803</v>
      </c>
      <c r="F7" s="448" t="s">
        <v>296</v>
      </c>
      <c r="G7" s="448" t="s">
        <v>212</v>
      </c>
      <c r="H7" s="448" t="s">
        <v>803</v>
      </c>
      <c r="I7" s="784"/>
    </row>
    <row r="8" spans="1:9" ht="20.25" customHeight="1">
      <c r="A8" s="448" t="s">
        <v>35</v>
      </c>
      <c r="B8" s="448" t="s">
        <v>36</v>
      </c>
      <c r="C8" s="448" t="s">
        <v>284</v>
      </c>
      <c r="D8" s="448">
        <v>2</v>
      </c>
      <c r="E8" s="448">
        <v>3</v>
      </c>
      <c r="F8" s="448" t="s">
        <v>285</v>
      </c>
      <c r="G8" s="448">
        <v>5</v>
      </c>
      <c r="H8" s="448">
        <v>6</v>
      </c>
      <c r="I8" s="448" t="s">
        <v>2707</v>
      </c>
    </row>
    <row r="9" spans="1:9" ht="24.75" customHeight="1">
      <c r="A9" s="449"/>
      <c r="B9" s="450" t="s">
        <v>300</v>
      </c>
      <c r="C9" s="451">
        <f t="shared" ref="C9:H9" si="0">+C10+SUM(C11:C17)</f>
        <v>2654191.367381</v>
      </c>
      <c r="D9" s="451">
        <f t="shared" si="0"/>
        <v>2411005.1159109999</v>
      </c>
      <c r="E9" s="451">
        <f t="shared" si="0"/>
        <v>243186.25146999996</v>
      </c>
      <c r="F9" s="451">
        <f t="shared" si="0"/>
        <v>2671353.4513360001</v>
      </c>
      <c r="G9" s="451">
        <f t="shared" si="0"/>
        <v>2435299.6230290001</v>
      </c>
      <c r="H9" s="451">
        <f t="shared" si="0"/>
        <v>236053.82830700002</v>
      </c>
      <c r="I9" s="642">
        <f>+F9/C9</f>
        <v>1.0064660311106108</v>
      </c>
    </row>
    <row r="10" spans="1:9" ht="24.75" customHeight="1">
      <c r="A10" s="449">
        <v>1</v>
      </c>
      <c r="B10" s="427" t="s">
        <v>785</v>
      </c>
      <c r="C10" s="452">
        <f>+D10+E10</f>
        <v>546780.485109</v>
      </c>
      <c r="D10" s="452">
        <v>303674.23363899998</v>
      </c>
      <c r="E10" s="452">
        <v>243106.25146999996</v>
      </c>
      <c r="F10" s="452">
        <f>+G10+H10</f>
        <v>559347.57494600001</v>
      </c>
      <c r="G10" s="452">
        <v>323377.74663900002</v>
      </c>
      <c r="H10" s="453">
        <v>235969.82830700002</v>
      </c>
      <c r="I10" s="643">
        <f>+F10/C10</f>
        <v>1.0229837936416015</v>
      </c>
    </row>
    <row r="11" spans="1:9" ht="24.75" customHeight="1">
      <c r="A11" s="449">
        <v>2</v>
      </c>
      <c r="B11" s="427" t="s">
        <v>786</v>
      </c>
      <c r="C11" s="452">
        <f t="shared" ref="C11:C17" si="1">+D11+E11</f>
        <v>16000</v>
      </c>
      <c r="D11" s="452">
        <v>16000</v>
      </c>
      <c r="E11" s="452"/>
      <c r="F11" s="452">
        <f t="shared" ref="F11:F17" si="2">+G11+H11</f>
        <v>10451</v>
      </c>
      <c r="G11" s="452">
        <v>10451</v>
      </c>
      <c r="H11" s="452"/>
      <c r="I11" s="643">
        <f t="shared" ref="I11:I17" si="3">+F11/C11</f>
        <v>0.65318750000000003</v>
      </c>
    </row>
    <row r="12" spans="1:9" ht="24.75" customHeight="1">
      <c r="A12" s="449">
        <v>3</v>
      </c>
      <c r="B12" s="427" t="s">
        <v>219</v>
      </c>
      <c r="C12" s="452">
        <f t="shared" si="1"/>
        <v>1891156</v>
      </c>
      <c r="D12" s="452">
        <v>1891076</v>
      </c>
      <c r="E12" s="453">
        <v>80</v>
      </c>
      <c r="F12" s="452">
        <f t="shared" si="2"/>
        <v>1855872.4476979999</v>
      </c>
      <c r="G12" s="452">
        <v>1855788.4476979999</v>
      </c>
      <c r="H12" s="453">
        <v>84</v>
      </c>
      <c r="I12" s="643">
        <f t="shared" si="3"/>
        <v>0.98134286526230508</v>
      </c>
    </row>
    <row r="13" spans="1:9" ht="24.75" customHeight="1">
      <c r="A13" s="449">
        <v>4</v>
      </c>
      <c r="B13" s="427" t="s">
        <v>787</v>
      </c>
      <c r="C13" s="452">
        <f t="shared" si="1"/>
        <v>685</v>
      </c>
      <c r="D13" s="452">
        <v>685</v>
      </c>
      <c r="E13" s="453"/>
      <c r="F13" s="452">
        <f t="shared" si="2"/>
        <v>991</v>
      </c>
      <c r="G13" s="452">
        <v>991</v>
      </c>
      <c r="H13" s="453"/>
      <c r="I13" s="643">
        <f t="shared" si="3"/>
        <v>1.4467153284671532</v>
      </c>
    </row>
    <row r="14" spans="1:9" ht="24.75" customHeight="1">
      <c r="A14" s="449">
        <v>5</v>
      </c>
      <c r="B14" s="427" t="s">
        <v>789</v>
      </c>
      <c r="C14" s="452">
        <f t="shared" si="1"/>
        <v>25416</v>
      </c>
      <c r="D14" s="452">
        <v>25416</v>
      </c>
      <c r="E14" s="453"/>
      <c r="F14" s="452">
        <f t="shared" si="2"/>
        <v>25416</v>
      </c>
      <c r="G14" s="452">
        <v>25416</v>
      </c>
      <c r="H14" s="453"/>
      <c r="I14" s="643">
        <f t="shared" si="3"/>
        <v>1</v>
      </c>
    </row>
    <row r="15" spans="1:9" ht="24.75" customHeight="1">
      <c r="A15" s="449">
        <v>6</v>
      </c>
      <c r="B15" s="427" t="s">
        <v>790</v>
      </c>
      <c r="C15" s="452">
        <f t="shared" si="1"/>
        <v>500</v>
      </c>
      <c r="D15" s="452">
        <v>500</v>
      </c>
      <c r="E15" s="453"/>
      <c r="F15" s="452">
        <f t="shared" si="2"/>
        <v>402</v>
      </c>
      <c r="G15" s="452">
        <v>402</v>
      </c>
      <c r="H15" s="453"/>
      <c r="I15" s="643">
        <f t="shared" si="3"/>
        <v>0.80400000000000005</v>
      </c>
    </row>
    <row r="16" spans="1:9" ht="24.75" customHeight="1">
      <c r="A16" s="449">
        <v>7</v>
      </c>
      <c r="B16" s="427" t="s">
        <v>218</v>
      </c>
      <c r="C16" s="452">
        <f t="shared" si="1"/>
        <v>161853.88227200002</v>
      </c>
      <c r="D16" s="452">
        <v>161853.88227200002</v>
      </c>
      <c r="E16" s="453"/>
      <c r="F16" s="452">
        <f t="shared" si="2"/>
        <v>207188.482154</v>
      </c>
      <c r="G16" s="452">
        <v>207188.482154</v>
      </c>
      <c r="H16" s="453"/>
      <c r="I16" s="643">
        <f t="shared" si="3"/>
        <v>1.2800958447559132</v>
      </c>
    </row>
    <row r="17" spans="1:9" ht="24.75" customHeight="1">
      <c r="A17" s="449">
        <v>8</v>
      </c>
      <c r="B17" s="427" t="s">
        <v>804</v>
      </c>
      <c r="C17" s="452">
        <f t="shared" si="1"/>
        <v>11800</v>
      </c>
      <c r="D17" s="453">
        <v>11800</v>
      </c>
      <c r="E17" s="453"/>
      <c r="F17" s="452">
        <f t="shared" si="2"/>
        <v>11684.946538</v>
      </c>
      <c r="G17" s="453">
        <v>11684.946538</v>
      </c>
      <c r="H17" s="453"/>
      <c r="I17" s="643">
        <f t="shared" si="3"/>
        <v>0.99024970661016953</v>
      </c>
    </row>
    <row r="19" spans="1:9">
      <c r="G19" s="454"/>
      <c r="H19" s="454"/>
      <c r="I19" s="454"/>
    </row>
  </sheetData>
  <mergeCells count="10">
    <mergeCell ref="I6:I7"/>
    <mergeCell ref="A1:I1"/>
    <mergeCell ref="A2:I2"/>
    <mergeCell ref="A3:I3"/>
    <mergeCell ref="A4:I4"/>
    <mergeCell ref="A5:I5"/>
    <mergeCell ref="A6:A7"/>
    <mergeCell ref="B6:B7"/>
    <mergeCell ref="C6:E6"/>
    <mergeCell ref="F6:H6"/>
  </mergeCells>
  <pageMargins left="0.7" right="0.7" top="0.59" bottom="0.56000000000000005" header="0.3" footer="0.3"/>
  <pageSetup paperSize="9" scale="99" fitToHeight="100"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6C30-9BAB-4583-B3DB-058E08A46D2F}">
  <sheetPr>
    <pageSetUpPr fitToPage="1"/>
  </sheetPr>
  <dimension ref="A1:F525"/>
  <sheetViews>
    <sheetView zoomScale="85" zoomScaleNormal="85" workbookViewId="0">
      <selection activeCell="I7" sqref="I7"/>
    </sheetView>
  </sheetViews>
  <sheetFormatPr defaultColWidth="11" defaultRowHeight="15.5"/>
  <cols>
    <col min="1" max="1" width="4.4609375" style="153" bestFit="1" customWidth="1"/>
    <col min="2" max="2" width="64" style="154" customWidth="1"/>
    <col min="3" max="3" width="19" style="155" customWidth="1"/>
    <col min="4" max="4" width="17.3828125" style="155" customWidth="1"/>
    <col min="5" max="5" width="16.765625" style="155" customWidth="1"/>
    <col min="6" max="6" width="12.84375" style="154" customWidth="1"/>
    <col min="7" max="235" width="11" style="154"/>
    <col min="236" max="236" width="4.23046875" style="154" bestFit="1" customWidth="1"/>
    <col min="237" max="237" width="41" style="154" customWidth="1"/>
    <col min="238" max="238" width="15.23046875" style="154" customWidth="1"/>
    <col min="239" max="239" width="45.23046875" style="154" customWidth="1"/>
    <col min="240" max="240" width="10.23046875" style="154" customWidth="1"/>
    <col min="241" max="491" width="11" style="154"/>
    <col min="492" max="492" width="4.23046875" style="154" bestFit="1" customWidth="1"/>
    <col min="493" max="493" width="41" style="154" customWidth="1"/>
    <col min="494" max="494" width="15.23046875" style="154" customWidth="1"/>
    <col min="495" max="495" width="45.23046875" style="154" customWidth="1"/>
    <col min="496" max="496" width="10.23046875" style="154" customWidth="1"/>
    <col min="497" max="747" width="11" style="154"/>
    <col min="748" max="748" width="4.23046875" style="154" bestFit="1" customWidth="1"/>
    <col min="749" max="749" width="41" style="154" customWidth="1"/>
    <col min="750" max="750" width="15.23046875" style="154" customWidth="1"/>
    <col min="751" max="751" width="45.23046875" style="154" customWidth="1"/>
    <col min="752" max="752" width="10.23046875" style="154" customWidth="1"/>
    <col min="753" max="1003" width="11" style="154"/>
    <col min="1004" max="1004" width="4.23046875" style="154" bestFit="1" customWidth="1"/>
    <col min="1005" max="1005" width="41" style="154" customWidth="1"/>
    <col min="1006" max="1006" width="15.23046875" style="154" customWidth="1"/>
    <col min="1007" max="1007" width="45.23046875" style="154" customWidth="1"/>
    <col min="1008" max="1008" width="10.23046875" style="154" customWidth="1"/>
    <col min="1009" max="1259" width="11" style="154"/>
    <col min="1260" max="1260" width="4.23046875" style="154" bestFit="1" customWidth="1"/>
    <col min="1261" max="1261" width="41" style="154" customWidth="1"/>
    <col min="1262" max="1262" width="15.23046875" style="154" customWidth="1"/>
    <col min="1263" max="1263" width="45.23046875" style="154" customWidth="1"/>
    <col min="1264" max="1264" width="10.23046875" style="154" customWidth="1"/>
    <col min="1265" max="1515" width="11" style="154"/>
    <col min="1516" max="1516" width="4.23046875" style="154" bestFit="1" customWidth="1"/>
    <col min="1517" max="1517" width="41" style="154" customWidth="1"/>
    <col min="1518" max="1518" width="15.23046875" style="154" customWidth="1"/>
    <col min="1519" max="1519" width="45.23046875" style="154" customWidth="1"/>
    <col min="1520" max="1520" width="10.23046875" style="154" customWidth="1"/>
    <col min="1521" max="1771" width="11" style="154"/>
    <col min="1772" max="1772" width="4.23046875" style="154" bestFit="1" customWidth="1"/>
    <col min="1773" max="1773" width="41" style="154" customWidth="1"/>
    <col min="1774" max="1774" width="15.23046875" style="154" customWidth="1"/>
    <col min="1775" max="1775" width="45.23046875" style="154" customWidth="1"/>
    <col min="1776" max="1776" width="10.23046875" style="154" customWidth="1"/>
    <col min="1777" max="2027" width="11" style="154"/>
    <col min="2028" max="2028" width="4.23046875" style="154" bestFit="1" customWidth="1"/>
    <col min="2029" max="2029" width="41" style="154" customWidth="1"/>
    <col min="2030" max="2030" width="15.23046875" style="154" customWidth="1"/>
    <col min="2031" max="2031" width="45.23046875" style="154" customWidth="1"/>
    <col min="2032" max="2032" width="10.23046875" style="154" customWidth="1"/>
    <col min="2033" max="2283" width="11" style="154"/>
    <col min="2284" max="2284" width="4.23046875" style="154" bestFit="1" customWidth="1"/>
    <col min="2285" max="2285" width="41" style="154" customWidth="1"/>
    <col min="2286" max="2286" width="15.23046875" style="154" customWidth="1"/>
    <col min="2287" max="2287" width="45.23046875" style="154" customWidth="1"/>
    <col min="2288" max="2288" width="10.23046875" style="154" customWidth="1"/>
    <col min="2289" max="2539" width="11" style="154"/>
    <col min="2540" max="2540" width="4.23046875" style="154" bestFit="1" customWidth="1"/>
    <col min="2541" max="2541" width="41" style="154" customWidth="1"/>
    <col min="2542" max="2542" width="15.23046875" style="154" customWidth="1"/>
    <col min="2543" max="2543" width="45.23046875" style="154" customWidth="1"/>
    <col min="2544" max="2544" width="10.23046875" style="154" customWidth="1"/>
    <col min="2545" max="2795" width="11" style="154"/>
    <col min="2796" max="2796" width="4.23046875" style="154" bestFit="1" customWidth="1"/>
    <col min="2797" max="2797" width="41" style="154" customWidth="1"/>
    <col min="2798" max="2798" width="15.23046875" style="154" customWidth="1"/>
    <col min="2799" max="2799" width="45.23046875" style="154" customWidth="1"/>
    <col min="2800" max="2800" width="10.23046875" style="154" customWidth="1"/>
    <col min="2801" max="3051" width="11" style="154"/>
    <col min="3052" max="3052" width="4.23046875" style="154" bestFit="1" customWidth="1"/>
    <col min="3053" max="3053" width="41" style="154" customWidth="1"/>
    <col min="3054" max="3054" width="15.23046875" style="154" customWidth="1"/>
    <col min="3055" max="3055" width="45.23046875" style="154" customWidth="1"/>
    <col min="3056" max="3056" width="10.23046875" style="154" customWidth="1"/>
    <col min="3057" max="3307" width="11" style="154"/>
    <col min="3308" max="3308" width="4.23046875" style="154" bestFit="1" customWidth="1"/>
    <col min="3309" max="3309" width="41" style="154" customWidth="1"/>
    <col min="3310" max="3310" width="15.23046875" style="154" customWidth="1"/>
    <col min="3311" max="3311" width="45.23046875" style="154" customWidth="1"/>
    <col min="3312" max="3312" width="10.23046875" style="154" customWidth="1"/>
    <col min="3313" max="3563" width="11" style="154"/>
    <col min="3564" max="3564" width="4.23046875" style="154" bestFit="1" customWidth="1"/>
    <col min="3565" max="3565" width="41" style="154" customWidth="1"/>
    <col min="3566" max="3566" width="15.23046875" style="154" customWidth="1"/>
    <col min="3567" max="3567" width="45.23046875" style="154" customWidth="1"/>
    <col min="3568" max="3568" width="10.23046875" style="154" customWidth="1"/>
    <col min="3569" max="3819" width="11" style="154"/>
    <col min="3820" max="3820" width="4.23046875" style="154" bestFit="1" customWidth="1"/>
    <col min="3821" max="3821" width="41" style="154" customWidth="1"/>
    <col min="3822" max="3822" width="15.23046875" style="154" customWidth="1"/>
    <col min="3823" max="3823" width="45.23046875" style="154" customWidth="1"/>
    <col min="3824" max="3824" width="10.23046875" style="154" customWidth="1"/>
    <col min="3825" max="4075" width="11" style="154"/>
    <col min="4076" max="4076" width="4.23046875" style="154" bestFit="1" customWidth="1"/>
    <col min="4077" max="4077" width="41" style="154" customWidth="1"/>
    <col min="4078" max="4078" width="15.23046875" style="154" customWidth="1"/>
    <col min="4079" max="4079" width="45.23046875" style="154" customWidth="1"/>
    <col min="4080" max="4080" width="10.23046875" style="154" customWidth="1"/>
    <col min="4081" max="4331" width="11" style="154"/>
    <col min="4332" max="4332" width="4.23046875" style="154" bestFit="1" customWidth="1"/>
    <col min="4333" max="4333" width="41" style="154" customWidth="1"/>
    <col min="4334" max="4334" width="15.23046875" style="154" customWidth="1"/>
    <col min="4335" max="4335" width="45.23046875" style="154" customWidth="1"/>
    <col min="4336" max="4336" width="10.23046875" style="154" customWidth="1"/>
    <col min="4337" max="4587" width="11" style="154"/>
    <col min="4588" max="4588" width="4.23046875" style="154" bestFit="1" customWidth="1"/>
    <col min="4589" max="4589" width="41" style="154" customWidth="1"/>
    <col min="4590" max="4590" width="15.23046875" style="154" customWidth="1"/>
    <col min="4591" max="4591" width="45.23046875" style="154" customWidth="1"/>
    <col min="4592" max="4592" width="10.23046875" style="154" customWidth="1"/>
    <col min="4593" max="4843" width="11" style="154"/>
    <col min="4844" max="4844" width="4.23046875" style="154" bestFit="1" customWidth="1"/>
    <col min="4845" max="4845" width="41" style="154" customWidth="1"/>
    <col min="4846" max="4846" width="15.23046875" style="154" customWidth="1"/>
    <col min="4847" max="4847" width="45.23046875" style="154" customWidth="1"/>
    <col min="4848" max="4848" width="10.23046875" style="154" customWidth="1"/>
    <col min="4849" max="5099" width="11" style="154"/>
    <col min="5100" max="5100" width="4.23046875" style="154" bestFit="1" customWidth="1"/>
    <col min="5101" max="5101" width="41" style="154" customWidth="1"/>
    <col min="5102" max="5102" width="15.23046875" style="154" customWidth="1"/>
    <col min="5103" max="5103" width="45.23046875" style="154" customWidth="1"/>
    <col min="5104" max="5104" width="10.23046875" style="154" customWidth="1"/>
    <col min="5105" max="5355" width="11" style="154"/>
    <col min="5356" max="5356" width="4.23046875" style="154" bestFit="1" customWidth="1"/>
    <col min="5357" max="5357" width="41" style="154" customWidth="1"/>
    <col min="5358" max="5358" width="15.23046875" style="154" customWidth="1"/>
    <col min="5359" max="5359" width="45.23046875" style="154" customWidth="1"/>
    <col min="5360" max="5360" width="10.23046875" style="154" customWidth="1"/>
    <col min="5361" max="5611" width="11" style="154"/>
    <col min="5612" max="5612" width="4.23046875" style="154" bestFit="1" customWidth="1"/>
    <col min="5613" max="5613" width="41" style="154" customWidth="1"/>
    <col min="5614" max="5614" width="15.23046875" style="154" customWidth="1"/>
    <col min="5615" max="5615" width="45.23046875" style="154" customWidth="1"/>
    <col min="5616" max="5616" width="10.23046875" style="154" customWidth="1"/>
    <col min="5617" max="5867" width="11" style="154"/>
    <col min="5868" max="5868" width="4.23046875" style="154" bestFit="1" customWidth="1"/>
    <col min="5869" max="5869" width="41" style="154" customWidth="1"/>
    <col min="5870" max="5870" width="15.23046875" style="154" customWidth="1"/>
    <col min="5871" max="5871" width="45.23046875" style="154" customWidth="1"/>
    <col min="5872" max="5872" width="10.23046875" style="154" customWidth="1"/>
    <col min="5873" max="6123" width="11" style="154"/>
    <col min="6124" max="6124" width="4.23046875" style="154" bestFit="1" customWidth="1"/>
    <col min="6125" max="6125" width="41" style="154" customWidth="1"/>
    <col min="6126" max="6126" width="15.23046875" style="154" customWidth="1"/>
    <col min="6127" max="6127" width="45.23046875" style="154" customWidth="1"/>
    <col min="6128" max="6128" width="10.23046875" style="154" customWidth="1"/>
    <col min="6129" max="6379" width="11" style="154"/>
    <col min="6380" max="6380" width="4.23046875" style="154" bestFit="1" customWidth="1"/>
    <col min="6381" max="6381" width="41" style="154" customWidth="1"/>
    <col min="6382" max="6382" width="15.23046875" style="154" customWidth="1"/>
    <col min="6383" max="6383" width="45.23046875" style="154" customWidth="1"/>
    <col min="6384" max="6384" width="10.23046875" style="154" customWidth="1"/>
    <col min="6385" max="6635" width="11" style="154"/>
    <col min="6636" max="6636" width="4.23046875" style="154" bestFit="1" customWidth="1"/>
    <col min="6637" max="6637" width="41" style="154" customWidth="1"/>
    <col min="6638" max="6638" width="15.23046875" style="154" customWidth="1"/>
    <col min="6639" max="6639" width="45.23046875" style="154" customWidth="1"/>
    <col min="6640" max="6640" width="10.23046875" style="154" customWidth="1"/>
    <col min="6641" max="6891" width="11" style="154"/>
    <col min="6892" max="6892" width="4.23046875" style="154" bestFit="1" customWidth="1"/>
    <col min="6893" max="6893" width="41" style="154" customWidth="1"/>
    <col min="6894" max="6894" width="15.23046875" style="154" customWidth="1"/>
    <col min="6895" max="6895" width="45.23046875" style="154" customWidth="1"/>
    <col min="6896" max="6896" width="10.23046875" style="154" customWidth="1"/>
    <col min="6897" max="7147" width="11" style="154"/>
    <col min="7148" max="7148" width="4.23046875" style="154" bestFit="1" customWidth="1"/>
    <col min="7149" max="7149" width="41" style="154" customWidth="1"/>
    <col min="7150" max="7150" width="15.23046875" style="154" customWidth="1"/>
    <col min="7151" max="7151" width="45.23046875" style="154" customWidth="1"/>
    <col min="7152" max="7152" width="10.23046875" style="154" customWidth="1"/>
    <col min="7153" max="7403" width="11" style="154"/>
    <col min="7404" max="7404" width="4.23046875" style="154" bestFit="1" customWidth="1"/>
    <col min="7405" max="7405" width="41" style="154" customWidth="1"/>
    <col min="7406" max="7406" width="15.23046875" style="154" customWidth="1"/>
    <col min="7407" max="7407" width="45.23046875" style="154" customWidth="1"/>
    <col min="7408" max="7408" width="10.23046875" style="154" customWidth="1"/>
    <col min="7409" max="7659" width="11" style="154"/>
    <col min="7660" max="7660" width="4.23046875" style="154" bestFit="1" customWidth="1"/>
    <col min="7661" max="7661" width="41" style="154" customWidth="1"/>
    <col min="7662" max="7662" width="15.23046875" style="154" customWidth="1"/>
    <col min="7663" max="7663" width="45.23046875" style="154" customWidth="1"/>
    <col min="7664" max="7664" width="10.23046875" style="154" customWidth="1"/>
    <col min="7665" max="7915" width="11" style="154"/>
    <col min="7916" max="7916" width="4.23046875" style="154" bestFit="1" customWidth="1"/>
    <col min="7917" max="7917" width="41" style="154" customWidth="1"/>
    <col min="7918" max="7918" width="15.23046875" style="154" customWidth="1"/>
    <col min="7919" max="7919" width="45.23046875" style="154" customWidth="1"/>
    <col min="7920" max="7920" width="10.23046875" style="154" customWidth="1"/>
    <col min="7921" max="8171" width="11" style="154"/>
    <col min="8172" max="8172" width="4.23046875" style="154" bestFit="1" customWidth="1"/>
    <col min="8173" max="8173" width="41" style="154" customWidth="1"/>
    <col min="8174" max="8174" width="15.23046875" style="154" customWidth="1"/>
    <col min="8175" max="8175" width="45.23046875" style="154" customWidth="1"/>
    <col min="8176" max="8176" width="10.23046875" style="154" customWidth="1"/>
    <col min="8177" max="8427" width="11" style="154"/>
    <col min="8428" max="8428" width="4.23046875" style="154" bestFit="1" customWidth="1"/>
    <col min="8429" max="8429" width="41" style="154" customWidth="1"/>
    <col min="8430" max="8430" width="15.23046875" style="154" customWidth="1"/>
    <col min="8431" max="8431" width="45.23046875" style="154" customWidth="1"/>
    <col min="8432" max="8432" width="10.23046875" style="154" customWidth="1"/>
    <col min="8433" max="8683" width="11" style="154"/>
    <col min="8684" max="8684" width="4.23046875" style="154" bestFit="1" customWidth="1"/>
    <col min="8685" max="8685" width="41" style="154" customWidth="1"/>
    <col min="8686" max="8686" width="15.23046875" style="154" customWidth="1"/>
    <col min="8687" max="8687" width="45.23046875" style="154" customWidth="1"/>
    <col min="8688" max="8688" width="10.23046875" style="154" customWidth="1"/>
    <col min="8689" max="8939" width="11" style="154"/>
    <col min="8940" max="8940" width="4.23046875" style="154" bestFit="1" customWidth="1"/>
    <col min="8941" max="8941" width="41" style="154" customWidth="1"/>
    <col min="8942" max="8942" width="15.23046875" style="154" customWidth="1"/>
    <col min="8943" max="8943" width="45.23046875" style="154" customWidth="1"/>
    <col min="8944" max="8944" width="10.23046875" style="154" customWidth="1"/>
    <col min="8945" max="9195" width="11" style="154"/>
    <col min="9196" max="9196" width="4.23046875" style="154" bestFit="1" customWidth="1"/>
    <col min="9197" max="9197" width="41" style="154" customWidth="1"/>
    <col min="9198" max="9198" width="15.23046875" style="154" customWidth="1"/>
    <col min="9199" max="9199" width="45.23046875" style="154" customWidth="1"/>
    <col min="9200" max="9200" width="10.23046875" style="154" customWidth="1"/>
    <col min="9201" max="9451" width="11" style="154"/>
    <col min="9452" max="9452" width="4.23046875" style="154" bestFit="1" customWidth="1"/>
    <col min="9453" max="9453" width="41" style="154" customWidth="1"/>
    <col min="9454" max="9454" width="15.23046875" style="154" customWidth="1"/>
    <col min="9455" max="9455" width="45.23046875" style="154" customWidth="1"/>
    <col min="9456" max="9456" width="10.23046875" style="154" customWidth="1"/>
    <col min="9457" max="9707" width="11" style="154"/>
    <col min="9708" max="9708" width="4.23046875" style="154" bestFit="1" customWidth="1"/>
    <col min="9709" max="9709" width="41" style="154" customWidth="1"/>
    <col min="9710" max="9710" width="15.23046875" style="154" customWidth="1"/>
    <col min="9711" max="9711" width="45.23046875" style="154" customWidth="1"/>
    <col min="9712" max="9712" width="10.23046875" style="154" customWidth="1"/>
    <col min="9713" max="9963" width="11" style="154"/>
    <col min="9964" max="9964" width="4.23046875" style="154" bestFit="1" customWidth="1"/>
    <col min="9965" max="9965" width="41" style="154" customWidth="1"/>
    <col min="9966" max="9966" width="15.23046875" style="154" customWidth="1"/>
    <col min="9967" max="9967" width="45.23046875" style="154" customWidth="1"/>
    <col min="9968" max="9968" width="10.23046875" style="154" customWidth="1"/>
    <col min="9969" max="10219" width="11" style="154"/>
    <col min="10220" max="10220" width="4.23046875" style="154" bestFit="1" customWidth="1"/>
    <col min="10221" max="10221" width="41" style="154" customWidth="1"/>
    <col min="10222" max="10222" width="15.23046875" style="154" customWidth="1"/>
    <col min="10223" max="10223" width="45.23046875" style="154" customWidth="1"/>
    <col min="10224" max="10224" width="10.23046875" style="154" customWidth="1"/>
    <col min="10225" max="10475" width="11" style="154"/>
    <col min="10476" max="10476" width="4.23046875" style="154" bestFit="1" customWidth="1"/>
    <col min="10477" max="10477" width="41" style="154" customWidth="1"/>
    <col min="10478" max="10478" width="15.23046875" style="154" customWidth="1"/>
    <col min="10479" max="10479" width="45.23046875" style="154" customWidth="1"/>
    <col min="10480" max="10480" width="10.23046875" style="154" customWidth="1"/>
    <col min="10481" max="10731" width="11" style="154"/>
    <col min="10732" max="10732" width="4.23046875" style="154" bestFit="1" customWidth="1"/>
    <col min="10733" max="10733" width="41" style="154" customWidth="1"/>
    <col min="10734" max="10734" width="15.23046875" style="154" customWidth="1"/>
    <col min="10735" max="10735" width="45.23046875" style="154" customWidth="1"/>
    <col min="10736" max="10736" width="10.23046875" style="154" customWidth="1"/>
    <col min="10737" max="10987" width="11" style="154"/>
    <col min="10988" max="10988" width="4.23046875" style="154" bestFit="1" customWidth="1"/>
    <col min="10989" max="10989" width="41" style="154" customWidth="1"/>
    <col min="10990" max="10990" width="15.23046875" style="154" customWidth="1"/>
    <col min="10991" max="10991" width="45.23046875" style="154" customWidth="1"/>
    <col min="10992" max="10992" width="10.23046875" style="154" customWidth="1"/>
    <col min="10993" max="11243" width="11" style="154"/>
    <col min="11244" max="11244" width="4.23046875" style="154" bestFit="1" customWidth="1"/>
    <col min="11245" max="11245" width="41" style="154" customWidth="1"/>
    <col min="11246" max="11246" width="15.23046875" style="154" customWidth="1"/>
    <col min="11247" max="11247" width="45.23046875" style="154" customWidth="1"/>
    <col min="11248" max="11248" width="10.23046875" style="154" customWidth="1"/>
    <col min="11249" max="11499" width="11" style="154"/>
    <col min="11500" max="11500" width="4.23046875" style="154" bestFit="1" customWidth="1"/>
    <col min="11501" max="11501" width="41" style="154" customWidth="1"/>
    <col min="11502" max="11502" width="15.23046875" style="154" customWidth="1"/>
    <col min="11503" max="11503" width="45.23046875" style="154" customWidth="1"/>
    <col min="11504" max="11504" width="10.23046875" style="154" customWidth="1"/>
    <col min="11505" max="11755" width="11" style="154"/>
    <col min="11756" max="11756" width="4.23046875" style="154" bestFit="1" customWidth="1"/>
    <col min="11757" max="11757" width="41" style="154" customWidth="1"/>
    <col min="11758" max="11758" width="15.23046875" style="154" customWidth="1"/>
    <col min="11759" max="11759" width="45.23046875" style="154" customWidth="1"/>
    <col min="11760" max="11760" width="10.23046875" style="154" customWidth="1"/>
    <col min="11761" max="12011" width="11" style="154"/>
    <col min="12012" max="12012" width="4.23046875" style="154" bestFit="1" customWidth="1"/>
    <col min="12013" max="12013" width="41" style="154" customWidth="1"/>
    <col min="12014" max="12014" width="15.23046875" style="154" customWidth="1"/>
    <col min="12015" max="12015" width="45.23046875" style="154" customWidth="1"/>
    <col min="12016" max="12016" width="10.23046875" style="154" customWidth="1"/>
    <col min="12017" max="12267" width="11" style="154"/>
    <col min="12268" max="12268" width="4.23046875" style="154" bestFit="1" customWidth="1"/>
    <col min="12269" max="12269" width="41" style="154" customWidth="1"/>
    <col min="12270" max="12270" width="15.23046875" style="154" customWidth="1"/>
    <col min="12271" max="12271" width="45.23046875" style="154" customWidth="1"/>
    <col min="12272" max="12272" width="10.23046875" style="154" customWidth="1"/>
    <col min="12273" max="12523" width="11" style="154"/>
    <col min="12524" max="12524" width="4.23046875" style="154" bestFit="1" customWidth="1"/>
    <col min="12525" max="12525" width="41" style="154" customWidth="1"/>
    <col min="12526" max="12526" width="15.23046875" style="154" customWidth="1"/>
    <col min="12527" max="12527" width="45.23046875" style="154" customWidth="1"/>
    <col min="12528" max="12528" width="10.23046875" style="154" customWidth="1"/>
    <col min="12529" max="12779" width="11" style="154"/>
    <col min="12780" max="12780" width="4.23046875" style="154" bestFit="1" customWidth="1"/>
    <col min="12781" max="12781" width="41" style="154" customWidth="1"/>
    <col min="12782" max="12782" width="15.23046875" style="154" customWidth="1"/>
    <col min="12783" max="12783" width="45.23046875" style="154" customWidth="1"/>
    <col min="12784" max="12784" width="10.23046875" style="154" customWidth="1"/>
    <col min="12785" max="13035" width="11" style="154"/>
    <col min="13036" max="13036" width="4.23046875" style="154" bestFit="1" customWidth="1"/>
    <col min="13037" max="13037" width="41" style="154" customWidth="1"/>
    <col min="13038" max="13038" width="15.23046875" style="154" customWidth="1"/>
    <col min="13039" max="13039" width="45.23046875" style="154" customWidth="1"/>
    <col min="13040" max="13040" width="10.23046875" style="154" customWidth="1"/>
    <col min="13041" max="13291" width="11" style="154"/>
    <col min="13292" max="13292" width="4.23046875" style="154" bestFit="1" customWidth="1"/>
    <col min="13293" max="13293" width="41" style="154" customWidth="1"/>
    <col min="13294" max="13294" width="15.23046875" style="154" customWidth="1"/>
    <col min="13295" max="13295" width="45.23046875" style="154" customWidth="1"/>
    <col min="13296" max="13296" width="10.23046875" style="154" customWidth="1"/>
    <col min="13297" max="13547" width="11" style="154"/>
    <col min="13548" max="13548" width="4.23046875" style="154" bestFit="1" customWidth="1"/>
    <col min="13549" max="13549" width="41" style="154" customWidth="1"/>
    <col min="13550" max="13550" width="15.23046875" style="154" customWidth="1"/>
    <col min="13551" max="13551" width="45.23046875" style="154" customWidth="1"/>
    <col min="13552" max="13552" width="10.23046875" style="154" customWidth="1"/>
    <col min="13553" max="13803" width="11" style="154"/>
    <col min="13804" max="13804" width="4.23046875" style="154" bestFit="1" customWidth="1"/>
    <col min="13805" max="13805" width="41" style="154" customWidth="1"/>
    <col min="13806" max="13806" width="15.23046875" style="154" customWidth="1"/>
    <col min="13807" max="13807" width="45.23046875" style="154" customWidth="1"/>
    <col min="13808" max="13808" width="10.23046875" style="154" customWidth="1"/>
    <col min="13809" max="14059" width="11" style="154"/>
    <col min="14060" max="14060" width="4.23046875" style="154" bestFit="1" customWidth="1"/>
    <col min="14061" max="14061" width="41" style="154" customWidth="1"/>
    <col min="14062" max="14062" width="15.23046875" style="154" customWidth="1"/>
    <col min="14063" max="14063" width="45.23046875" style="154" customWidth="1"/>
    <col min="14064" max="14064" width="10.23046875" style="154" customWidth="1"/>
    <col min="14065" max="14315" width="11" style="154"/>
    <col min="14316" max="14316" width="4.23046875" style="154" bestFit="1" customWidth="1"/>
    <col min="14317" max="14317" width="41" style="154" customWidth="1"/>
    <col min="14318" max="14318" width="15.23046875" style="154" customWidth="1"/>
    <col min="14319" max="14319" width="45.23046875" style="154" customWidth="1"/>
    <col min="14320" max="14320" width="10.23046875" style="154" customWidth="1"/>
    <col min="14321" max="14571" width="11" style="154"/>
    <col min="14572" max="14572" width="4.23046875" style="154" bestFit="1" customWidth="1"/>
    <col min="14573" max="14573" width="41" style="154" customWidth="1"/>
    <col min="14574" max="14574" width="15.23046875" style="154" customWidth="1"/>
    <col min="14575" max="14575" width="45.23046875" style="154" customWidth="1"/>
    <col min="14576" max="14576" width="10.23046875" style="154" customWidth="1"/>
    <col min="14577" max="14827" width="11" style="154"/>
    <col min="14828" max="14828" width="4.23046875" style="154" bestFit="1" customWidth="1"/>
    <col min="14829" max="14829" width="41" style="154" customWidth="1"/>
    <col min="14830" max="14830" width="15.23046875" style="154" customWidth="1"/>
    <col min="14831" max="14831" width="45.23046875" style="154" customWidth="1"/>
    <col min="14832" max="14832" width="10.23046875" style="154" customWidth="1"/>
    <col min="14833" max="15083" width="11" style="154"/>
    <col min="15084" max="15084" width="4.23046875" style="154" bestFit="1" customWidth="1"/>
    <col min="15085" max="15085" width="41" style="154" customWidth="1"/>
    <col min="15086" max="15086" width="15.23046875" style="154" customWidth="1"/>
    <col min="15087" max="15087" width="45.23046875" style="154" customWidth="1"/>
    <col min="15088" max="15088" width="10.23046875" style="154" customWidth="1"/>
    <col min="15089" max="15339" width="11" style="154"/>
    <col min="15340" max="15340" width="4.23046875" style="154" bestFit="1" customWidth="1"/>
    <col min="15341" max="15341" width="41" style="154" customWidth="1"/>
    <col min="15342" max="15342" width="15.23046875" style="154" customWidth="1"/>
    <col min="15343" max="15343" width="45.23046875" style="154" customWidth="1"/>
    <col min="15344" max="15344" width="10.23046875" style="154" customWidth="1"/>
    <col min="15345" max="15595" width="11" style="154"/>
    <col min="15596" max="15596" width="4.23046875" style="154" bestFit="1" customWidth="1"/>
    <col min="15597" max="15597" width="41" style="154" customWidth="1"/>
    <col min="15598" max="15598" width="15.23046875" style="154" customWidth="1"/>
    <col min="15599" max="15599" width="45.23046875" style="154" customWidth="1"/>
    <col min="15600" max="15600" width="10.23046875" style="154" customWidth="1"/>
    <col min="15601" max="15851" width="11" style="154"/>
    <col min="15852" max="15852" width="4.23046875" style="154" bestFit="1" customWidth="1"/>
    <col min="15853" max="15853" width="41" style="154" customWidth="1"/>
    <col min="15854" max="15854" width="15.23046875" style="154" customWidth="1"/>
    <col min="15855" max="15855" width="45.23046875" style="154" customWidth="1"/>
    <col min="15856" max="15856" width="10.23046875" style="154" customWidth="1"/>
    <col min="15857" max="16107" width="11" style="154"/>
    <col min="16108" max="16108" width="4.23046875" style="154" bestFit="1" customWidth="1"/>
    <col min="16109" max="16109" width="41" style="154" customWidth="1"/>
    <col min="16110" max="16110" width="15.23046875" style="154" customWidth="1"/>
    <col min="16111" max="16111" width="45.23046875" style="154" customWidth="1"/>
    <col min="16112" max="16112" width="10.23046875" style="154" customWidth="1"/>
    <col min="16113" max="16384" width="11" style="154"/>
  </cols>
  <sheetData>
    <row r="1" spans="1:6">
      <c r="A1" s="420"/>
      <c r="F1" s="422" t="s">
        <v>2783</v>
      </c>
    </row>
    <row r="2" spans="1:6" ht="16.5">
      <c r="A2" s="789" t="s">
        <v>760</v>
      </c>
      <c r="B2" s="789"/>
      <c r="C2" s="789"/>
      <c r="D2" s="789"/>
      <c r="E2" s="789"/>
      <c r="F2" s="789"/>
    </row>
    <row r="3" spans="1:6" ht="16.5">
      <c r="A3" s="790" t="str">
        <f>+'20'!A4:I4</f>
        <v>(Kèm theo Báo cáo số           /BC-UBND ngày          /     /2026 của UBND tỉnh)</v>
      </c>
      <c r="B3" s="790"/>
      <c r="C3" s="790"/>
      <c r="D3" s="790"/>
      <c r="E3" s="790"/>
      <c r="F3" s="790"/>
    </row>
    <row r="4" spans="1:6">
      <c r="B4" s="156"/>
      <c r="D4" s="157"/>
      <c r="E4" s="421"/>
      <c r="F4" s="421" t="s">
        <v>761</v>
      </c>
    </row>
    <row r="5" spans="1:6" ht="33">
      <c r="A5" s="158" t="s">
        <v>136</v>
      </c>
      <c r="B5" s="158" t="s">
        <v>33</v>
      </c>
      <c r="C5" s="159" t="s">
        <v>297</v>
      </c>
      <c r="D5" s="159" t="s">
        <v>298</v>
      </c>
      <c r="E5" s="159" t="s">
        <v>299</v>
      </c>
      <c r="F5" s="158" t="s">
        <v>211</v>
      </c>
    </row>
    <row r="6" spans="1:6" ht="16.5">
      <c r="A6" s="160"/>
      <c r="B6" s="161" t="s">
        <v>300</v>
      </c>
      <c r="C6" s="162">
        <f>C7+C168</f>
        <v>347461710110.68262</v>
      </c>
      <c r="D6" s="162">
        <f t="shared" ref="D6:E6" si="0">D7+D168</f>
        <v>299832020677.35651</v>
      </c>
      <c r="E6" s="162">
        <f t="shared" si="0"/>
        <v>47629689433.326111</v>
      </c>
      <c r="F6" s="162"/>
    </row>
    <row r="7" spans="1:6">
      <c r="A7" s="163" t="s">
        <v>301</v>
      </c>
      <c r="B7" s="164" t="s">
        <v>302</v>
      </c>
      <c r="C7" s="165">
        <f>SUBTOTAL(9,C8:C167)</f>
        <v>56034754563.893982</v>
      </c>
      <c r="D7" s="165">
        <f>SUBTOTAL(9,D8:D167)</f>
        <v>16608142323.893984</v>
      </c>
      <c r="E7" s="166">
        <f t="shared" ref="E7:E70" si="1">C7-D7</f>
        <v>39426612240</v>
      </c>
      <c r="F7" s="166"/>
    </row>
    <row r="8" spans="1:6">
      <c r="A8" s="167"/>
      <c r="B8" s="167" t="s">
        <v>303</v>
      </c>
      <c r="C8" s="168">
        <f>SUBTOTAL(9,C9:C37)</f>
        <v>25256905582</v>
      </c>
      <c r="D8" s="168">
        <f>SUBTOTAL(9,D9:D37)</f>
        <v>4703095600</v>
      </c>
      <c r="E8" s="166">
        <f t="shared" si="1"/>
        <v>20553809982</v>
      </c>
      <c r="F8" s="166"/>
    </row>
    <row r="9" spans="1:6">
      <c r="A9" s="169" t="s">
        <v>113</v>
      </c>
      <c r="B9" s="170" t="s">
        <v>304</v>
      </c>
      <c r="C9" s="171">
        <f>SUBTOTAL(9,C10:C30)</f>
        <v>18964675582</v>
      </c>
      <c r="D9" s="171">
        <f>SUBTOTAL(9,D10:D30)</f>
        <v>4703095600</v>
      </c>
      <c r="E9" s="166">
        <f t="shared" si="1"/>
        <v>14261579982</v>
      </c>
      <c r="F9" s="172"/>
    </row>
    <row r="10" spans="1:6">
      <c r="A10" s="173">
        <v>1</v>
      </c>
      <c r="B10" s="174" t="s">
        <v>305</v>
      </c>
      <c r="C10" s="171">
        <f>SUBTOTAL(9,C11:C30)</f>
        <v>18964675582</v>
      </c>
      <c r="D10" s="171">
        <f>SUBTOTAL(9,D11:D30)</f>
        <v>4703095600</v>
      </c>
      <c r="E10" s="166">
        <f t="shared" si="1"/>
        <v>14261579982</v>
      </c>
      <c r="F10" s="172"/>
    </row>
    <row r="11" spans="1:6">
      <c r="A11" s="175" t="s">
        <v>217</v>
      </c>
      <c r="B11" s="176" t="s">
        <v>306</v>
      </c>
      <c r="C11" s="177">
        <f>SUBTOTAL(9,C12:C13)</f>
        <v>2514684000</v>
      </c>
      <c r="D11" s="177">
        <f>SUBTOTAL(9,D12:D13)</f>
        <v>1742109000</v>
      </c>
      <c r="E11" s="166">
        <f t="shared" si="1"/>
        <v>772575000</v>
      </c>
      <c r="F11" s="172"/>
    </row>
    <row r="12" spans="1:6">
      <c r="A12" s="178"/>
      <c r="B12" s="179" t="s">
        <v>307</v>
      </c>
      <c r="C12" s="180">
        <v>2475304000</v>
      </c>
      <c r="D12" s="585">
        <v>1742109000</v>
      </c>
      <c r="E12" s="181">
        <f t="shared" si="1"/>
        <v>733195000</v>
      </c>
      <c r="F12" s="172"/>
    </row>
    <row r="13" spans="1:6">
      <c r="A13" s="178"/>
      <c r="B13" s="179" t="s">
        <v>308</v>
      </c>
      <c r="C13" s="180">
        <v>39380000</v>
      </c>
      <c r="D13" s="182"/>
      <c r="E13" s="181">
        <f t="shared" si="1"/>
        <v>39380000</v>
      </c>
      <c r="F13" s="172"/>
    </row>
    <row r="14" spans="1:6">
      <c r="A14" s="175" t="s">
        <v>217</v>
      </c>
      <c r="B14" s="176" t="s">
        <v>309</v>
      </c>
      <c r="C14" s="177">
        <f>SUBTOTAL(9,C15:C16)</f>
        <v>6275042300</v>
      </c>
      <c r="D14" s="177">
        <f>SUBTOTAL(9,D15:D16)</f>
        <v>861986600</v>
      </c>
      <c r="E14" s="166">
        <f t="shared" si="1"/>
        <v>5413055700</v>
      </c>
      <c r="F14" s="172"/>
    </row>
    <row r="15" spans="1:6">
      <c r="A15" s="178"/>
      <c r="B15" s="179" t="s">
        <v>310</v>
      </c>
      <c r="C15" s="180">
        <v>6125081600</v>
      </c>
      <c r="D15" s="183">
        <v>712025900</v>
      </c>
      <c r="E15" s="181">
        <f t="shared" si="1"/>
        <v>5413055700</v>
      </c>
      <c r="F15" s="172"/>
    </row>
    <row r="16" spans="1:6">
      <c r="A16" s="178"/>
      <c r="B16" s="179" t="s">
        <v>311</v>
      </c>
      <c r="C16" s="180">
        <v>149960700</v>
      </c>
      <c r="D16" s="182">
        <v>149960700</v>
      </c>
      <c r="E16" s="181">
        <f t="shared" si="1"/>
        <v>0</v>
      </c>
      <c r="F16" s="172"/>
    </row>
    <row r="17" spans="1:6">
      <c r="A17" s="175" t="s">
        <v>217</v>
      </c>
      <c r="B17" s="176" t="s">
        <v>312</v>
      </c>
      <c r="C17" s="177">
        <f>SUBTOTAL(9,C18:C21)</f>
        <v>2330626960</v>
      </c>
      <c r="D17" s="177">
        <f>SUBTOTAL(9,D18:D21)</f>
        <v>2099000000</v>
      </c>
      <c r="E17" s="166">
        <f t="shared" si="1"/>
        <v>231626960</v>
      </c>
      <c r="F17" s="172"/>
    </row>
    <row r="18" spans="1:6">
      <c r="A18" s="178"/>
      <c r="B18" s="179" t="s">
        <v>313</v>
      </c>
      <c r="C18" s="180">
        <v>85300000</v>
      </c>
      <c r="D18" s="180"/>
      <c r="E18" s="181">
        <f t="shared" si="1"/>
        <v>85300000</v>
      </c>
      <c r="F18" s="172"/>
    </row>
    <row r="19" spans="1:6">
      <c r="A19" s="178"/>
      <c r="B19" s="179" t="s">
        <v>314</v>
      </c>
      <c r="C19" s="180">
        <v>36876560</v>
      </c>
      <c r="D19" s="184"/>
      <c r="E19" s="181">
        <f t="shared" si="1"/>
        <v>36876560</v>
      </c>
      <c r="F19" s="172"/>
    </row>
    <row r="20" spans="1:6" ht="31">
      <c r="A20" s="178"/>
      <c r="B20" s="179" t="s">
        <v>315</v>
      </c>
      <c r="C20" s="180">
        <v>109450400</v>
      </c>
      <c r="D20" s="185"/>
      <c r="E20" s="181">
        <f t="shared" si="1"/>
        <v>109450400</v>
      </c>
      <c r="F20" s="172"/>
    </row>
    <row r="21" spans="1:6">
      <c r="A21" s="178"/>
      <c r="B21" s="179" t="s">
        <v>316</v>
      </c>
      <c r="C21" s="180">
        <v>2099000000</v>
      </c>
      <c r="D21" s="180">
        <v>2099000000</v>
      </c>
      <c r="E21" s="181">
        <f t="shared" si="1"/>
        <v>0</v>
      </c>
      <c r="F21" s="172"/>
    </row>
    <row r="22" spans="1:6">
      <c r="A22" s="175" t="s">
        <v>217</v>
      </c>
      <c r="B22" s="176" t="s">
        <v>317</v>
      </c>
      <c r="C22" s="177">
        <f>SUBTOTAL(9,C23:C26)</f>
        <v>912141677</v>
      </c>
      <c r="D22" s="177">
        <f>SUBTOTAL(9,D23:D26)</f>
        <v>0</v>
      </c>
      <c r="E22" s="166">
        <f t="shared" si="1"/>
        <v>912141677</v>
      </c>
      <c r="F22" s="172"/>
    </row>
    <row r="23" spans="1:6">
      <c r="A23" s="178"/>
      <c r="B23" s="179" t="s">
        <v>318</v>
      </c>
      <c r="C23" s="180">
        <v>50771834</v>
      </c>
      <c r="D23" s="186"/>
      <c r="E23" s="181">
        <f t="shared" si="1"/>
        <v>50771834</v>
      </c>
      <c r="F23" s="172"/>
    </row>
    <row r="24" spans="1:6" ht="31">
      <c r="A24" s="187"/>
      <c r="B24" s="188" t="s">
        <v>319</v>
      </c>
      <c r="C24" s="189">
        <v>63840000</v>
      </c>
      <c r="D24" s="180"/>
      <c r="E24" s="181">
        <f t="shared" si="1"/>
        <v>63840000</v>
      </c>
      <c r="F24" s="172"/>
    </row>
    <row r="25" spans="1:6" ht="31">
      <c r="A25" s="190"/>
      <c r="B25" s="188" t="s">
        <v>320</v>
      </c>
      <c r="C25" s="191">
        <v>757039843</v>
      </c>
      <c r="D25" s="192"/>
      <c r="E25" s="166">
        <f t="shared" si="1"/>
        <v>757039843</v>
      </c>
      <c r="F25" s="172"/>
    </row>
    <row r="26" spans="1:6" ht="31">
      <c r="A26" s="193"/>
      <c r="B26" s="188" t="s">
        <v>321</v>
      </c>
      <c r="C26" s="194">
        <v>40490000</v>
      </c>
      <c r="D26" s="180"/>
      <c r="E26" s="181">
        <f t="shared" si="1"/>
        <v>40490000</v>
      </c>
      <c r="F26" s="172"/>
    </row>
    <row r="27" spans="1:6">
      <c r="A27" s="175" t="s">
        <v>217</v>
      </c>
      <c r="B27" s="176" t="s">
        <v>322</v>
      </c>
      <c r="C27" s="195">
        <f>SUBTOTAL(9,C28)</f>
        <v>6390703645</v>
      </c>
      <c r="D27" s="195">
        <f>SUBTOTAL(9,D28)</f>
        <v>0</v>
      </c>
      <c r="E27" s="166">
        <f t="shared" si="1"/>
        <v>6390703645</v>
      </c>
      <c r="F27" s="172"/>
    </row>
    <row r="28" spans="1:6">
      <c r="A28" s="193"/>
      <c r="B28" s="179" t="s">
        <v>323</v>
      </c>
      <c r="C28" s="194">
        <v>6390703645</v>
      </c>
      <c r="D28" s="185"/>
      <c r="E28" s="181">
        <f t="shared" si="1"/>
        <v>6390703645</v>
      </c>
      <c r="F28" s="172"/>
    </row>
    <row r="29" spans="1:6">
      <c r="A29" s="175" t="s">
        <v>217</v>
      </c>
      <c r="B29" s="176" t="s">
        <v>324</v>
      </c>
      <c r="C29" s="195">
        <f>SUBTOTAL(9,C30)</f>
        <v>541477000</v>
      </c>
      <c r="D29" s="195">
        <f>SUBTOTAL(9,D30)</f>
        <v>0</v>
      </c>
      <c r="E29" s="166">
        <f t="shared" si="1"/>
        <v>541477000</v>
      </c>
      <c r="F29" s="172"/>
    </row>
    <row r="30" spans="1:6" ht="31">
      <c r="A30" s="193"/>
      <c r="B30" s="196" t="s">
        <v>325</v>
      </c>
      <c r="C30" s="194">
        <v>541477000</v>
      </c>
      <c r="D30" s="172"/>
      <c r="E30" s="181">
        <f t="shared" si="1"/>
        <v>541477000</v>
      </c>
      <c r="F30" s="172"/>
    </row>
    <row r="31" spans="1:6">
      <c r="A31" s="197" t="s">
        <v>85</v>
      </c>
      <c r="B31" s="198" t="s">
        <v>326</v>
      </c>
      <c r="C31" s="165">
        <f>SUBTOTAL(9,C32:C37)</f>
        <v>6292230000</v>
      </c>
      <c r="D31" s="165">
        <f>SUBTOTAL(9,D32:D37)</f>
        <v>0</v>
      </c>
      <c r="E31" s="166">
        <f t="shared" si="1"/>
        <v>6292230000</v>
      </c>
      <c r="F31" s="172"/>
    </row>
    <row r="32" spans="1:6">
      <c r="A32" s="197" t="s">
        <v>214</v>
      </c>
      <c r="B32" s="198" t="s">
        <v>212</v>
      </c>
      <c r="C32" s="165">
        <f>SUBTOTAL(9,C33:C34)</f>
        <v>5672000000</v>
      </c>
      <c r="D32" s="165">
        <f>SUBTOTAL(9,D33:D34)</f>
        <v>0</v>
      </c>
      <c r="E32" s="166">
        <f t="shared" si="1"/>
        <v>5672000000</v>
      </c>
      <c r="F32" s="172"/>
    </row>
    <row r="33" spans="1:6">
      <c r="A33" s="197" t="s">
        <v>301</v>
      </c>
      <c r="B33" s="174" t="s">
        <v>327</v>
      </c>
      <c r="C33" s="165">
        <f>SUBTOTAL(9,C34)</f>
        <v>5672000000</v>
      </c>
      <c r="D33" s="165">
        <f>SUBTOTAL(9,D34)</f>
        <v>0</v>
      </c>
      <c r="E33" s="166">
        <f t="shared" si="1"/>
        <v>5672000000</v>
      </c>
      <c r="F33" s="172"/>
    </row>
    <row r="34" spans="1:6">
      <c r="A34" s="197"/>
      <c r="B34" s="196" t="s">
        <v>328</v>
      </c>
      <c r="C34" s="199">
        <v>5672000000</v>
      </c>
      <c r="D34" s="172"/>
      <c r="E34" s="181">
        <f t="shared" si="1"/>
        <v>5672000000</v>
      </c>
      <c r="F34" s="172"/>
    </row>
    <row r="35" spans="1:6">
      <c r="A35" s="197" t="s">
        <v>215</v>
      </c>
      <c r="B35" s="198" t="s">
        <v>213</v>
      </c>
      <c r="C35" s="165">
        <f>SUBTOTAL(9,C36:C37)</f>
        <v>620230000</v>
      </c>
      <c r="D35" s="165">
        <f>SUBTOTAL(9,D36:D37)</f>
        <v>0</v>
      </c>
      <c r="E35" s="166">
        <f t="shared" si="1"/>
        <v>620230000</v>
      </c>
      <c r="F35" s="172"/>
    </row>
    <row r="36" spans="1:6">
      <c r="A36" s="200"/>
      <c r="B36" s="201" t="s">
        <v>329</v>
      </c>
      <c r="C36" s="202">
        <v>375000000</v>
      </c>
      <c r="D36" s="203"/>
      <c r="E36" s="181">
        <f t="shared" si="1"/>
        <v>375000000</v>
      </c>
      <c r="F36" s="172"/>
    </row>
    <row r="37" spans="1:6">
      <c r="A37" s="200"/>
      <c r="B37" s="201" t="s">
        <v>330</v>
      </c>
      <c r="C37" s="202">
        <v>245230000</v>
      </c>
      <c r="D37" s="172"/>
      <c r="E37" s="181">
        <f t="shared" si="1"/>
        <v>245230000</v>
      </c>
      <c r="F37" s="172"/>
    </row>
    <row r="38" spans="1:6">
      <c r="A38" s="204"/>
      <c r="B38" s="167" t="s">
        <v>331</v>
      </c>
      <c r="C38" s="205">
        <f>SUBTOTAL(9,C39:C46)</f>
        <v>16348060000</v>
      </c>
      <c r="D38" s="205">
        <f>SUBTOTAL(9,D39:D46)</f>
        <v>7594937000</v>
      </c>
      <c r="E38" s="166">
        <f t="shared" si="1"/>
        <v>8753123000</v>
      </c>
      <c r="F38" s="166"/>
    </row>
    <row r="39" spans="1:6">
      <c r="A39" s="206" t="s">
        <v>35</v>
      </c>
      <c r="B39" s="207" t="s">
        <v>332</v>
      </c>
      <c r="C39" s="208">
        <f>SUBTOTAL(9,C40:C43)</f>
        <v>15940000</v>
      </c>
      <c r="D39" s="208">
        <f>SUBTOTAL(9,D40:D43)</f>
        <v>0</v>
      </c>
      <c r="E39" s="166">
        <f t="shared" si="1"/>
        <v>15940000</v>
      </c>
      <c r="F39" s="172"/>
    </row>
    <row r="40" spans="1:6">
      <c r="A40" s="206" t="s">
        <v>113</v>
      </c>
      <c r="B40" s="207" t="s">
        <v>333</v>
      </c>
      <c r="C40" s="208">
        <f>SUBTOTAL(9,C41:C43)</f>
        <v>15940000</v>
      </c>
      <c r="D40" s="208">
        <f>SUBTOTAL(9,D41:D43)</f>
        <v>0</v>
      </c>
      <c r="E40" s="166">
        <f t="shared" si="1"/>
        <v>15940000</v>
      </c>
      <c r="F40" s="172"/>
    </row>
    <row r="41" spans="1:6">
      <c r="A41" s="209">
        <v>1</v>
      </c>
      <c r="B41" s="201" t="s">
        <v>327</v>
      </c>
      <c r="C41" s="210">
        <f>SUBTOTAL(9,C42:C43)</f>
        <v>15940000</v>
      </c>
      <c r="D41" s="210">
        <f>SUBTOTAL(9,D42:D43)</f>
        <v>0</v>
      </c>
      <c r="E41" s="181">
        <f t="shared" si="1"/>
        <v>15940000</v>
      </c>
      <c r="F41" s="172"/>
    </row>
    <row r="42" spans="1:6">
      <c r="A42" s="209" t="s">
        <v>87</v>
      </c>
      <c r="B42" s="201" t="s">
        <v>334</v>
      </c>
      <c r="C42" s="210"/>
      <c r="D42" s="172"/>
      <c r="E42" s="181">
        <f t="shared" si="1"/>
        <v>0</v>
      </c>
      <c r="F42" s="172"/>
    </row>
    <row r="43" spans="1:6">
      <c r="A43" s="209" t="s">
        <v>217</v>
      </c>
      <c r="B43" s="201" t="s">
        <v>335</v>
      </c>
      <c r="C43" s="210">
        <v>15940000</v>
      </c>
      <c r="D43" s="211"/>
      <c r="E43" s="181">
        <f t="shared" si="1"/>
        <v>15940000</v>
      </c>
      <c r="F43" s="172"/>
    </row>
    <row r="44" spans="1:6" ht="30">
      <c r="A44" s="169" t="s">
        <v>36</v>
      </c>
      <c r="B44" s="176" t="s">
        <v>336</v>
      </c>
      <c r="C44" s="205">
        <f>SUBTOTAL(9,C45:C46)</f>
        <v>16332120000</v>
      </c>
      <c r="D44" s="205">
        <f>SUBTOTAL(9,D45:D46)</f>
        <v>7594937000</v>
      </c>
      <c r="E44" s="166">
        <f t="shared" si="1"/>
        <v>8737183000</v>
      </c>
      <c r="F44" s="172"/>
    </row>
    <row r="45" spans="1:6">
      <c r="A45" s="169">
        <v>1</v>
      </c>
      <c r="B45" s="176" t="s">
        <v>337</v>
      </c>
      <c r="C45" s="205">
        <f>SUBTOTAL(9,C46)</f>
        <v>16332120000</v>
      </c>
      <c r="D45" s="205">
        <f>SUBTOTAL(9,D46)</f>
        <v>7594937000</v>
      </c>
      <c r="E45" s="166">
        <f t="shared" si="1"/>
        <v>8737183000</v>
      </c>
      <c r="F45" s="172"/>
    </row>
    <row r="46" spans="1:6">
      <c r="A46" s="193" t="s">
        <v>87</v>
      </c>
      <c r="B46" s="179" t="s">
        <v>338</v>
      </c>
      <c r="C46" s="212">
        <v>16332120000</v>
      </c>
      <c r="D46" s="213">
        <v>7594937000</v>
      </c>
      <c r="E46" s="181">
        <f t="shared" si="1"/>
        <v>8737183000</v>
      </c>
      <c r="F46" s="172"/>
    </row>
    <row r="47" spans="1:6">
      <c r="A47" s="214"/>
      <c r="B47" s="169" t="s">
        <v>339</v>
      </c>
      <c r="C47" s="215">
        <f>SUBTOTAL(9,C48:C65)</f>
        <v>2960276394.8939838</v>
      </c>
      <c r="D47" s="215">
        <f>SUBTOTAL(9,D48:D65)</f>
        <v>2540868927.8939838</v>
      </c>
      <c r="E47" s="166">
        <f t="shared" si="1"/>
        <v>419407467</v>
      </c>
      <c r="F47" s="166"/>
    </row>
    <row r="48" spans="1:6">
      <c r="A48" s="216" t="s">
        <v>35</v>
      </c>
      <c r="B48" s="217" t="s">
        <v>340</v>
      </c>
      <c r="C48" s="218">
        <f>SUBTOTAL(9,C49:C52)</f>
        <v>19407467</v>
      </c>
      <c r="D48" s="218">
        <f>SUBTOTAL(9,D49:D52)</f>
        <v>0</v>
      </c>
      <c r="E48" s="166">
        <f t="shared" si="1"/>
        <v>19407467</v>
      </c>
      <c r="F48" s="172"/>
    </row>
    <row r="49" spans="1:6">
      <c r="A49" s="209"/>
      <c r="B49" s="207" t="s">
        <v>341</v>
      </c>
      <c r="C49" s="218">
        <f>SUBTOTAL(9,C50:C52)</f>
        <v>19407467</v>
      </c>
      <c r="D49" s="218">
        <f>SUBTOTAL(9,D50:D52)</f>
        <v>0</v>
      </c>
      <c r="E49" s="166">
        <f t="shared" si="1"/>
        <v>19407467</v>
      </c>
      <c r="F49" s="172"/>
    </row>
    <row r="50" spans="1:6">
      <c r="A50" s="219" t="s">
        <v>301</v>
      </c>
      <c r="B50" s="220" t="s">
        <v>342</v>
      </c>
      <c r="C50" s="218">
        <f>SUBTOTAL(9,C51:C52)</f>
        <v>19407467</v>
      </c>
      <c r="D50" s="218">
        <f>SUBTOTAL(9,D51:D52)</f>
        <v>0</v>
      </c>
      <c r="E50" s="166">
        <f t="shared" si="1"/>
        <v>19407467</v>
      </c>
      <c r="F50" s="172"/>
    </row>
    <row r="51" spans="1:6">
      <c r="A51" s="221">
        <v>1</v>
      </c>
      <c r="B51" s="220" t="s">
        <v>343</v>
      </c>
      <c r="C51" s="222">
        <v>5852647</v>
      </c>
      <c r="D51" s="172"/>
      <c r="E51" s="181">
        <f t="shared" si="1"/>
        <v>5852647</v>
      </c>
      <c r="F51" s="172"/>
    </row>
    <row r="52" spans="1:6">
      <c r="A52" s="221">
        <v>2</v>
      </c>
      <c r="B52" s="220" t="s">
        <v>344</v>
      </c>
      <c r="C52" s="222">
        <v>13554820</v>
      </c>
      <c r="D52" s="172"/>
      <c r="E52" s="181">
        <f t="shared" si="1"/>
        <v>13554820</v>
      </c>
      <c r="F52" s="172"/>
    </row>
    <row r="53" spans="1:6">
      <c r="A53" s="223" t="s">
        <v>36</v>
      </c>
      <c r="B53" s="224" t="s">
        <v>345</v>
      </c>
      <c r="C53" s="215">
        <f>SUBTOTAL(9,C54:C57)</f>
        <v>370868927.89398396</v>
      </c>
      <c r="D53" s="215">
        <f>SUBTOTAL(9,D54:D57)</f>
        <v>370868927.89398396</v>
      </c>
      <c r="E53" s="166">
        <f t="shared" si="1"/>
        <v>0</v>
      </c>
      <c r="F53" s="172"/>
    </row>
    <row r="54" spans="1:6">
      <c r="A54" s="225" t="s">
        <v>301</v>
      </c>
      <c r="B54" s="226" t="s">
        <v>346</v>
      </c>
      <c r="C54" s="215">
        <f>SUBTOTAL(9,C55:C57)</f>
        <v>370868927.89398396</v>
      </c>
      <c r="D54" s="215">
        <f>SUBTOTAL(9,D55:D57)</f>
        <v>370868927.89398396</v>
      </c>
      <c r="E54" s="166">
        <f t="shared" si="1"/>
        <v>0</v>
      </c>
      <c r="F54" s="172"/>
    </row>
    <row r="55" spans="1:6">
      <c r="A55" s="206">
        <v>2</v>
      </c>
      <c r="B55" s="227" t="s">
        <v>347</v>
      </c>
      <c r="C55" s="202"/>
      <c r="D55" s="172"/>
      <c r="E55" s="166">
        <f t="shared" si="1"/>
        <v>0</v>
      </c>
      <c r="F55" s="172"/>
    </row>
    <row r="56" spans="1:6">
      <c r="A56" s="209" t="s">
        <v>217</v>
      </c>
      <c r="B56" s="228" t="s">
        <v>348</v>
      </c>
      <c r="C56" s="202">
        <v>74870000</v>
      </c>
      <c r="D56" s="202">
        <v>74870000</v>
      </c>
      <c r="E56" s="181">
        <f t="shared" si="1"/>
        <v>0</v>
      </c>
      <c r="F56" s="172"/>
    </row>
    <row r="57" spans="1:6">
      <c r="A57" s="209" t="s">
        <v>217</v>
      </c>
      <c r="B57" s="228" t="s">
        <v>349</v>
      </c>
      <c r="C57" s="202">
        <v>295998927.89398396</v>
      </c>
      <c r="D57" s="202">
        <v>295998927.89398396</v>
      </c>
      <c r="E57" s="181">
        <f t="shared" si="1"/>
        <v>0</v>
      </c>
      <c r="F57" s="172"/>
    </row>
    <row r="58" spans="1:6">
      <c r="A58" s="206" t="s">
        <v>118</v>
      </c>
      <c r="B58" s="227" t="s">
        <v>350</v>
      </c>
      <c r="C58" s="229">
        <f>SUBTOTAL(9,C59:C65)</f>
        <v>2570000000</v>
      </c>
      <c r="D58" s="229">
        <f>SUBTOTAL(9,D59:D65)</f>
        <v>2170000000</v>
      </c>
      <c r="E58" s="166">
        <f t="shared" si="1"/>
        <v>400000000</v>
      </c>
      <c r="F58" s="172"/>
    </row>
    <row r="59" spans="1:6">
      <c r="A59" s="169" t="s">
        <v>113</v>
      </c>
      <c r="B59" s="170" t="s">
        <v>304</v>
      </c>
      <c r="C59" s="230"/>
      <c r="D59" s="172"/>
      <c r="E59" s="166">
        <f t="shared" si="1"/>
        <v>0</v>
      </c>
      <c r="F59" s="172"/>
    </row>
    <row r="60" spans="1:6">
      <c r="A60" s="169">
        <v>1</v>
      </c>
      <c r="B60" s="170" t="s">
        <v>351</v>
      </c>
      <c r="C60" s="231">
        <f>SUBTOTAL(9,C61)</f>
        <v>194000000</v>
      </c>
      <c r="D60" s="231">
        <f>SUBTOTAL(9,D61)</f>
        <v>194000000</v>
      </c>
      <c r="E60" s="166">
        <f t="shared" si="1"/>
        <v>0</v>
      </c>
      <c r="F60" s="172"/>
    </row>
    <row r="61" spans="1:6">
      <c r="A61" s="169" t="s">
        <v>217</v>
      </c>
      <c r="B61" s="232" t="s">
        <v>352</v>
      </c>
      <c r="C61" s="233">
        <v>194000000</v>
      </c>
      <c r="D61" s="233">
        <v>194000000</v>
      </c>
      <c r="E61" s="181">
        <f t="shared" si="1"/>
        <v>0</v>
      </c>
      <c r="F61" s="172"/>
    </row>
    <row r="62" spans="1:6">
      <c r="A62" s="234">
        <v>2</v>
      </c>
      <c r="B62" s="235" t="s">
        <v>353</v>
      </c>
      <c r="C62" s="229">
        <f>SUBTOTAL(9,C63)</f>
        <v>1976000000</v>
      </c>
      <c r="D62" s="229">
        <f>SUBTOTAL(9,D63)</f>
        <v>1976000000</v>
      </c>
      <c r="E62" s="166">
        <f t="shared" si="1"/>
        <v>0</v>
      </c>
      <c r="F62" s="172"/>
    </row>
    <row r="63" spans="1:6">
      <c r="A63" s="234" t="s">
        <v>217</v>
      </c>
      <c r="B63" s="236" t="s">
        <v>354</v>
      </c>
      <c r="C63" s="237">
        <v>1976000000</v>
      </c>
      <c r="D63" s="237">
        <v>1976000000</v>
      </c>
      <c r="E63" s="181">
        <f t="shared" si="1"/>
        <v>0</v>
      </c>
      <c r="F63" s="172"/>
    </row>
    <row r="64" spans="1:6">
      <c r="A64" s="586">
        <v>4</v>
      </c>
      <c r="B64" s="587" t="s">
        <v>347</v>
      </c>
      <c r="C64" s="229">
        <f>SUBTOTAL(9,C65)</f>
        <v>400000000</v>
      </c>
      <c r="D64" s="229">
        <f>SUBTOTAL(9,D65)</f>
        <v>0</v>
      </c>
      <c r="E64" s="166">
        <f t="shared" si="1"/>
        <v>400000000</v>
      </c>
      <c r="F64" s="172"/>
    </row>
    <row r="65" spans="1:6">
      <c r="A65" s="588" t="s">
        <v>217</v>
      </c>
      <c r="B65" s="589" t="s">
        <v>355</v>
      </c>
      <c r="C65" s="590">
        <v>400000000</v>
      </c>
      <c r="D65" s="172"/>
      <c r="E65" s="181">
        <f t="shared" si="1"/>
        <v>400000000</v>
      </c>
      <c r="F65" s="172"/>
    </row>
    <row r="66" spans="1:6">
      <c r="A66" s="238"/>
      <c r="B66" s="169" t="s">
        <v>356</v>
      </c>
      <c r="C66" s="239">
        <f>SUBTOTAL(9,C67:C77)</f>
        <v>4850153745</v>
      </c>
      <c r="D66" s="239">
        <f>SUBTOTAL(9,D67:D77)</f>
        <v>142914000</v>
      </c>
      <c r="E66" s="166">
        <f t="shared" si="1"/>
        <v>4707239745</v>
      </c>
      <c r="F66" s="166"/>
    </row>
    <row r="67" spans="1:6">
      <c r="A67" s="240" t="s">
        <v>35</v>
      </c>
      <c r="B67" s="217" t="s">
        <v>357</v>
      </c>
      <c r="C67" s="239">
        <f>SUBTOTAL(9,C68:C70)</f>
        <v>19239745</v>
      </c>
      <c r="D67" s="239">
        <f>SUBTOTAL(9,D68:D70)</f>
        <v>0</v>
      </c>
      <c r="E67" s="166">
        <f t="shared" si="1"/>
        <v>19239745</v>
      </c>
      <c r="F67" s="172"/>
    </row>
    <row r="68" spans="1:6">
      <c r="A68" s="206" t="s">
        <v>85</v>
      </c>
      <c r="B68" s="174" t="s">
        <v>358</v>
      </c>
      <c r="C68" s="239">
        <f>SUBTOTAL(9,C70)</f>
        <v>19239745</v>
      </c>
      <c r="D68" s="239">
        <f>SUBTOTAL(9,D70)</f>
        <v>0</v>
      </c>
      <c r="E68" s="166">
        <f t="shared" si="1"/>
        <v>19239745</v>
      </c>
      <c r="F68" s="172"/>
    </row>
    <row r="69" spans="1:6">
      <c r="A69" s="209"/>
      <c r="B69" s="241" t="s">
        <v>359</v>
      </c>
      <c r="C69" s="202"/>
      <c r="D69" s="172"/>
      <c r="E69" s="166">
        <f t="shared" si="1"/>
        <v>0</v>
      </c>
      <c r="F69" s="172"/>
    </row>
    <row r="70" spans="1:6">
      <c r="A70" s="209"/>
      <c r="B70" s="220" t="s">
        <v>360</v>
      </c>
      <c r="C70" s="242">
        <v>19239745</v>
      </c>
      <c r="D70" s="172"/>
      <c r="E70" s="166">
        <f t="shared" si="1"/>
        <v>19239745</v>
      </c>
      <c r="F70" s="172"/>
    </row>
    <row r="71" spans="1:6">
      <c r="A71" s="206" t="s">
        <v>36</v>
      </c>
      <c r="B71" s="207" t="s">
        <v>361</v>
      </c>
      <c r="C71" s="243">
        <f>SUBTOTAL(9,C72:C77)</f>
        <v>4830914000</v>
      </c>
      <c r="D71" s="243">
        <f>SUBTOTAL(9,D72:D77)</f>
        <v>142914000</v>
      </c>
      <c r="E71" s="166">
        <f t="shared" ref="E71:E134" si="2">C71-D71</f>
        <v>4688000000</v>
      </c>
      <c r="F71" s="172"/>
    </row>
    <row r="72" spans="1:6">
      <c r="A72" s="244">
        <v>1</v>
      </c>
      <c r="B72" s="245" t="s">
        <v>362</v>
      </c>
      <c r="C72" s="192">
        <f>SUBTOTAL(9,C73)</f>
        <v>4688000000</v>
      </c>
      <c r="D72" s="192">
        <f>SUBTOTAL(9,D73)</f>
        <v>0</v>
      </c>
      <c r="E72" s="166">
        <f t="shared" si="2"/>
        <v>4688000000</v>
      </c>
      <c r="F72" s="172"/>
    </row>
    <row r="73" spans="1:6">
      <c r="A73" s="246" t="s">
        <v>217</v>
      </c>
      <c r="B73" s="220" t="s">
        <v>363</v>
      </c>
      <c r="C73" s="247">
        <v>4688000000</v>
      </c>
      <c r="D73" s="172"/>
      <c r="E73" s="181">
        <f t="shared" si="2"/>
        <v>4688000000</v>
      </c>
      <c r="F73" s="172"/>
    </row>
    <row r="74" spans="1:6">
      <c r="A74" s="173">
        <v>2</v>
      </c>
      <c r="B74" s="174" t="s">
        <v>364</v>
      </c>
      <c r="C74" s="248">
        <f>SUBTOTAL(9,C75:C77)</f>
        <v>142914000</v>
      </c>
      <c r="D74" s="248">
        <f>SUBTOTAL(9,D75:D77)</f>
        <v>142914000</v>
      </c>
      <c r="E74" s="166">
        <f t="shared" si="2"/>
        <v>0</v>
      </c>
      <c r="F74" s="172"/>
    </row>
    <row r="75" spans="1:6">
      <c r="A75" s="173" t="s">
        <v>301</v>
      </c>
      <c r="B75" s="249" t="s">
        <v>365</v>
      </c>
      <c r="C75" s="250">
        <f>SUBTOTAL(9,C76:C77)</f>
        <v>142914000</v>
      </c>
      <c r="D75" s="250">
        <f>SUBTOTAL(9,D76:D77)</f>
        <v>142914000</v>
      </c>
      <c r="E75" s="166">
        <f t="shared" si="2"/>
        <v>0</v>
      </c>
      <c r="F75" s="172"/>
    </row>
    <row r="76" spans="1:6">
      <c r="A76" s="251" t="s">
        <v>217</v>
      </c>
      <c r="B76" s="196" t="s">
        <v>366</v>
      </c>
      <c r="C76" s="252">
        <v>23214000</v>
      </c>
      <c r="D76" s="252">
        <v>23214000</v>
      </c>
      <c r="E76" s="181">
        <f t="shared" si="2"/>
        <v>0</v>
      </c>
      <c r="F76" s="172"/>
    </row>
    <row r="77" spans="1:6">
      <c r="A77" s="251" t="s">
        <v>217</v>
      </c>
      <c r="B77" s="253" t="s">
        <v>367</v>
      </c>
      <c r="C77" s="252">
        <v>119700000</v>
      </c>
      <c r="D77" s="252">
        <v>119700000</v>
      </c>
      <c r="E77" s="181">
        <f t="shared" si="2"/>
        <v>0</v>
      </c>
      <c r="F77" s="172"/>
    </row>
    <row r="78" spans="1:6">
      <c r="A78" s="214"/>
      <c r="B78" s="169" t="s">
        <v>368</v>
      </c>
      <c r="C78" s="254">
        <f>SUBTOTAL(9,C79:C81)</f>
        <v>57431000</v>
      </c>
      <c r="D78" s="254">
        <f>SUBTOTAL(9,D79:D81)</f>
        <v>57431000</v>
      </c>
      <c r="E78" s="166">
        <f t="shared" si="2"/>
        <v>0</v>
      </c>
      <c r="F78" s="166"/>
    </row>
    <row r="79" spans="1:6">
      <c r="A79" s="240" t="s">
        <v>35</v>
      </c>
      <c r="B79" s="217" t="s">
        <v>369</v>
      </c>
      <c r="C79" s="254">
        <f>SUBTOTAL(9,C81)</f>
        <v>57431000</v>
      </c>
      <c r="D79" s="254">
        <f>SUBTOTAL(9,D81)</f>
        <v>57431000</v>
      </c>
      <c r="E79" s="166">
        <f t="shared" si="2"/>
        <v>0</v>
      </c>
      <c r="F79" s="172"/>
    </row>
    <row r="80" spans="1:6">
      <c r="A80" s="255">
        <v>1</v>
      </c>
      <c r="B80" s="256" t="s">
        <v>370</v>
      </c>
      <c r="C80" s="257"/>
      <c r="D80" s="172"/>
      <c r="E80" s="166">
        <f t="shared" si="2"/>
        <v>0</v>
      </c>
      <c r="F80" s="172"/>
    </row>
    <row r="81" spans="1:6">
      <c r="A81" s="258" t="s">
        <v>87</v>
      </c>
      <c r="B81" s="591" t="s">
        <v>371</v>
      </c>
      <c r="C81" s="259">
        <v>57431000</v>
      </c>
      <c r="D81" s="259">
        <v>57431000</v>
      </c>
      <c r="E81" s="181">
        <f t="shared" si="2"/>
        <v>0</v>
      </c>
      <c r="F81" s="172"/>
    </row>
    <row r="82" spans="1:6">
      <c r="A82" s="169"/>
      <c r="B82" s="169" t="s">
        <v>372</v>
      </c>
      <c r="C82" s="260">
        <f>SUBTOTAL(9,C83:C91)</f>
        <v>107214925</v>
      </c>
      <c r="D82" s="260">
        <f>SUBTOTAL(9,D83:D91)</f>
        <v>36810611</v>
      </c>
      <c r="E82" s="166">
        <f t="shared" si="2"/>
        <v>70404314</v>
      </c>
      <c r="F82" s="166"/>
    </row>
    <row r="83" spans="1:6">
      <c r="A83" s="173" t="s">
        <v>35</v>
      </c>
      <c r="B83" s="174" t="s">
        <v>373</v>
      </c>
      <c r="C83" s="230">
        <f>SUBTOTAL(9,C84:C91)</f>
        <v>107214925</v>
      </c>
      <c r="D83" s="230">
        <f>SUBTOTAL(9,D84:D91)</f>
        <v>36810611</v>
      </c>
      <c r="E83" s="166">
        <f t="shared" si="2"/>
        <v>70404314</v>
      </c>
      <c r="F83" s="172"/>
    </row>
    <row r="84" spans="1:6">
      <c r="A84" s="173" t="s">
        <v>113</v>
      </c>
      <c r="B84" s="174" t="s">
        <v>374</v>
      </c>
      <c r="C84" s="230">
        <f>SUBTOTAL(9,C85:C88)</f>
        <v>70404314</v>
      </c>
      <c r="D84" s="230">
        <f>SUBTOTAL(9,D85:D88)</f>
        <v>0</v>
      </c>
      <c r="E84" s="166">
        <f t="shared" si="2"/>
        <v>70404314</v>
      </c>
      <c r="F84" s="172"/>
    </row>
    <row r="85" spans="1:6">
      <c r="A85" s="173">
        <v>1</v>
      </c>
      <c r="B85" s="174" t="s">
        <v>375</v>
      </c>
      <c r="C85" s="261">
        <f>SUBTOTAL(9,C86)</f>
        <v>45708000</v>
      </c>
      <c r="D85" s="261">
        <f>SUBTOTAL(9,D86)</f>
        <v>0</v>
      </c>
      <c r="E85" s="166">
        <f t="shared" si="2"/>
        <v>45708000</v>
      </c>
      <c r="F85" s="172"/>
    </row>
    <row r="86" spans="1:6" ht="31">
      <c r="A86" s="262"/>
      <c r="B86" s="196" t="s">
        <v>376</v>
      </c>
      <c r="C86" s="233">
        <v>45708000</v>
      </c>
      <c r="D86" s="172"/>
      <c r="E86" s="181">
        <f t="shared" si="2"/>
        <v>45708000</v>
      </c>
      <c r="F86" s="172"/>
    </row>
    <row r="87" spans="1:6">
      <c r="A87" s="173">
        <v>2</v>
      </c>
      <c r="B87" s="263" t="s">
        <v>377</v>
      </c>
      <c r="C87" s="230">
        <f>SUBTOTAL(9,C88)</f>
        <v>24696314</v>
      </c>
      <c r="D87" s="230">
        <f>SUBTOTAL(9,D88)</f>
        <v>0</v>
      </c>
      <c r="E87" s="166">
        <f t="shared" si="2"/>
        <v>24696314</v>
      </c>
      <c r="F87" s="172"/>
    </row>
    <row r="88" spans="1:6">
      <c r="A88" s="173"/>
      <c r="B88" s="264" t="s">
        <v>378</v>
      </c>
      <c r="C88" s="233">
        <v>24696314</v>
      </c>
      <c r="D88" s="172"/>
      <c r="E88" s="181">
        <f t="shared" si="2"/>
        <v>24696314</v>
      </c>
      <c r="F88" s="172"/>
    </row>
    <row r="89" spans="1:6">
      <c r="A89" s="173" t="s">
        <v>85</v>
      </c>
      <c r="B89" s="174" t="s">
        <v>379</v>
      </c>
      <c r="C89" s="230">
        <f>SUBTOTAL(9,C90:C91)</f>
        <v>36810611</v>
      </c>
      <c r="D89" s="230">
        <f>SUBTOTAL(9,D90:D91)</f>
        <v>36810611</v>
      </c>
      <c r="E89" s="166">
        <f t="shared" si="2"/>
        <v>0</v>
      </c>
      <c r="F89" s="172"/>
    </row>
    <row r="90" spans="1:6" ht="30">
      <c r="A90" s="173">
        <v>1</v>
      </c>
      <c r="B90" s="263" t="s">
        <v>380</v>
      </c>
      <c r="C90" s="230">
        <f>SUBTOTAL(9,C91)</f>
        <v>36810611</v>
      </c>
      <c r="D90" s="230">
        <f>SUBTOTAL(9,D91)</f>
        <v>36810611</v>
      </c>
      <c r="E90" s="166">
        <f t="shared" si="2"/>
        <v>0</v>
      </c>
      <c r="F90" s="172"/>
    </row>
    <row r="91" spans="1:6">
      <c r="A91" s="251"/>
      <c r="B91" s="265" t="s">
        <v>381</v>
      </c>
      <c r="C91" s="233">
        <v>36810611</v>
      </c>
      <c r="D91" s="233">
        <v>36810611</v>
      </c>
      <c r="E91" s="181">
        <f t="shared" si="2"/>
        <v>0</v>
      </c>
      <c r="F91" s="172"/>
    </row>
    <row r="92" spans="1:6">
      <c r="A92" s="266"/>
      <c r="B92" s="169" t="s">
        <v>382</v>
      </c>
      <c r="C92" s="267">
        <f>SUBTOTAL(9,C93:C106)</f>
        <v>1327409446</v>
      </c>
      <c r="D92" s="267">
        <f>SUBTOTAL(9,D93:D106)</f>
        <v>134253446</v>
      </c>
      <c r="E92" s="166">
        <f t="shared" si="2"/>
        <v>1193156000</v>
      </c>
      <c r="F92" s="166"/>
    </row>
    <row r="93" spans="1:6">
      <c r="A93" s="268" t="s">
        <v>35</v>
      </c>
      <c r="B93" s="269" t="s">
        <v>373</v>
      </c>
      <c r="C93" s="270">
        <f>SUBTOTAL(9,C94:C100)</f>
        <v>1132785000</v>
      </c>
      <c r="D93" s="270">
        <f>SUBTOTAL(9,D94:D100)</f>
        <v>0</v>
      </c>
      <c r="E93" s="166">
        <f t="shared" si="2"/>
        <v>1132785000</v>
      </c>
      <c r="F93" s="172"/>
    </row>
    <row r="94" spans="1:6">
      <c r="A94" s="268" t="s">
        <v>113</v>
      </c>
      <c r="B94" s="269" t="s">
        <v>374</v>
      </c>
      <c r="C94" s="270">
        <f>SUBTOTAL(9,C95:C100)</f>
        <v>1132785000</v>
      </c>
      <c r="D94" s="270">
        <f>SUBTOTAL(9,D95:D100)</f>
        <v>0</v>
      </c>
      <c r="E94" s="166">
        <f t="shared" si="2"/>
        <v>1132785000</v>
      </c>
      <c r="F94" s="172"/>
    </row>
    <row r="95" spans="1:6" ht="30">
      <c r="A95" s="268">
        <v>1</v>
      </c>
      <c r="B95" s="269" t="s">
        <v>383</v>
      </c>
      <c r="C95" s="270">
        <f>SUBTOTAL(9,C96)</f>
        <v>98157000</v>
      </c>
      <c r="D95" s="270">
        <f>SUBTOTAL(9,D96)</f>
        <v>0</v>
      </c>
      <c r="E95" s="166">
        <f t="shared" si="2"/>
        <v>98157000</v>
      </c>
      <c r="F95" s="172"/>
    </row>
    <row r="96" spans="1:6">
      <c r="A96" s="271"/>
      <c r="B96" s="272" t="s">
        <v>384</v>
      </c>
      <c r="C96" s="273">
        <v>98157000</v>
      </c>
      <c r="D96" s="172"/>
      <c r="E96" s="181">
        <f t="shared" si="2"/>
        <v>98157000</v>
      </c>
      <c r="F96" s="172"/>
    </row>
    <row r="97" spans="1:6">
      <c r="A97" s="268">
        <v>2</v>
      </c>
      <c r="B97" s="269" t="s">
        <v>385</v>
      </c>
      <c r="C97" s="270">
        <f>SUBTOTAL(9,C98)</f>
        <v>1000774000</v>
      </c>
      <c r="D97" s="270">
        <f>SUBTOTAL(9,D98)</f>
        <v>0</v>
      </c>
      <c r="E97" s="166">
        <f t="shared" si="2"/>
        <v>1000774000</v>
      </c>
      <c r="F97" s="172"/>
    </row>
    <row r="98" spans="1:6">
      <c r="A98" s="271"/>
      <c r="B98" s="272" t="s">
        <v>386</v>
      </c>
      <c r="C98" s="273">
        <v>1000774000</v>
      </c>
      <c r="D98" s="172"/>
      <c r="E98" s="181">
        <f t="shared" si="2"/>
        <v>1000774000</v>
      </c>
      <c r="F98" s="172"/>
    </row>
    <row r="99" spans="1:6">
      <c r="A99" s="268">
        <v>3</v>
      </c>
      <c r="B99" s="269" t="s">
        <v>387</v>
      </c>
      <c r="C99" s="270">
        <f>SUBTOTAL(9,C100)</f>
        <v>33854000</v>
      </c>
      <c r="D99" s="270">
        <f>SUBTOTAL(9,D100)</f>
        <v>0</v>
      </c>
      <c r="E99" s="166">
        <f t="shared" si="2"/>
        <v>33854000</v>
      </c>
      <c r="F99" s="172"/>
    </row>
    <row r="100" spans="1:6" ht="31">
      <c r="A100" s="271"/>
      <c r="B100" s="272" t="s">
        <v>388</v>
      </c>
      <c r="C100" s="273">
        <v>33854000</v>
      </c>
      <c r="D100" s="172"/>
      <c r="E100" s="181">
        <f t="shared" si="2"/>
        <v>33854000</v>
      </c>
      <c r="F100" s="172"/>
    </row>
    <row r="101" spans="1:6">
      <c r="A101" s="268" t="s">
        <v>36</v>
      </c>
      <c r="B101" s="269" t="s">
        <v>389</v>
      </c>
      <c r="C101" s="270">
        <f>SUBTOTAL(9,C102:C103)</f>
        <v>60371000</v>
      </c>
      <c r="D101" s="270">
        <f>SUBTOTAL(9,D102:D103)</f>
        <v>0</v>
      </c>
      <c r="E101" s="166">
        <f t="shared" si="2"/>
        <v>60371000</v>
      </c>
      <c r="F101" s="172"/>
    </row>
    <row r="102" spans="1:6">
      <c r="A102" s="268">
        <v>1</v>
      </c>
      <c r="B102" s="269" t="s">
        <v>385</v>
      </c>
      <c r="C102" s="270">
        <f>SUBTOTAL(9,C103)</f>
        <v>60371000</v>
      </c>
      <c r="D102" s="270">
        <f>SUBTOTAL(9,D103)</f>
        <v>0</v>
      </c>
      <c r="E102" s="166">
        <f t="shared" si="2"/>
        <v>60371000</v>
      </c>
      <c r="F102" s="172"/>
    </row>
    <row r="103" spans="1:6">
      <c r="A103" s="271"/>
      <c r="B103" s="272" t="s">
        <v>386</v>
      </c>
      <c r="C103" s="273">
        <v>60371000</v>
      </c>
      <c r="D103" s="172"/>
      <c r="E103" s="181">
        <f t="shared" si="2"/>
        <v>60371000</v>
      </c>
      <c r="F103" s="172"/>
    </row>
    <row r="104" spans="1:6">
      <c r="A104" s="206" t="s">
        <v>118</v>
      </c>
      <c r="B104" s="269" t="s">
        <v>390</v>
      </c>
      <c r="C104" s="270">
        <f>SUBTOTAL(9,C105:C106)</f>
        <v>134253446</v>
      </c>
      <c r="D104" s="270">
        <f>SUBTOTAL(9,D105:D106)</f>
        <v>134253446</v>
      </c>
      <c r="E104" s="166">
        <f t="shared" si="2"/>
        <v>0</v>
      </c>
      <c r="F104" s="172"/>
    </row>
    <row r="105" spans="1:6">
      <c r="A105" s="206">
        <v>1</v>
      </c>
      <c r="B105" s="207" t="s">
        <v>391</v>
      </c>
      <c r="C105" s="274">
        <f>SUBTOTAL(9,C106)</f>
        <v>134253446</v>
      </c>
      <c r="D105" s="274">
        <f>SUBTOTAL(9,D106)</f>
        <v>134253446</v>
      </c>
      <c r="E105" s="166">
        <f t="shared" si="2"/>
        <v>0</v>
      </c>
      <c r="F105" s="172"/>
    </row>
    <row r="106" spans="1:6">
      <c r="A106" s="209" t="s">
        <v>87</v>
      </c>
      <c r="B106" s="201" t="s">
        <v>392</v>
      </c>
      <c r="C106" s="275">
        <v>134253446</v>
      </c>
      <c r="D106" s="275">
        <v>134253446</v>
      </c>
      <c r="E106" s="181">
        <f t="shared" si="2"/>
        <v>0</v>
      </c>
      <c r="F106" s="172"/>
    </row>
    <row r="107" spans="1:6">
      <c r="A107" s="266"/>
      <c r="B107" s="169" t="s">
        <v>393</v>
      </c>
      <c r="C107" s="267">
        <f>SUBTOTAL(9,C108:C125)</f>
        <v>122087516</v>
      </c>
      <c r="D107" s="267">
        <f>SUBTOTAL(9,D108:D125)</f>
        <v>0</v>
      </c>
      <c r="E107" s="166">
        <f t="shared" si="2"/>
        <v>122087516</v>
      </c>
      <c r="F107" s="166"/>
    </row>
    <row r="108" spans="1:6">
      <c r="A108" s="266" t="s">
        <v>35</v>
      </c>
      <c r="B108" s="276" t="s">
        <v>340</v>
      </c>
      <c r="C108" s="267">
        <f>SUBTOTAL(9,C109:C121)</f>
        <v>53197226</v>
      </c>
      <c r="D108" s="267">
        <f>SUBTOTAL(9,D109:D121)</f>
        <v>0</v>
      </c>
      <c r="E108" s="166">
        <f t="shared" si="2"/>
        <v>53197226</v>
      </c>
      <c r="F108" s="172"/>
    </row>
    <row r="109" spans="1:6">
      <c r="A109" s="268">
        <v>1</v>
      </c>
      <c r="B109" s="269" t="s">
        <v>343</v>
      </c>
      <c r="C109" s="267">
        <f>SUBTOTAL(9,C110:C111)</f>
        <v>5631325</v>
      </c>
      <c r="D109" s="267">
        <f>SUBTOTAL(9,D110:D111)</f>
        <v>0</v>
      </c>
      <c r="E109" s="166">
        <f t="shared" si="2"/>
        <v>5631325</v>
      </c>
      <c r="F109" s="172"/>
    </row>
    <row r="110" spans="1:6">
      <c r="A110" s="268"/>
      <c r="B110" s="276" t="s">
        <v>394</v>
      </c>
      <c r="C110" s="267">
        <f>SUBTOTAL(9,C111)</f>
        <v>5631325</v>
      </c>
      <c r="D110" s="267">
        <f>SUBTOTAL(9,D111)</f>
        <v>0</v>
      </c>
      <c r="E110" s="166">
        <f t="shared" si="2"/>
        <v>5631325</v>
      </c>
      <c r="F110" s="172"/>
    </row>
    <row r="111" spans="1:6">
      <c r="A111" s="277"/>
      <c r="B111" s="272" t="s">
        <v>395</v>
      </c>
      <c r="C111" s="278">
        <v>5631325</v>
      </c>
      <c r="D111" s="172"/>
      <c r="E111" s="181">
        <f t="shared" si="2"/>
        <v>5631325</v>
      </c>
      <c r="F111" s="172"/>
    </row>
    <row r="112" spans="1:6">
      <c r="A112" s="268">
        <v>3</v>
      </c>
      <c r="B112" s="269" t="s">
        <v>88</v>
      </c>
      <c r="C112" s="267">
        <f>SUBTOTAL(9,C113:C114)</f>
        <v>2275000</v>
      </c>
      <c r="D112" s="267">
        <f>SUBTOTAL(9,D113:D114)</f>
        <v>0</v>
      </c>
      <c r="E112" s="166">
        <f t="shared" si="2"/>
        <v>2275000</v>
      </c>
      <c r="F112" s="172"/>
    </row>
    <row r="113" spans="1:6">
      <c r="A113" s="277"/>
      <c r="B113" s="276" t="s">
        <v>394</v>
      </c>
      <c r="C113" s="267">
        <f>SUBTOTAL(9,C114)</f>
        <v>2275000</v>
      </c>
      <c r="D113" s="267">
        <f>SUBTOTAL(9,D114)</f>
        <v>0</v>
      </c>
      <c r="E113" s="166">
        <f t="shared" si="2"/>
        <v>2275000</v>
      </c>
      <c r="F113" s="172"/>
    </row>
    <row r="114" spans="1:6">
      <c r="A114" s="277"/>
      <c r="B114" s="272" t="s">
        <v>396</v>
      </c>
      <c r="C114" s="278">
        <v>2275000</v>
      </c>
      <c r="D114" s="172"/>
      <c r="E114" s="181">
        <f t="shared" si="2"/>
        <v>2275000</v>
      </c>
      <c r="F114" s="172"/>
    </row>
    <row r="115" spans="1:6">
      <c r="A115" s="268">
        <v>4</v>
      </c>
      <c r="B115" s="269" t="s">
        <v>397</v>
      </c>
      <c r="C115" s="267">
        <f>SUBTOTAL(9,C116:C117)</f>
        <v>29758030</v>
      </c>
      <c r="D115" s="267">
        <f>SUBTOTAL(9,D116:D117)</f>
        <v>0</v>
      </c>
      <c r="E115" s="166">
        <f t="shared" si="2"/>
        <v>29758030</v>
      </c>
      <c r="F115" s="172"/>
    </row>
    <row r="116" spans="1:6">
      <c r="A116" s="268"/>
      <c r="B116" s="276" t="s">
        <v>394</v>
      </c>
      <c r="C116" s="267">
        <f>SUBTOTAL(9,C117)</f>
        <v>29758030</v>
      </c>
      <c r="D116" s="267">
        <f>SUBTOTAL(9,D117)</f>
        <v>0</v>
      </c>
      <c r="E116" s="166">
        <f t="shared" si="2"/>
        <v>29758030</v>
      </c>
      <c r="F116" s="172"/>
    </row>
    <row r="117" spans="1:6">
      <c r="A117" s="277"/>
      <c r="B117" s="272" t="s">
        <v>396</v>
      </c>
      <c r="C117" s="278">
        <v>29758030</v>
      </c>
      <c r="D117" s="172"/>
      <c r="E117" s="181">
        <f t="shared" si="2"/>
        <v>29758030</v>
      </c>
      <c r="F117" s="172"/>
    </row>
    <row r="118" spans="1:6">
      <c r="A118" s="266">
        <v>5</v>
      </c>
      <c r="B118" s="276" t="s">
        <v>398</v>
      </c>
      <c r="C118" s="267">
        <f>SUBTOTAL(9,C119:C121)</f>
        <v>15532871</v>
      </c>
      <c r="D118" s="267">
        <f>SUBTOTAL(9,D119:D121)</f>
        <v>0</v>
      </c>
      <c r="E118" s="166">
        <f t="shared" si="2"/>
        <v>15532871</v>
      </c>
      <c r="F118" s="172"/>
    </row>
    <row r="119" spans="1:6">
      <c r="A119" s="279"/>
      <c r="B119" s="276" t="s">
        <v>394</v>
      </c>
      <c r="C119" s="267">
        <f>SUBTOTAL(9,C120:C121)</f>
        <v>15532871</v>
      </c>
      <c r="D119" s="267">
        <f>SUBTOTAL(9,D120:D121)</f>
        <v>0</v>
      </c>
      <c r="E119" s="166">
        <f t="shared" si="2"/>
        <v>15532871</v>
      </c>
      <c r="F119" s="172"/>
    </row>
    <row r="120" spans="1:6">
      <c r="A120" s="279"/>
      <c r="B120" s="272" t="s">
        <v>395</v>
      </c>
      <c r="C120" s="278">
        <v>9126265</v>
      </c>
      <c r="D120" s="172"/>
      <c r="E120" s="181">
        <f t="shared" si="2"/>
        <v>9126265</v>
      </c>
      <c r="F120" s="172"/>
    </row>
    <row r="121" spans="1:6">
      <c r="A121" s="279"/>
      <c r="B121" s="272" t="s">
        <v>396</v>
      </c>
      <c r="C121" s="278">
        <v>6406606</v>
      </c>
      <c r="D121" s="172"/>
      <c r="E121" s="181">
        <f t="shared" si="2"/>
        <v>6406606</v>
      </c>
      <c r="F121" s="172"/>
    </row>
    <row r="122" spans="1:6">
      <c r="A122" s="266" t="s">
        <v>36</v>
      </c>
      <c r="B122" s="276" t="s">
        <v>399</v>
      </c>
      <c r="C122" s="267">
        <f>SUBTOTAL(9,C123:C125)</f>
        <v>68890290</v>
      </c>
      <c r="D122" s="267">
        <f>SUBTOTAL(9,D123:D125)</f>
        <v>0</v>
      </c>
      <c r="E122" s="166">
        <f t="shared" si="2"/>
        <v>68890290</v>
      </c>
      <c r="F122" s="172"/>
    </row>
    <row r="123" spans="1:6">
      <c r="A123" s="266" t="s">
        <v>113</v>
      </c>
      <c r="B123" s="276" t="s">
        <v>400</v>
      </c>
      <c r="C123" s="267">
        <f>SUBTOTAL(9,C124:C125)</f>
        <v>68890290</v>
      </c>
      <c r="D123" s="267">
        <f>SUBTOTAL(9,D124:D125)</f>
        <v>0</v>
      </c>
      <c r="E123" s="166">
        <f t="shared" si="2"/>
        <v>68890290</v>
      </c>
      <c r="F123" s="172"/>
    </row>
    <row r="124" spans="1:6">
      <c r="A124" s="266">
        <v>2</v>
      </c>
      <c r="B124" s="269" t="s">
        <v>401</v>
      </c>
      <c r="C124" s="267">
        <f>SUBTOTAL(9,C125)</f>
        <v>68890290</v>
      </c>
      <c r="D124" s="267">
        <f>SUBTOTAL(9,D125)</f>
        <v>0</v>
      </c>
      <c r="E124" s="166">
        <f t="shared" si="2"/>
        <v>68890290</v>
      </c>
      <c r="F124" s="172"/>
    </row>
    <row r="125" spans="1:6" ht="31">
      <c r="A125" s="279" t="s">
        <v>110</v>
      </c>
      <c r="B125" s="272" t="s">
        <v>402</v>
      </c>
      <c r="C125" s="278">
        <v>68890290</v>
      </c>
      <c r="D125" s="172"/>
      <c r="E125" s="181">
        <f t="shared" si="2"/>
        <v>68890290</v>
      </c>
      <c r="F125" s="172"/>
    </row>
    <row r="126" spans="1:6">
      <c r="A126" s="268"/>
      <c r="B126" s="169" t="s">
        <v>403</v>
      </c>
      <c r="C126" s="270">
        <f>SUBTOTAL(9,C127:C151)</f>
        <v>1756501696</v>
      </c>
      <c r="D126" s="270">
        <f>SUBTOTAL(9,D127:D151)</f>
        <v>0</v>
      </c>
      <c r="E126" s="166">
        <f t="shared" si="2"/>
        <v>1756501696</v>
      </c>
      <c r="F126" s="166"/>
    </row>
    <row r="127" spans="1:6">
      <c r="A127" s="268" t="s">
        <v>35</v>
      </c>
      <c r="B127" s="269" t="s">
        <v>404</v>
      </c>
      <c r="C127" s="270">
        <f>SUBTOTAL(9,C128:C143)</f>
        <v>280508454</v>
      </c>
      <c r="D127" s="270">
        <f>SUBTOTAL(9,D128:D143)</f>
        <v>0</v>
      </c>
      <c r="E127" s="166">
        <f t="shared" si="2"/>
        <v>280508454</v>
      </c>
      <c r="F127" s="172"/>
    </row>
    <row r="128" spans="1:6">
      <c r="A128" s="268" t="s">
        <v>113</v>
      </c>
      <c r="B128" s="269" t="s">
        <v>405</v>
      </c>
      <c r="C128" s="270">
        <f>SUBTOTAL(9,C129:C143)</f>
        <v>280508454</v>
      </c>
      <c r="D128" s="270">
        <f>SUBTOTAL(9,D129:D143)</f>
        <v>0</v>
      </c>
      <c r="E128" s="166">
        <f t="shared" si="2"/>
        <v>280508454</v>
      </c>
      <c r="F128" s="172"/>
    </row>
    <row r="129" spans="1:6">
      <c r="A129" s="268">
        <v>1</v>
      </c>
      <c r="B129" s="276" t="s">
        <v>406</v>
      </c>
      <c r="C129" s="270">
        <f>SUBTOTAL(9,C130)</f>
        <v>69830191</v>
      </c>
      <c r="D129" s="270">
        <f>SUBTOTAL(9,D130)</f>
        <v>0</v>
      </c>
      <c r="E129" s="166">
        <f t="shared" si="2"/>
        <v>69830191</v>
      </c>
      <c r="F129" s="172"/>
    </row>
    <row r="130" spans="1:6">
      <c r="A130" s="268"/>
      <c r="B130" s="272" t="s">
        <v>407</v>
      </c>
      <c r="C130" s="278">
        <v>69830191</v>
      </c>
      <c r="D130" s="172"/>
      <c r="E130" s="181">
        <f t="shared" si="2"/>
        <v>69830191</v>
      </c>
      <c r="F130" s="172"/>
    </row>
    <row r="131" spans="1:6">
      <c r="A131" s="268">
        <v>2</v>
      </c>
      <c r="B131" s="276" t="s">
        <v>408</v>
      </c>
      <c r="C131" s="270">
        <f>SUBTOTAL(9,C132:C133)</f>
        <v>58702747</v>
      </c>
      <c r="D131" s="270">
        <f>SUBTOTAL(9,D132:D133)</f>
        <v>0</v>
      </c>
      <c r="E131" s="166">
        <f t="shared" si="2"/>
        <v>58702747</v>
      </c>
      <c r="F131" s="172"/>
    </row>
    <row r="132" spans="1:6">
      <c r="A132" s="268"/>
      <c r="B132" s="272" t="s">
        <v>344</v>
      </c>
      <c r="C132" s="278">
        <v>48918956</v>
      </c>
      <c r="D132" s="172"/>
      <c r="E132" s="181">
        <f t="shared" si="2"/>
        <v>48918956</v>
      </c>
      <c r="F132" s="172"/>
    </row>
    <row r="133" spans="1:6">
      <c r="A133" s="268"/>
      <c r="B133" s="272" t="s">
        <v>407</v>
      </c>
      <c r="C133" s="278">
        <v>9783791</v>
      </c>
      <c r="D133" s="172"/>
      <c r="E133" s="181">
        <f t="shared" si="2"/>
        <v>9783791</v>
      </c>
      <c r="F133" s="172"/>
    </row>
    <row r="134" spans="1:6">
      <c r="A134" s="268">
        <v>3</v>
      </c>
      <c r="B134" s="269" t="s">
        <v>409</v>
      </c>
      <c r="C134" s="270">
        <f>SUBTOTAL(9,C135:C136)</f>
        <v>69282606</v>
      </c>
      <c r="D134" s="270">
        <f>SUBTOTAL(9,D135:D136)</f>
        <v>0</v>
      </c>
      <c r="E134" s="166">
        <f t="shared" si="2"/>
        <v>69282606</v>
      </c>
      <c r="F134" s="172"/>
    </row>
    <row r="135" spans="1:6">
      <c r="A135" s="268"/>
      <c r="B135" s="272" t="s">
        <v>344</v>
      </c>
      <c r="C135" s="278">
        <v>43855919</v>
      </c>
      <c r="D135" s="172"/>
      <c r="E135" s="181">
        <f t="shared" ref="E135:E198" si="3">C135-D135</f>
        <v>43855919</v>
      </c>
      <c r="F135" s="172"/>
    </row>
    <row r="136" spans="1:6">
      <c r="A136" s="268"/>
      <c r="B136" s="272" t="s">
        <v>407</v>
      </c>
      <c r="C136" s="278">
        <v>25426687</v>
      </c>
      <c r="D136" s="172"/>
      <c r="E136" s="181">
        <f t="shared" si="3"/>
        <v>25426687</v>
      </c>
      <c r="F136" s="172"/>
    </row>
    <row r="137" spans="1:6">
      <c r="A137" s="268">
        <v>4</v>
      </c>
      <c r="B137" s="269" t="s">
        <v>410</v>
      </c>
      <c r="C137" s="270">
        <f>SUBTOTAL(9,C138:C139)</f>
        <v>15878260</v>
      </c>
      <c r="D137" s="270">
        <f>SUBTOTAL(9,D138:D139)</f>
        <v>0</v>
      </c>
      <c r="E137" s="166">
        <f t="shared" si="3"/>
        <v>15878260</v>
      </c>
      <c r="F137" s="172"/>
    </row>
    <row r="138" spans="1:6">
      <c r="A138" s="268"/>
      <c r="B138" s="272" t="s">
        <v>411</v>
      </c>
      <c r="C138" s="278">
        <v>2180800</v>
      </c>
      <c r="D138" s="172"/>
      <c r="E138" s="181">
        <f t="shared" si="3"/>
        <v>2180800</v>
      </c>
      <c r="F138" s="172"/>
    </row>
    <row r="139" spans="1:6">
      <c r="A139" s="268"/>
      <c r="B139" s="272" t="s">
        <v>407</v>
      </c>
      <c r="C139" s="278">
        <v>13697460</v>
      </c>
      <c r="D139" s="172"/>
      <c r="E139" s="181">
        <f t="shared" si="3"/>
        <v>13697460</v>
      </c>
      <c r="F139" s="172"/>
    </row>
    <row r="140" spans="1:6">
      <c r="A140" s="268">
        <v>5</v>
      </c>
      <c r="B140" s="269" t="s">
        <v>412</v>
      </c>
      <c r="C140" s="270">
        <f>SUBTOTAL(9,C141:C143)</f>
        <v>66814650</v>
      </c>
      <c r="D140" s="270">
        <f>SUBTOTAL(9,D141:D143)</f>
        <v>0</v>
      </c>
      <c r="E140" s="166">
        <f t="shared" si="3"/>
        <v>66814650</v>
      </c>
      <c r="F140" s="172"/>
    </row>
    <row r="141" spans="1:6">
      <c r="A141" s="268"/>
      <c r="B141" s="272" t="s">
        <v>411</v>
      </c>
      <c r="C141" s="278">
        <v>37119250</v>
      </c>
      <c r="D141" s="172"/>
      <c r="E141" s="181">
        <f t="shared" si="3"/>
        <v>37119250</v>
      </c>
      <c r="F141" s="172"/>
    </row>
    <row r="142" spans="1:6">
      <c r="A142" s="268"/>
      <c r="B142" s="272" t="s">
        <v>413</v>
      </c>
      <c r="C142" s="278">
        <v>18559625</v>
      </c>
      <c r="D142" s="172"/>
      <c r="E142" s="181">
        <f t="shared" si="3"/>
        <v>18559625</v>
      </c>
      <c r="F142" s="172"/>
    </row>
    <row r="143" spans="1:6">
      <c r="A143" s="268"/>
      <c r="B143" s="272" t="s">
        <v>407</v>
      </c>
      <c r="C143" s="278">
        <v>11135775</v>
      </c>
      <c r="D143" s="172"/>
      <c r="E143" s="181">
        <f t="shared" si="3"/>
        <v>11135775</v>
      </c>
      <c r="F143" s="172"/>
    </row>
    <row r="144" spans="1:6">
      <c r="A144" s="266" t="s">
        <v>36</v>
      </c>
      <c r="B144" s="276" t="s">
        <v>414</v>
      </c>
      <c r="C144" s="270">
        <f>SUBTOTAL(9,C145:C151)</f>
        <v>1475993242</v>
      </c>
      <c r="D144" s="270">
        <f>SUBTOTAL(9,D145:D151)</f>
        <v>0</v>
      </c>
      <c r="E144" s="166">
        <f t="shared" si="3"/>
        <v>1475993242</v>
      </c>
      <c r="F144" s="172"/>
    </row>
    <row r="145" spans="1:6">
      <c r="A145" s="266" t="s">
        <v>113</v>
      </c>
      <c r="B145" s="276" t="s">
        <v>332</v>
      </c>
      <c r="C145" s="270">
        <f>SUBTOTAL(9,C146:C148)</f>
        <v>1425600000</v>
      </c>
      <c r="D145" s="270">
        <f>SUBTOTAL(9,D146:D148)</f>
        <v>0</v>
      </c>
      <c r="E145" s="166">
        <f t="shared" si="3"/>
        <v>1425600000</v>
      </c>
      <c r="F145" s="172"/>
    </row>
    <row r="146" spans="1:6">
      <c r="A146" s="266">
        <v>1</v>
      </c>
      <c r="B146" s="280" t="s">
        <v>415</v>
      </c>
      <c r="C146" s="270">
        <f>SUBTOTAL(9,C147:C148)</f>
        <v>1425600000</v>
      </c>
      <c r="D146" s="270">
        <f>SUBTOTAL(9,D147:D148)</f>
        <v>0</v>
      </c>
      <c r="E146" s="166">
        <f t="shared" si="3"/>
        <v>1425600000</v>
      </c>
      <c r="F146" s="172"/>
    </row>
    <row r="147" spans="1:6">
      <c r="A147" s="279"/>
      <c r="B147" s="280" t="s">
        <v>416</v>
      </c>
      <c r="C147" s="278">
        <v>511300000</v>
      </c>
      <c r="D147" s="172"/>
      <c r="E147" s="181">
        <f t="shared" si="3"/>
        <v>511300000</v>
      </c>
      <c r="F147" s="172"/>
    </row>
    <row r="148" spans="1:6">
      <c r="A148" s="279"/>
      <c r="B148" s="280" t="s">
        <v>417</v>
      </c>
      <c r="C148" s="278">
        <v>914300000</v>
      </c>
      <c r="D148" s="172"/>
      <c r="E148" s="181">
        <f t="shared" si="3"/>
        <v>914300000</v>
      </c>
      <c r="F148" s="172"/>
    </row>
    <row r="149" spans="1:6">
      <c r="A149" s="266" t="s">
        <v>85</v>
      </c>
      <c r="B149" s="276" t="s">
        <v>345</v>
      </c>
      <c r="C149" s="270">
        <f>SUBTOTAL(9,C150:C151)</f>
        <v>50393242</v>
      </c>
      <c r="D149" s="270">
        <f>SUBTOTAL(9,D150:D151)</f>
        <v>0</v>
      </c>
      <c r="E149" s="166">
        <f t="shared" si="3"/>
        <v>50393242</v>
      </c>
      <c r="F149" s="172"/>
    </row>
    <row r="150" spans="1:6">
      <c r="A150" s="266">
        <v>1</v>
      </c>
      <c r="B150" s="280" t="s">
        <v>374</v>
      </c>
      <c r="C150" s="270">
        <f>SUBTOTAL(9,C151)</f>
        <v>50393242</v>
      </c>
      <c r="D150" s="270">
        <f>SUBTOTAL(9,D151)</f>
        <v>0</v>
      </c>
      <c r="E150" s="166">
        <f t="shared" si="3"/>
        <v>50393242</v>
      </c>
      <c r="F150" s="172"/>
    </row>
    <row r="151" spans="1:6">
      <c r="A151" s="279" t="s">
        <v>89</v>
      </c>
      <c r="B151" s="280" t="s">
        <v>418</v>
      </c>
      <c r="C151" s="278">
        <v>50393242</v>
      </c>
      <c r="D151" s="172"/>
      <c r="E151" s="181">
        <f t="shared" si="3"/>
        <v>50393242</v>
      </c>
      <c r="F151" s="172"/>
    </row>
    <row r="152" spans="1:6">
      <c r="A152" s="167"/>
      <c r="B152" s="169" t="s">
        <v>419</v>
      </c>
      <c r="C152" s="168">
        <f>SUBTOTAL(9,C153:C167)</f>
        <v>3248714259</v>
      </c>
      <c r="D152" s="168">
        <f>SUBTOTAL(9,D153:D167)</f>
        <v>1397831739</v>
      </c>
      <c r="E152" s="166">
        <f t="shared" si="3"/>
        <v>1850882520</v>
      </c>
      <c r="F152" s="166"/>
    </row>
    <row r="153" spans="1:6">
      <c r="A153" s="281" t="s">
        <v>113</v>
      </c>
      <c r="B153" s="282" t="s">
        <v>345</v>
      </c>
      <c r="C153" s="168">
        <f>SUBTOTAL(9,C154:C161)</f>
        <v>459335259</v>
      </c>
      <c r="D153" s="168">
        <f>SUBTOTAL(9,D154:D161)</f>
        <v>65831739</v>
      </c>
      <c r="E153" s="166">
        <f t="shared" si="3"/>
        <v>393503520</v>
      </c>
      <c r="F153" s="172"/>
    </row>
    <row r="154" spans="1:6">
      <c r="A154" s="169">
        <v>1</v>
      </c>
      <c r="B154" s="176" t="s">
        <v>374</v>
      </c>
      <c r="C154" s="168">
        <f>SUBTOTAL(9,C155:C161)</f>
        <v>459335259</v>
      </c>
      <c r="D154" s="168">
        <f>SUBTOTAL(9,D155:D161)</f>
        <v>65831739</v>
      </c>
      <c r="E154" s="166">
        <f t="shared" si="3"/>
        <v>393503520</v>
      </c>
      <c r="F154" s="172"/>
    </row>
    <row r="155" spans="1:6">
      <c r="A155" s="251" t="s">
        <v>89</v>
      </c>
      <c r="B155" s="196" t="s">
        <v>420</v>
      </c>
      <c r="C155" s="283">
        <f>SUBTOTAL(9,C156:C161)</f>
        <v>459335259</v>
      </c>
      <c r="D155" s="283">
        <f>SUBTOTAL(9,D156:D161)</f>
        <v>65831739</v>
      </c>
      <c r="E155" s="181">
        <f t="shared" si="3"/>
        <v>393503520</v>
      </c>
      <c r="F155" s="172"/>
    </row>
    <row r="156" spans="1:6">
      <c r="A156" s="173" t="s">
        <v>301</v>
      </c>
      <c r="B156" s="284" t="s">
        <v>421</v>
      </c>
      <c r="C156" s="233">
        <f>SUBTOTAL(9,C157)</f>
        <v>27529809</v>
      </c>
      <c r="D156" s="233">
        <f>SUBTOTAL(9,D157)</f>
        <v>27529809</v>
      </c>
      <c r="E156" s="181">
        <f t="shared" si="3"/>
        <v>0</v>
      </c>
      <c r="F156" s="172"/>
    </row>
    <row r="157" spans="1:6">
      <c r="A157" s="173" t="s">
        <v>217</v>
      </c>
      <c r="B157" s="196" t="s">
        <v>422</v>
      </c>
      <c r="C157" s="233">
        <v>27529809</v>
      </c>
      <c r="D157" s="233">
        <v>27529809</v>
      </c>
      <c r="E157" s="181">
        <f t="shared" si="3"/>
        <v>0</v>
      </c>
      <c r="F157" s="172"/>
    </row>
    <row r="158" spans="1:6">
      <c r="A158" s="173" t="s">
        <v>301</v>
      </c>
      <c r="B158" s="284" t="s">
        <v>423</v>
      </c>
      <c r="C158" s="233">
        <f>SUBTOTAL(9,C159:C161)</f>
        <v>431805450</v>
      </c>
      <c r="D158" s="233">
        <f>SUBTOTAL(9,D159:D161)</f>
        <v>38301930</v>
      </c>
      <c r="E158" s="181">
        <f t="shared" si="3"/>
        <v>393503520</v>
      </c>
      <c r="F158" s="172"/>
    </row>
    <row r="159" spans="1:6">
      <c r="A159" s="173" t="s">
        <v>217</v>
      </c>
      <c r="B159" s="284" t="s">
        <v>424</v>
      </c>
      <c r="C159" s="233">
        <v>340745600</v>
      </c>
      <c r="D159" s="172"/>
      <c r="E159" s="181">
        <f t="shared" si="3"/>
        <v>340745600</v>
      </c>
      <c r="F159" s="172"/>
    </row>
    <row r="160" spans="1:6">
      <c r="A160" s="173" t="s">
        <v>217</v>
      </c>
      <c r="B160" s="284" t="s">
        <v>425</v>
      </c>
      <c r="C160" s="233">
        <v>52757920</v>
      </c>
      <c r="D160" s="172"/>
      <c r="E160" s="181">
        <f t="shared" si="3"/>
        <v>52757920</v>
      </c>
      <c r="F160" s="172"/>
    </row>
    <row r="161" spans="1:6">
      <c r="A161" s="173" t="s">
        <v>217</v>
      </c>
      <c r="B161" s="284" t="s">
        <v>426</v>
      </c>
      <c r="C161" s="233">
        <v>38301930</v>
      </c>
      <c r="D161" s="233">
        <v>38301930</v>
      </c>
      <c r="E161" s="181">
        <f t="shared" si="3"/>
        <v>0</v>
      </c>
      <c r="F161" s="172"/>
    </row>
    <row r="162" spans="1:6">
      <c r="A162" s="281" t="s">
        <v>118</v>
      </c>
      <c r="B162" s="174" t="s">
        <v>427</v>
      </c>
      <c r="C162" s="168">
        <f>SUBTOTAL(9,C163:C165)</f>
        <v>1332000000</v>
      </c>
      <c r="D162" s="168">
        <f>SUBTOTAL(9,D163:D165)</f>
        <v>1332000000</v>
      </c>
      <c r="E162" s="166">
        <f t="shared" si="3"/>
        <v>0</v>
      </c>
      <c r="F162" s="172"/>
    </row>
    <row r="163" spans="1:6">
      <c r="A163" s="281">
        <v>1</v>
      </c>
      <c r="B163" s="282" t="s">
        <v>428</v>
      </c>
      <c r="C163" s="168">
        <f>SUBTOTAL(9,C164:C165)</f>
        <v>1332000000</v>
      </c>
      <c r="D163" s="168">
        <f>SUBTOTAL(9,D164:D165)</f>
        <v>1332000000</v>
      </c>
      <c r="E163" s="166">
        <f t="shared" si="3"/>
        <v>0</v>
      </c>
      <c r="F163" s="172"/>
    </row>
    <row r="164" spans="1:6">
      <c r="A164" s="285"/>
      <c r="B164" s="282" t="s">
        <v>330</v>
      </c>
      <c r="C164" s="168">
        <f>SUBTOTAL(9,C165)</f>
        <v>1332000000</v>
      </c>
      <c r="D164" s="168">
        <f>SUBTOTAL(9,D165)</f>
        <v>1332000000</v>
      </c>
      <c r="E164" s="166">
        <f t="shared" si="3"/>
        <v>0</v>
      </c>
      <c r="F164" s="172"/>
    </row>
    <row r="165" spans="1:6">
      <c r="A165" s="285"/>
      <c r="B165" s="196" t="s">
        <v>429</v>
      </c>
      <c r="C165" s="233">
        <v>1332000000</v>
      </c>
      <c r="D165" s="233">
        <v>1332000000</v>
      </c>
      <c r="E165" s="181">
        <f t="shared" si="3"/>
        <v>0</v>
      </c>
      <c r="F165" s="172"/>
    </row>
    <row r="166" spans="1:6">
      <c r="A166" s="281" t="s">
        <v>128</v>
      </c>
      <c r="B166" s="174" t="s">
        <v>427</v>
      </c>
      <c r="C166" s="168">
        <f>SUBTOTAL(9,C167)</f>
        <v>1457379000</v>
      </c>
      <c r="D166" s="168">
        <f>SUBTOTAL(9,D167)</f>
        <v>0</v>
      </c>
      <c r="E166" s="166">
        <f t="shared" si="3"/>
        <v>1457379000</v>
      </c>
      <c r="F166" s="172"/>
    </row>
    <row r="167" spans="1:6">
      <c r="A167" s="285"/>
      <c r="B167" s="196" t="s">
        <v>430</v>
      </c>
      <c r="C167" s="233">
        <v>1457379000</v>
      </c>
      <c r="D167" s="172"/>
      <c r="E167" s="166">
        <f t="shared" si="3"/>
        <v>1457379000</v>
      </c>
      <c r="F167" s="172"/>
    </row>
    <row r="168" spans="1:6">
      <c r="A168" s="286" t="s">
        <v>301</v>
      </c>
      <c r="B168" s="287" t="s">
        <v>431</v>
      </c>
      <c r="C168" s="288">
        <f>SUBTOTAL(9,C169:C525)</f>
        <v>291426955546.78864</v>
      </c>
      <c r="D168" s="288">
        <f>SUBTOTAL(9,D169:D525)</f>
        <v>283223878353.46252</v>
      </c>
      <c r="E168" s="289">
        <f t="shared" si="3"/>
        <v>8203077193.3261108</v>
      </c>
      <c r="F168" s="289"/>
    </row>
    <row r="169" spans="1:6">
      <c r="A169" s="290" t="s">
        <v>301</v>
      </c>
      <c r="B169" s="291" t="s">
        <v>432</v>
      </c>
      <c r="C169" s="250">
        <f>SUBTOTAL(9,C170:C525)</f>
        <v>291426955546.78864</v>
      </c>
      <c r="D169" s="250">
        <f>SUBTOTAL(9,D170:D525)</f>
        <v>283223878353.46252</v>
      </c>
      <c r="E169" s="250">
        <f t="shared" si="3"/>
        <v>8203077193.3261108</v>
      </c>
      <c r="F169" s="250"/>
    </row>
    <row r="170" spans="1:6">
      <c r="A170" s="163" t="s">
        <v>35</v>
      </c>
      <c r="B170" s="292" t="s">
        <v>433</v>
      </c>
      <c r="C170" s="165">
        <f>SUBTOTAL(9,C171:C193)</f>
        <v>2314954801.4499998</v>
      </c>
      <c r="D170" s="165">
        <f>SUBTOTAL(9,D171:D193)</f>
        <v>2265196347.4499998</v>
      </c>
      <c r="E170" s="166">
        <f t="shared" si="3"/>
        <v>49758454</v>
      </c>
      <c r="F170" s="172"/>
    </row>
    <row r="171" spans="1:6">
      <c r="A171" s="293" t="s">
        <v>113</v>
      </c>
      <c r="B171" s="294" t="s">
        <v>434</v>
      </c>
      <c r="C171" s="295">
        <f>SUBTOTAL(9,C172:C177)</f>
        <v>291195126.60000002</v>
      </c>
      <c r="D171" s="184"/>
      <c r="E171" s="166">
        <f t="shared" si="3"/>
        <v>291195126.60000002</v>
      </c>
      <c r="F171" s="172"/>
    </row>
    <row r="172" spans="1:6">
      <c r="A172" s="296">
        <v>1</v>
      </c>
      <c r="B172" s="297" t="s">
        <v>435</v>
      </c>
      <c r="C172" s="298">
        <v>82908567</v>
      </c>
      <c r="D172" s="298">
        <v>82908567</v>
      </c>
      <c r="E172" s="181">
        <f t="shared" si="3"/>
        <v>0</v>
      </c>
      <c r="F172" s="172"/>
    </row>
    <row r="173" spans="1:6">
      <c r="A173" s="299">
        <v>2</v>
      </c>
      <c r="B173" s="297" t="s">
        <v>436</v>
      </c>
      <c r="C173" s="298">
        <v>84630469.600000009</v>
      </c>
      <c r="D173" s="298">
        <v>84630469.600000009</v>
      </c>
      <c r="E173" s="181">
        <f t="shared" si="3"/>
        <v>0</v>
      </c>
      <c r="F173" s="172"/>
    </row>
    <row r="174" spans="1:6">
      <c r="A174" s="296">
        <v>3</v>
      </c>
      <c r="B174" s="300" t="s">
        <v>437</v>
      </c>
      <c r="C174" s="298">
        <f>SUBTOTAL(9,C175:C177)</f>
        <v>123656090</v>
      </c>
      <c r="D174" s="298">
        <f>SUBTOTAL(9,D175:D177)</f>
        <v>73897636</v>
      </c>
      <c r="E174" s="181">
        <f t="shared" si="3"/>
        <v>49758454</v>
      </c>
      <c r="F174" s="172"/>
    </row>
    <row r="175" spans="1:6">
      <c r="A175" s="296" t="s">
        <v>49</v>
      </c>
      <c r="B175" s="301" t="s">
        <v>438</v>
      </c>
      <c r="C175" s="298">
        <v>15797636</v>
      </c>
      <c r="D175" s="298">
        <v>15797636</v>
      </c>
      <c r="E175" s="181">
        <f t="shared" si="3"/>
        <v>0</v>
      </c>
      <c r="F175" s="172"/>
    </row>
    <row r="176" spans="1:6">
      <c r="A176" s="296" t="s">
        <v>49</v>
      </c>
      <c r="B176" s="302" t="s">
        <v>439</v>
      </c>
      <c r="C176" s="298">
        <v>86998454</v>
      </c>
      <c r="D176" s="303">
        <v>58100000</v>
      </c>
      <c r="E176" s="181">
        <f t="shared" si="3"/>
        <v>28898454</v>
      </c>
      <c r="F176" s="172"/>
    </row>
    <row r="177" spans="1:6">
      <c r="A177" s="296" t="s">
        <v>49</v>
      </c>
      <c r="B177" s="302" t="s">
        <v>440</v>
      </c>
      <c r="C177" s="298">
        <v>20860000</v>
      </c>
      <c r="D177" s="304"/>
      <c r="E177" s="181">
        <f t="shared" si="3"/>
        <v>20860000</v>
      </c>
      <c r="F177" s="172"/>
    </row>
    <row r="178" spans="1:6">
      <c r="A178" s="305" t="s">
        <v>85</v>
      </c>
      <c r="B178" s="306" t="s">
        <v>441</v>
      </c>
      <c r="C178" s="295">
        <f>SUBTOTAL(9,C179:C190)</f>
        <v>393252454.85000002</v>
      </c>
      <c r="D178" s="295">
        <f>SUBTOTAL(9,D179:D190)</f>
        <v>393252454.85000002</v>
      </c>
      <c r="E178" s="166">
        <f t="shared" si="3"/>
        <v>0</v>
      </c>
      <c r="F178" s="172"/>
    </row>
    <row r="179" spans="1:6">
      <c r="A179" s="305">
        <v>1</v>
      </c>
      <c r="B179" s="306" t="s">
        <v>442</v>
      </c>
      <c r="C179" s="295">
        <f>SUBTOTAL(9,C180:C183)</f>
        <v>123073924.84999999</v>
      </c>
      <c r="D179" s="295">
        <f>SUBTOTAL(9,D180:D183)</f>
        <v>123073924.84999999</v>
      </c>
      <c r="E179" s="166">
        <f t="shared" si="3"/>
        <v>0</v>
      </c>
      <c r="F179" s="172"/>
    </row>
    <row r="180" spans="1:6">
      <c r="A180" s="296" t="s">
        <v>87</v>
      </c>
      <c r="B180" s="302" t="s">
        <v>443</v>
      </c>
      <c r="C180" s="298">
        <v>78171868.75</v>
      </c>
      <c r="D180" s="298">
        <v>78171868.75</v>
      </c>
      <c r="E180" s="181">
        <f t="shared" si="3"/>
        <v>0</v>
      </c>
      <c r="F180" s="172"/>
    </row>
    <row r="181" spans="1:6">
      <c r="A181" s="296" t="s">
        <v>89</v>
      </c>
      <c r="B181" s="302" t="s">
        <v>444</v>
      </c>
      <c r="C181" s="298">
        <v>6652849.3499999996</v>
      </c>
      <c r="D181" s="298">
        <v>6652849.3499999996</v>
      </c>
      <c r="E181" s="181">
        <f t="shared" si="3"/>
        <v>0</v>
      </c>
      <c r="F181" s="172"/>
    </row>
    <row r="182" spans="1:6">
      <c r="A182" s="296" t="s">
        <v>90</v>
      </c>
      <c r="B182" s="302" t="s">
        <v>445</v>
      </c>
      <c r="C182" s="298">
        <v>5930706.75</v>
      </c>
      <c r="D182" s="298">
        <v>5930706.75</v>
      </c>
      <c r="E182" s="181">
        <f t="shared" si="3"/>
        <v>0</v>
      </c>
      <c r="F182" s="172"/>
    </row>
    <row r="183" spans="1:6">
      <c r="A183" s="296" t="s">
        <v>91</v>
      </c>
      <c r="B183" s="302" t="s">
        <v>446</v>
      </c>
      <c r="C183" s="298">
        <v>32318500</v>
      </c>
      <c r="D183" s="298">
        <v>32318500</v>
      </c>
      <c r="E183" s="181">
        <f t="shared" si="3"/>
        <v>0</v>
      </c>
      <c r="F183" s="172"/>
    </row>
    <row r="184" spans="1:6">
      <c r="A184" s="305">
        <v>2</v>
      </c>
      <c r="B184" s="306" t="s">
        <v>447</v>
      </c>
      <c r="C184" s="295">
        <f>SUBTOTAL(9,C185:C190)</f>
        <v>270178530</v>
      </c>
      <c r="D184" s="295">
        <f>SUBTOTAL(9,D185:D190)</f>
        <v>270178530</v>
      </c>
      <c r="E184" s="166">
        <f t="shared" si="3"/>
        <v>0</v>
      </c>
      <c r="F184" s="172"/>
    </row>
    <row r="185" spans="1:6">
      <c r="A185" s="296" t="s">
        <v>110</v>
      </c>
      <c r="B185" s="302" t="s">
        <v>448</v>
      </c>
      <c r="C185" s="298">
        <v>58390289</v>
      </c>
      <c r="D185" s="298">
        <v>58390289</v>
      </c>
      <c r="E185" s="181">
        <f t="shared" si="3"/>
        <v>0</v>
      </c>
      <c r="F185" s="172"/>
    </row>
    <row r="186" spans="1:6">
      <c r="A186" s="296" t="s">
        <v>111</v>
      </c>
      <c r="B186" s="302" t="s">
        <v>449</v>
      </c>
      <c r="C186" s="298">
        <v>46599593</v>
      </c>
      <c r="D186" s="298">
        <v>46599593</v>
      </c>
      <c r="E186" s="181">
        <f t="shared" si="3"/>
        <v>0</v>
      </c>
      <c r="F186" s="172"/>
    </row>
    <row r="187" spans="1:6">
      <c r="A187" s="296" t="s">
        <v>168</v>
      </c>
      <c r="B187" s="302" t="s">
        <v>450</v>
      </c>
      <c r="C187" s="298">
        <v>54944221</v>
      </c>
      <c r="D187" s="298">
        <v>54944221</v>
      </c>
      <c r="E187" s="181">
        <f t="shared" si="3"/>
        <v>0</v>
      </c>
      <c r="F187" s="172"/>
    </row>
    <row r="188" spans="1:6">
      <c r="A188" s="296" t="s">
        <v>169</v>
      </c>
      <c r="B188" s="302" t="s">
        <v>451</v>
      </c>
      <c r="C188" s="298">
        <v>47833449</v>
      </c>
      <c r="D188" s="298">
        <v>47833449</v>
      </c>
      <c r="E188" s="181">
        <f t="shared" si="3"/>
        <v>0</v>
      </c>
      <c r="F188" s="172"/>
    </row>
    <row r="189" spans="1:6">
      <c r="A189" s="296" t="s">
        <v>170</v>
      </c>
      <c r="B189" s="302" t="s">
        <v>452</v>
      </c>
      <c r="C189" s="298">
        <v>14643378</v>
      </c>
      <c r="D189" s="298">
        <v>14643378</v>
      </c>
      <c r="E189" s="181">
        <f t="shared" si="3"/>
        <v>0</v>
      </c>
      <c r="F189" s="172"/>
    </row>
    <row r="190" spans="1:6">
      <c r="A190" s="296" t="s">
        <v>171</v>
      </c>
      <c r="B190" s="302" t="s">
        <v>453</v>
      </c>
      <c r="C190" s="298">
        <v>47767600</v>
      </c>
      <c r="D190" s="298">
        <v>47767600</v>
      </c>
      <c r="E190" s="181">
        <f t="shared" si="3"/>
        <v>0</v>
      </c>
      <c r="F190" s="172"/>
    </row>
    <row r="191" spans="1:6">
      <c r="A191" s="223" t="s">
        <v>95</v>
      </c>
      <c r="B191" s="224" t="s">
        <v>327</v>
      </c>
      <c r="C191" s="295">
        <f>SUBTOTAL(9,C192:C193)</f>
        <v>1630507220</v>
      </c>
      <c r="D191" s="295">
        <f>SUBTOTAL(9,D192:D193)</f>
        <v>1630507220</v>
      </c>
      <c r="E191" s="166">
        <f t="shared" si="3"/>
        <v>0</v>
      </c>
      <c r="F191" s="172"/>
    </row>
    <row r="192" spans="1:6">
      <c r="A192" s="307">
        <v>1</v>
      </c>
      <c r="B192" s="308" t="s">
        <v>333</v>
      </c>
      <c r="C192" s="295">
        <f>SUBTOTAL(9,C193)</f>
        <v>1630507220</v>
      </c>
      <c r="D192" s="295">
        <f>SUBTOTAL(9,D193)</f>
        <v>1630507220</v>
      </c>
      <c r="E192" s="166">
        <f t="shared" si="3"/>
        <v>0</v>
      </c>
      <c r="F192" s="172"/>
    </row>
    <row r="193" spans="1:6" ht="31">
      <c r="A193" s="309" t="s">
        <v>217</v>
      </c>
      <c r="B193" s="310" t="s">
        <v>454</v>
      </c>
      <c r="C193" s="298">
        <v>1630507220</v>
      </c>
      <c r="D193" s="298">
        <v>1630507220</v>
      </c>
      <c r="E193" s="181">
        <f t="shared" si="3"/>
        <v>0</v>
      </c>
      <c r="F193" s="172"/>
    </row>
    <row r="194" spans="1:6">
      <c r="A194" s="163" t="s">
        <v>36</v>
      </c>
      <c r="B194" s="292" t="s">
        <v>455</v>
      </c>
      <c r="C194" s="311">
        <f>SUBTOTAL(9,C195:C199)</f>
        <v>1587075805</v>
      </c>
      <c r="D194" s="311">
        <f>SUBTOTAL(9,D195:D199)</f>
        <v>1587075805</v>
      </c>
      <c r="E194" s="166">
        <f t="shared" si="3"/>
        <v>0</v>
      </c>
      <c r="F194" s="172"/>
    </row>
    <row r="195" spans="1:6">
      <c r="A195" s="312" t="s">
        <v>113</v>
      </c>
      <c r="B195" s="313" t="s">
        <v>456</v>
      </c>
      <c r="C195" s="314">
        <f>SUBTOTAL(9,C196:C199)</f>
        <v>1587075805</v>
      </c>
      <c r="D195" s="314">
        <f>SUBTOTAL(9,D196:D199)</f>
        <v>1587075805</v>
      </c>
      <c r="E195" s="166">
        <f t="shared" si="3"/>
        <v>0</v>
      </c>
      <c r="F195" s="172"/>
    </row>
    <row r="196" spans="1:6">
      <c r="A196" s="315"/>
      <c r="B196" s="316" t="s">
        <v>457</v>
      </c>
      <c r="C196" s="317">
        <f>SUBTOTAL(9,C197:C199)</f>
        <v>1587075805</v>
      </c>
      <c r="D196" s="317">
        <f>SUBTOTAL(9,D197:D199)</f>
        <v>1587075805</v>
      </c>
      <c r="E196" s="166">
        <f t="shared" si="3"/>
        <v>0</v>
      </c>
      <c r="F196" s="172"/>
    </row>
    <row r="197" spans="1:6">
      <c r="A197" s="318">
        <v>1</v>
      </c>
      <c r="B197" s="319" t="s">
        <v>458</v>
      </c>
      <c r="C197" s="320">
        <v>1357832297</v>
      </c>
      <c r="D197" s="320">
        <v>1357832297</v>
      </c>
      <c r="E197" s="181">
        <f t="shared" si="3"/>
        <v>0</v>
      </c>
      <c r="F197" s="172"/>
    </row>
    <row r="198" spans="1:6">
      <c r="A198" s="318">
        <v>2</v>
      </c>
      <c r="B198" s="319" t="s">
        <v>459</v>
      </c>
      <c r="C198" s="320">
        <v>20643108</v>
      </c>
      <c r="D198" s="320">
        <v>20643108</v>
      </c>
      <c r="E198" s="181">
        <f t="shared" si="3"/>
        <v>0</v>
      </c>
      <c r="F198" s="172"/>
    </row>
    <row r="199" spans="1:6">
      <c r="A199" s="318">
        <v>3</v>
      </c>
      <c r="B199" s="319" t="s">
        <v>440</v>
      </c>
      <c r="C199" s="320">
        <v>208600400</v>
      </c>
      <c r="D199" s="320">
        <v>208600400</v>
      </c>
      <c r="E199" s="181">
        <f t="shared" ref="E199:E262" si="4">C199-D199</f>
        <v>0</v>
      </c>
      <c r="F199" s="172"/>
    </row>
    <row r="200" spans="1:6">
      <c r="A200" s="163" t="s">
        <v>118</v>
      </c>
      <c r="B200" s="292" t="s">
        <v>460</v>
      </c>
      <c r="C200" s="165">
        <f>SUBTOTAL(9,C201:C480)</f>
        <v>270760223428.32614</v>
      </c>
      <c r="D200" s="165">
        <f>SUBTOTAL(9,D201:D480)</f>
        <v>268347357598</v>
      </c>
      <c r="E200" s="166">
        <f t="shared" si="4"/>
        <v>2412865830.3261414</v>
      </c>
      <c r="F200" s="172"/>
    </row>
    <row r="201" spans="1:6">
      <c r="A201" s="321" t="s">
        <v>113</v>
      </c>
      <c r="B201" s="292" t="s">
        <v>461</v>
      </c>
      <c r="C201" s="184">
        <f>SUBTOTAL(9,C202:C315)</f>
        <v>223617502092</v>
      </c>
      <c r="D201" s="184">
        <f>SUBTOTAL(9,D202:D315)</f>
        <v>223234502092</v>
      </c>
      <c r="E201" s="166">
        <f t="shared" si="4"/>
        <v>383000000</v>
      </c>
      <c r="F201" s="172"/>
    </row>
    <row r="202" spans="1:6">
      <c r="A202" s="321">
        <v>1</v>
      </c>
      <c r="B202" s="292" t="s">
        <v>327</v>
      </c>
      <c r="C202" s="184">
        <f>SUBTOTAL(9,C203:C315)</f>
        <v>223617502092</v>
      </c>
      <c r="D202" s="184">
        <f>SUBTOTAL(9,D203:D315)</f>
        <v>223234502092</v>
      </c>
      <c r="E202" s="166">
        <f t="shared" si="4"/>
        <v>383000000</v>
      </c>
      <c r="F202" s="172"/>
    </row>
    <row r="203" spans="1:6">
      <c r="A203" s="322" t="s">
        <v>87</v>
      </c>
      <c r="B203" s="592" t="s">
        <v>462</v>
      </c>
      <c r="C203" s="184">
        <f>SUBTOTAL(9,C204:C212)</f>
        <v>84613912092</v>
      </c>
      <c r="D203" s="184">
        <f>SUBTOTAL(9,D204:D212)</f>
        <v>84613912092</v>
      </c>
      <c r="E203" s="166">
        <f t="shared" si="4"/>
        <v>0</v>
      </c>
      <c r="F203" s="172"/>
    </row>
    <row r="204" spans="1:6">
      <c r="A204" s="323" t="s">
        <v>301</v>
      </c>
      <c r="B204" s="592" t="s">
        <v>142</v>
      </c>
      <c r="C204" s="184">
        <f>SUBTOTAL(9,C205:C208)</f>
        <v>19613912092</v>
      </c>
      <c r="D204" s="184">
        <f>SUBTOTAL(9,D205:D208)</f>
        <v>19613912092</v>
      </c>
      <c r="E204" s="166">
        <f t="shared" si="4"/>
        <v>0</v>
      </c>
      <c r="F204" s="172"/>
    </row>
    <row r="205" spans="1:6">
      <c r="A205" s="324" t="s">
        <v>217</v>
      </c>
      <c r="B205" s="325" t="s">
        <v>463</v>
      </c>
      <c r="C205" s="326">
        <v>8204606000</v>
      </c>
      <c r="D205" s="326">
        <v>8204606000</v>
      </c>
      <c r="E205" s="181">
        <f t="shared" si="4"/>
        <v>0</v>
      </c>
      <c r="F205" s="172"/>
    </row>
    <row r="206" spans="1:6">
      <c r="A206" s="324" t="s">
        <v>217</v>
      </c>
      <c r="B206" s="325" t="s">
        <v>464</v>
      </c>
      <c r="C206" s="326">
        <v>975396289</v>
      </c>
      <c r="D206" s="326">
        <v>975396289</v>
      </c>
      <c r="E206" s="181">
        <f t="shared" si="4"/>
        <v>0</v>
      </c>
      <c r="F206" s="172"/>
    </row>
    <row r="207" spans="1:6">
      <c r="A207" s="324" t="s">
        <v>217</v>
      </c>
      <c r="B207" s="325" t="s">
        <v>465</v>
      </c>
      <c r="C207" s="326">
        <v>2055909100</v>
      </c>
      <c r="D207" s="326">
        <v>2055909100</v>
      </c>
      <c r="E207" s="181">
        <f t="shared" si="4"/>
        <v>0</v>
      </c>
      <c r="F207" s="172"/>
    </row>
    <row r="208" spans="1:6" ht="28">
      <c r="A208" s="327" t="s">
        <v>217</v>
      </c>
      <c r="B208" s="328" t="s">
        <v>466</v>
      </c>
      <c r="C208" s="326">
        <v>8378000703</v>
      </c>
      <c r="D208" s="326">
        <v>8378000703</v>
      </c>
      <c r="E208" s="181">
        <f t="shared" si="4"/>
        <v>0</v>
      </c>
      <c r="F208" s="172"/>
    </row>
    <row r="209" spans="1:6">
      <c r="A209" s="321" t="s">
        <v>467</v>
      </c>
      <c r="B209" s="292" t="s">
        <v>167</v>
      </c>
      <c r="C209" s="184">
        <f>SUBTOTAL(9,C210:C212)</f>
        <v>65000000000</v>
      </c>
      <c r="D209" s="184">
        <f>SUBTOTAL(9,D210:D212)</f>
        <v>65000000000</v>
      </c>
      <c r="E209" s="166">
        <f t="shared" si="4"/>
        <v>0</v>
      </c>
      <c r="F209" s="172"/>
    </row>
    <row r="210" spans="1:6" ht="42">
      <c r="A210" s="327"/>
      <c r="B210" s="329" t="s">
        <v>468</v>
      </c>
      <c r="C210" s="326">
        <v>31200000000</v>
      </c>
      <c r="D210" s="326">
        <v>31200000000</v>
      </c>
      <c r="E210" s="181">
        <f t="shared" si="4"/>
        <v>0</v>
      </c>
      <c r="F210" s="172"/>
    </row>
    <row r="211" spans="1:6" ht="28">
      <c r="A211" s="327"/>
      <c r="B211" s="330" t="s">
        <v>469</v>
      </c>
      <c r="C211" s="326">
        <v>12300000000</v>
      </c>
      <c r="D211" s="326">
        <v>12300000000</v>
      </c>
      <c r="E211" s="181">
        <f t="shared" si="4"/>
        <v>0</v>
      </c>
      <c r="F211" s="172"/>
    </row>
    <row r="212" spans="1:6" ht="42">
      <c r="A212" s="327"/>
      <c r="B212" s="330" t="s">
        <v>470</v>
      </c>
      <c r="C212" s="326">
        <v>21500000000</v>
      </c>
      <c r="D212" s="326">
        <v>21500000000</v>
      </c>
      <c r="E212" s="181">
        <f t="shared" si="4"/>
        <v>0</v>
      </c>
      <c r="F212" s="172"/>
    </row>
    <row r="213" spans="1:6">
      <c r="A213" s="323" t="s">
        <v>89</v>
      </c>
      <c r="B213" s="592" t="s">
        <v>471</v>
      </c>
      <c r="C213" s="184">
        <f>SUBTOTAL(9,C214)</f>
        <v>29513000000</v>
      </c>
      <c r="D213" s="184">
        <f>SUBTOTAL(9,D214)</f>
        <v>29513000000</v>
      </c>
      <c r="E213" s="166">
        <f t="shared" si="4"/>
        <v>0</v>
      </c>
      <c r="F213" s="172"/>
    </row>
    <row r="214" spans="1:6" ht="28">
      <c r="A214" s="323"/>
      <c r="B214" s="330" t="s">
        <v>472</v>
      </c>
      <c r="C214" s="326">
        <v>29513000000</v>
      </c>
      <c r="D214" s="326">
        <v>29513000000</v>
      </c>
      <c r="E214" s="181">
        <f t="shared" si="4"/>
        <v>0</v>
      </c>
      <c r="F214" s="172"/>
    </row>
    <row r="215" spans="1:6">
      <c r="A215" s="323" t="s">
        <v>90</v>
      </c>
      <c r="B215" s="592" t="s">
        <v>333</v>
      </c>
      <c r="C215" s="184">
        <f>SUBTOTAL(9,C216:C310)</f>
        <v>109107590000</v>
      </c>
      <c r="D215" s="184">
        <f>SUBTOTAL(9,D216:D310)</f>
        <v>109107590000</v>
      </c>
      <c r="E215" s="166">
        <f t="shared" si="4"/>
        <v>0</v>
      </c>
      <c r="F215" s="172"/>
    </row>
    <row r="216" spans="1:6">
      <c r="A216" s="223" t="s">
        <v>473</v>
      </c>
      <c r="B216" s="331" t="s">
        <v>330</v>
      </c>
      <c r="C216" s="184">
        <f>SUBTOTAL(9,C217:C243)</f>
        <v>15405000000</v>
      </c>
      <c r="D216" s="184">
        <f>SUBTOTAL(9,D217:D243)</f>
        <v>15405000000</v>
      </c>
      <c r="E216" s="166">
        <f t="shared" si="4"/>
        <v>0</v>
      </c>
      <c r="F216" s="172"/>
    </row>
    <row r="217" spans="1:6">
      <c r="A217" s="332" t="s">
        <v>217</v>
      </c>
      <c r="B217" s="333" t="s">
        <v>474</v>
      </c>
      <c r="C217" s="326">
        <v>3780000000</v>
      </c>
      <c r="D217" s="326">
        <v>3780000000</v>
      </c>
      <c r="E217" s="181">
        <f t="shared" si="4"/>
        <v>0</v>
      </c>
      <c r="F217" s="172"/>
    </row>
    <row r="218" spans="1:6">
      <c r="A218" s="332" t="s">
        <v>217</v>
      </c>
      <c r="B218" s="333" t="s">
        <v>475</v>
      </c>
      <c r="C218" s="326">
        <v>4092000000</v>
      </c>
      <c r="D218" s="326">
        <v>4092000000</v>
      </c>
      <c r="E218" s="181">
        <f t="shared" si="4"/>
        <v>0</v>
      </c>
      <c r="F218" s="172"/>
    </row>
    <row r="219" spans="1:6">
      <c r="A219" s="332" t="s">
        <v>217</v>
      </c>
      <c r="B219" s="333" t="s">
        <v>476</v>
      </c>
      <c r="C219" s="326">
        <v>1295000000</v>
      </c>
      <c r="D219" s="326">
        <v>1295000000</v>
      </c>
      <c r="E219" s="181">
        <f t="shared" si="4"/>
        <v>0</v>
      </c>
      <c r="F219" s="172"/>
    </row>
    <row r="220" spans="1:6">
      <c r="A220" s="332" t="s">
        <v>217</v>
      </c>
      <c r="B220" s="333" t="s">
        <v>477</v>
      </c>
      <c r="C220" s="326">
        <v>462000000</v>
      </c>
      <c r="D220" s="326">
        <v>462000000</v>
      </c>
      <c r="E220" s="181">
        <f t="shared" si="4"/>
        <v>0</v>
      </c>
      <c r="F220" s="172"/>
    </row>
    <row r="221" spans="1:6">
      <c r="A221" s="332" t="s">
        <v>217</v>
      </c>
      <c r="B221" s="333" t="s">
        <v>478</v>
      </c>
      <c r="C221" s="326">
        <v>7000000</v>
      </c>
      <c r="D221" s="326">
        <v>7000000</v>
      </c>
      <c r="E221" s="181">
        <f t="shared" si="4"/>
        <v>0</v>
      </c>
      <c r="F221" s="172"/>
    </row>
    <row r="222" spans="1:6" ht="28">
      <c r="A222" s="332" t="s">
        <v>217</v>
      </c>
      <c r="B222" s="333" t="s">
        <v>479</v>
      </c>
      <c r="C222" s="326">
        <v>42000000</v>
      </c>
      <c r="D222" s="326">
        <v>42000000</v>
      </c>
      <c r="E222" s="181">
        <f t="shared" si="4"/>
        <v>0</v>
      </c>
      <c r="F222" s="172"/>
    </row>
    <row r="223" spans="1:6">
      <c r="A223" s="332" t="s">
        <v>217</v>
      </c>
      <c r="B223" s="333" t="s">
        <v>480</v>
      </c>
      <c r="C223" s="326">
        <v>2000000</v>
      </c>
      <c r="D223" s="326">
        <v>2000000</v>
      </c>
      <c r="E223" s="181">
        <f t="shared" si="4"/>
        <v>0</v>
      </c>
      <c r="F223" s="172"/>
    </row>
    <row r="224" spans="1:6">
      <c r="A224" s="332" t="s">
        <v>217</v>
      </c>
      <c r="B224" s="333" t="s">
        <v>481</v>
      </c>
      <c r="C224" s="326">
        <v>2000000</v>
      </c>
      <c r="D224" s="326">
        <v>2000000</v>
      </c>
      <c r="E224" s="181">
        <f t="shared" si="4"/>
        <v>0</v>
      </c>
      <c r="F224" s="172"/>
    </row>
    <row r="225" spans="1:6">
      <c r="A225" s="332" t="s">
        <v>217</v>
      </c>
      <c r="B225" s="333" t="s">
        <v>482</v>
      </c>
      <c r="C225" s="326">
        <v>36000000</v>
      </c>
      <c r="D225" s="326">
        <v>36000000</v>
      </c>
      <c r="E225" s="181">
        <f t="shared" si="4"/>
        <v>0</v>
      </c>
      <c r="F225" s="172"/>
    </row>
    <row r="226" spans="1:6">
      <c r="A226" s="332" t="s">
        <v>217</v>
      </c>
      <c r="B226" s="333" t="s">
        <v>483</v>
      </c>
      <c r="C226" s="326">
        <v>645000000</v>
      </c>
      <c r="D226" s="326">
        <v>645000000</v>
      </c>
      <c r="E226" s="181">
        <f t="shared" si="4"/>
        <v>0</v>
      </c>
      <c r="F226" s="172"/>
    </row>
    <row r="227" spans="1:6">
      <c r="A227" s="332" t="s">
        <v>217</v>
      </c>
      <c r="B227" s="333" t="s">
        <v>484</v>
      </c>
      <c r="C227" s="326">
        <v>185000000</v>
      </c>
      <c r="D227" s="326">
        <v>185000000</v>
      </c>
      <c r="E227" s="181">
        <f t="shared" si="4"/>
        <v>0</v>
      </c>
      <c r="F227" s="172"/>
    </row>
    <row r="228" spans="1:6" ht="28">
      <c r="A228" s="332" t="s">
        <v>217</v>
      </c>
      <c r="B228" s="333" t="s">
        <v>485</v>
      </c>
      <c r="C228" s="326">
        <v>149000000</v>
      </c>
      <c r="D228" s="326">
        <v>149000000</v>
      </c>
      <c r="E228" s="181">
        <f t="shared" si="4"/>
        <v>0</v>
      </c>
      <c r="F228" s="172"/>
    </row>
    <row r="229" spans="1:6" ht="28">
      <c r="A229" s="332" t="s">
        <v>217</v>
      </c>
      <c r="B229" s="333" t="s">
        <v>486</v>
      </c>
      <c r="C229" s="326">
        <v>202000000</v>
      </c>
      <c r="D229" s="326">
        <v>202000000</v>
      </c>
      <c r="E229" s="181">
        <f t="shared" si="4"/>
        <v>0</v>
      </c>
      <c r="F229" s="172"/>
    </row>
    <row r="230" spans="1:6" ht="28">
      <c r="A230" s="332" t="s">
        <v>217</v>
      </c>
      <c r="B230" s="333" t="s">
        <v>487</v>
      </c>
      <c r="C230" s="326">
        <v>3000000</v>
      </c>
      <c r="D230" s="326">
        <v>3000000</v>
      </c>
      <c r="E230" s="181">
        <f t="shared" si="4"/>
        <v>0</v>
      </c>
      <c r="F230" s="172"/>
    </row>
    <row r="231" spans="1:6">
      <c r="A231" s="332" t="s">
        <v>217</v>
      </c>
      <c r="B231" s="333" t="s">
        <v>488</v>
      </c>
      <c r="C231" s="326">
        <v>18000000</v>
      </c>
      <c r="D231" s="326">
        <v>18000000</v>
      </c>
      <c r="E231" s="181">
        <f t="shared" si="4"/>
        <v>0</v>
      </c>
      <c r="F231" s="172"/>
    </row>
    <row r="232" spans="1:6">
      <c r="A232" s="332" t="s">
        <v>217</v>
      </c>
      <c r="B232" s="333" t="s">
        <v>489</v>
      </c>
      <c r="C232" s="326">
        <v>12000000</v>
      </c>
      <c r="D232" s="326">
        <v>12000000</v>
      </c>
      <c r="E232" s="181">
        <f t="shared" si="4"/>
        <v>0</v>
      </c>
      <c r="F232" s="172"/>
    </row>
    <row r="233" spans="1:6">
      <c r="A233" s="332" t="s">
        <v>217</v>
      </c>
      <c r="B233" s="333" t="s">
        <v>490</v>
      </c>
      <c r="C233" s="326">
        <v>71000000</v>
      </c>
      <c r="D233" s="326">
        <v>71000000</v>
      </c>
      <c r="E233" s="181">
        <f t="shared" si="4"/>
        <v>0</v>
      </c>
      <c r="F233" s="172"/>
    </row>
    <row r="234" spans="1:6" ht="28">
      <c r="A234" s="332" t="s">
        <v>217</v>
      </c>
      <c r="B234" s="333" t="s">
        <v>491</v>
      </c>
      <c r="C234" s="326">
        <v>311000000</v>
      </c>
      <c r="D234" s="326">
        <v>311000000</v>
      </c>
      <c r="E234" s="181">
        <f t="shared" si="4"/>
        <v>0</v>
      </c>
      <c r="F234" s="172"/>
    </row>
    <row r="235" spans="1:6" ht="28">
      <c r="A235" s="332" t="s">
        <v>217</v>
      </c>
      <c r="B235" s="333" t="s">
        <v>492</v>
      </c>
      <c r="C235" s="326">
        <v>363000000</v>
      </c>
      <c r="D235" s="326">
        <v>363000000</v>
      </c>
      <c r="E235" s="181">
        <f t="shared" si="4"/>
        <v>0</v>
      </c>
      <c r="F235" s="172"/>
    </row>
    <row r="236" spans="1:6" ht="28">
      <c r="A236" s="332" t="s">
        <v>217</v>
      </c>
      <c r="B236" s="333" t="s">
        <v>493</v>
      </c>
      <c r="C236" s="326">
        <v>371000000</v>
      </c>
      <c r="D236" s="326">
        <v>371000000</v>
      </c>
      <c r="E236" s="181">
        <f t="shared" si="4"/>
        <v>0</v>
      </c>
      <c r="F236" s="172"/>
    </row>
    <row r="237" spans="1:6">
      <c r="A237" s="332" t="s">
        <v>217</v>
      </c>
      <c r="B237" s="333" t="s">
        <v>494</v>
      </c>
      <c r="C237" s="326">
        <v>10000000</v>
      </c>
      <c r="D237" s="326">
        <v>10000000</v>
      </c>
      <c r="E237" s="181">
        <f t="shared" si="4"/>
        <v>0</v>
      </c>
      <c r="F237" s="172"/>
    </row>
    <row r="238" spans="1:6" ht="42">
      <c r="A238" s="332" t="s">
        <v>217</v>
      </c>
      <c r="B238" s="333" t="s">
        <v>495</v>
      </c>
      <c r="C238" s="326">
        <v>354000000</v>
      </c>
      <c r="D238" s="326">
        <v>354000000</v>
      </c>
      <c r="E238" s="181">
        <f t="shared" si="4"/>
        <v>0</v>
      </c>
      <c r="F238" s="172"/>
    </row>
    <row r="239" spans="1:6" ht="28">
      <c r="A239" s="332" t="s">
        <v>217</v>
      </c>
      <c r="B239" s="333" t="s">
        <v>496</v>
      </c>
      <c r="C239" s="326">
        <v>28000000</v>
      </c>
      <c r="D239" s="326">
        <v>28000000</v>
      </c>
      <c r="E239" s="181">
        <f t="shared" si="4"/>
        <v>0</v>
      </c>
      <c r="F239" s="172"/>
    </row>
    <row r="240" spans="1:6">
      <c r="A240" s="332" t="s">
        <v>217</v>
      </c>
      <c r="B240" s="333" t="s">
        <v>497</v>
      </c>
      <c r="C240" s="326">
        <v>462000000</v>
      </c>
      <c r="D240" s="326">
        <v>462000000</v>
      </c>
      <c r="E240" s="181">
        <f t="shared" si="4"/>
        <v>0</v>
      </c>
      <c r="F240" s="172"/>
    </row>
    <row r="241" spans="1:6">
      <c r="A241" s="332" t="s">
        <v>217</v>
      </c>
      <c r="B241" s="333" t="s">
        <v>498</v>
      </c>
      <c r="C241" s="326">
        <v>62000000</v>
      </c>
      <c r="D241" s="326">
        <v>62000000</v>
      </c>
      <c r="E241" s="181">
        <f t="shared" si="4"/>
        <v>0</v>
      </c>
      <c r="F241" s="172"/>
    </row>
    <row r="242" spans="1:6" ht="28">
      <c r="A242" s="332" t="s">
        <v>217</v>
      </c>
      <c r="B242" s="333" t="s">
        <v>499</v>
      </c>
      <c r="C242" s="326">
        <v>2257000000</v>
      </c>
      <c r="D242" s="326">
        <v>2257000000</v>
      </c>
      <c r="E242" s="181">
        <f t="shared" si="4"/>
        <v>0</v>
      </c>
      <c r="F242" s="172"/>
    </row>
    <row r="243" spans="1:6" ht="42">
      <c r="A243" s="332" t="s">
        <v>217</v>
      </c>
      <c r="B243" s="333" t="s">
        <v>500</v>
      </c>
      <c r="C243" s="326">
        <v>184000000</v>
      </c>
      <c r="D243" s="326">
        <v>184000000</v>
      </c>
      <c r="E243" s="181">
        <f t="shared" si="4"/>
        <v>0</v>
      </c>
      <c r="F243" s="172"/>
    </row>
    <row r="244" spans="1:6">
      <c r="A244" s="223" t="s">
        <v>501</v>
      </c>
      <c r="B244" s="334" t="s">
        <v>502</v>
      </c>
      <c r="C244" s="184">
        <f>SUBTOTAL(9,C245:C274)</f>
        <v>71545000000</v>
      </c>
      <c r="D244" s="184">
        <f>SUBTOTAL(9,D245:D274)</f>
        <v>71545000000</v>
      </c>
      <c r="E244" s="166">
        <f t="shared" si="4"/>
        <v>0</v>
      </c>
      <c r="F244" s="172"/>
    </row>
    <row r="245" spans="1:6">
      <c r="A245" s="223"/>
      <c r="B245" s="335" t="s">
        <v>503</v>
      </c>
      <c r="C245" s="184">
        <f>SUBTOTAL(9,C246:C259)</f>
        <v>48989000000</v>
      </c>
      <c r="D245" s="184">
        <f>SUBTOTAL(9,D246:D259)</f>
        <v>48989000000</v>
      </c>
      <c r="E245" s="166">
        <f t="shared" si="4"/>
        <v>0</v>
      </c>
      <c r="F245" s="172"/>
    </row>
    <row r="246" spans="1:6" ht="28">
      <c r="A246" s="332" t="s">
        <v>217</v>
      </c>
      <c r="B246" s="336" t="s">
        <v>504</v>
      </c>
      <c r="C246" s="326">
        <v>24500000000</v>
      </c>
      <c r="D246" s="326">
        <v>24500000000</v>
      </c>
      <c r="E246" s="181">
        <f t="shared" si="4"/>
        <v>0</v>
      </c>
      <c r="F246" s="172"/>
    </row>
    <row r="247" spans="1:6">
      <c r="A247" s="332" t="s">
        <v>217</v>
      </c>
      <c r="B247" s="336" t="s">
        <v>505</v>
      </c>
      <c r="C247" s="326">
        <v>370000000</v>
      </c>
      <c r="D247" s="326">
        <v>370000000</v>
      </c>
      <c r="E247" s="181">
        <f t="shared" si="4"/>
        <v>0</v>
      </c>
      <c r="F247" s="172"/>
    </row>
    <row r="248" spans="1:6">
      <c r="A248" s="332"/>
      <c r="B248" s="336" t="s">
        <v>506</v>
      </c>
      <c r="C248" s="326">
        <v>1794000000</v>
      </c>
      <c r="D248" s="326">
        <v>1794000000</v>
      </c>
      <c r="E248" s="181">
        <f t="shared" si="4"/>
        <v>0</v>
      </c>
      <c r="F248" s="172"/>
    </row>
    <row r="249" spans="1:6">
      <c r="A249" s="332"/>
      <c r="B249" s="336" t="s">
        <v>507</v>
      </c>
      <c r="C249" s="326">
        <v>341000000</v>
      </c>
      <c r="D249" s="326">
        <v>341000000</v>
      </c>
      <c r="E249" s="181">
        <f t="shared" si="4"/>
        <v>0</v>
      </c>
      <c r="F249" s="172"/>
    </row>
    <row r="250" spans="1:6">
      <c r="A250" s="332"/>
      <c r="B250" s="336" t="s">
        <v>508</v>
      </c>
      <c r="C250" s="326">
        <v>74000000</v>
      </c>
      <c r="D250" s="326">
        <v>74000000</v>
      </c>
      <c r="E250" s="181">
        <f t="shared" si="4"/>
        <v>0</v>
      </c>
      <c r="F250" s="172"/>
    </row>
    <row r="251" spans="1:6" ht="28">
      <c r="A251" s="332"/>
      <c r="B251" s="336" t="s">
        <v>509</v>
      </c>
      <c r="C251" s="326">
        <v>551000000</v>
      </c>
      <c r="D251" s="326">
        <v>551000000</v>
      </c>
      <c r="E251" s="181">
        <f t="shared" si="4"/>
        <v>0</v>
      </c>
      <c r="F251" s="172"/>
    </row>
    <row r="252" spans="1:6" ht="42">
      <c r="A252" s="332"/>
      <c r="B252" s="336" t="s">
        <v>510</v>
      </c>
      <c r="C252" s="326">
        <v>427000000</v>
      </c>
      <c r="D252" s="326">
        <v>427000000</v>
      </c>
      <c r="E252" s="181">
        <f t="shared" si="4"/>
        <v>0</v>
      </c>
      <c r="F252" s="172"/>
    </row>
    <row r="253" spans="1:6">
      <c r="A253" s="332"/>
      <c r="B253" s="336" t="s">
        <v>511</v>
      </c>
      <c r="C253" s="326">
        <v>594000000</v>
      </c>
      <c r="D253" s="326">
        <v>594000000</v>
      </c>
      <c r="E253" s="181">
        <f t="shared" si="4"/>
        <v>0</v>
      </c>
      <c r="F253" s="172"/>
    </row>
    <row r="254" spans="1:6">
      <c r="A254" s="332"/>
      <c r="B254" s="336" t="s">
        <v>512</v>
      </c>
      <c r="C254" s="326">
        <v>316000000</v>
      </c>
      <c r="D254" s="326">
        <v>316000000</v>
      </c>
      <c r="E254" s="181">
        <f t="shared" si="4"/>
        <v>0</v>
      </c>
      <c r="F254" s="172"/>
    </row>
    <row r="255" spans="1:6">
      <c r="A255" s="332"/>
      <c r="B255" s="336" t="s">
        <v>513</v>
      </c>
      <c r="C255" s="326">
        <v>16325000000</v>
      </c>
      <c r="D255" s="326">
        <v>16325000000</v>
      </c>
      <c r="E255" s="181">
        <f t="shared" si="4"/>
        <v>0</v>
      </c>
      <c r="F255" s="172"/>
    </row>
    <row r="256" spans="1:6">
      <c r="A256" s="332"/>
      <c r="B256" s="337" t="s">
        <v>514</v>
      </c>
      <c r="C256" s="326">
        <v>1248000000</v>
      </c>
      <c r="D256" s="326">
        <v>1248000000</v>
      </c>
      <c r="E256" s="181">
        <f t="shared" si="4"/>
        <v>0</v>
      </c>
      <c r="F256" s="172"/>
    </row>
    <row r="257" spans="1:6">
      <c r="A257" s="332"/>
      <c r="B257" s="336" t="s">
        <v>515</v>
      </c>
      <c r="C257" s="326">
        <v>544000000</v>
      </c>
      <c r="D257" s="326">
        <v>544000000</v>
      </c>
      <c r="E257" s="181">
        <f t="shared" si="4"/>
        <v>0</v>
      </c>
      <c r="F257" s="172"/>
    </row>
    <row r="258" spans="1:6" ht="28">
      <c r="A258" s="332"/>
      <c r="B258" s="336" t="s">
        <v>516</v>
      </c>
      <c r="C258" s="326">
        <v>1017000000</v>
      </c>
      <c r="D258" s="326">
        <v>1017000000</v>
      </c>
      <c r="E258" s="181">
        <f t="shared" si="4"/>
        <v>0</v>
      </c>
      <c r="F258" s="172"/>
    </row>
    <row r="259" spans="1:6">
      <c r="A259" s="332"/>
      <c r="B259" s="337" t="s">
        <v>517</v>
      </c>
      <c r="C259" s="326">
        <v>888000000</v>
      </c>
      <c r="D259" s="326">
        <v>888000000</v>
      </c>
      <c r="E259" s="181">
        <f t="shared" si="4"/>
        <v>0</v>
      </c>
      <c r="F259" s="172"/>
    </row>
    <row r="260" spans="1:6">
      <c r="A260" s="332"/>
      <c r="B260" s="338" t="s">
        <v>518</v>
      </c>
      <c r="C260" s="184">
        <f>SUBTOTAL(9,C261:C274)</f>
        <v>22556000000</v>
      </c>
      <c r="D260" s="184">
        <f>SUBTOTAL(9,D261:D274)</f>
        <v>22556000000</v>
      </c>
      <c r="E260" s="166">
        <f t="shared" si="4"/>
        <v>0</v>
      </c>
      <c r="F260" s="172"/>
    </row>
    <row r="261" spans="1:6" ht="28">
      <c r="A261" s="332"/>
      <c r="B261" s="339" t="s">
        <v>519</v>
      </c>
      <c r="C261" s="326">
        <v>11288000000</v>
      </c>
      <c r="D261" s="326">
        <v>11288000000</v>
      </c>
      <c r="E261" s="181">
        <f t="shared" si="4"/>
        <v>0</v>
      </c>
      <c r="F261" s="172"/>
    </row>
    <row r="262" spans="1:6" ht="42">
      <c r="A262" s="332"/>
      <c r="B262" s="339" t="s">
        <v>520</v>
      </c>
      <c r="C262" s="326">
        <v>13000000</v>
      </c>
      <c r="D262" s="326">
        <v>13000000</v>
      </c>
      <c r="E262" s="181">
        <f t="shared" si="4"/>
        <v>0</v>
      </c>
      <c r="F262" s="172"/>
    </row>
    <row r="263" spans="1:6">
      <c r="A263" s="332"/>
      <c r="B263" s="339" t="s">
        <v>521</v>
      </c>
      <c r="C263" s="326">
        <v>2000000000</v>
      </c>
      <c r="D263" s="326">
        <v>2000000000</v>
      </c>
      <c r="E263" s="181">
        <f t="shared" ref="E263:E326" si="5">C263-D263</f>
        <v>0</v>
      </c>
      <c r="F263" s="172"/>
    </row>
    <row r="264" spans="1:6">
      <c r="A264" s="332"/>
      <c r="B264" s="339" t="s">
        <v>522</v>
      </c>
      <c r="C264" s="326">
        <v>1758000000</v>
      </c>
      <c r="D264" s="326">
        <v>1758000000</v>
      </c>
      <c r="E264" s="181">
        <f t="shared" si="5"/>
        <v>0</v>
      </c>
      <c r="F264" s="172"/>
    </row>
    <row r="265" spans="1:6">
      <c r="A265" s="332"/>
      <c r="B265" s="341" t="s">
        <v>523</v>
      </c>
      <c r="C265" s="326">
        <v>2816000000</v>
      </c>
      <c r="D265" s="326">
        <v>2816000000</v>
      </c>
      <c r="E265" s="181">
        <f t="shared" si="5"/>
        <v>0</v>
      </c>
      <c r="F265" s="172"/>
    </row>
    <row r="266" spans="1:6">
      <c r="A266" s="332"/>
      <c r="B266" s="341" t="s">
        <v>524</v>
      </c>
      <c r="C266" s="326">
        <v>872000000</v>
      </c>
      <c r="D266" s="326">
        <v>872000000</v>
      </c>
      <c r="E266" s="181">
        <f t="shared" si="5"/>
        <v>0</v>
      </c>
      <c r="F266" s="172"/>
    </row>
    <row r="267" spans="1:6">
      <c r="A267" s="332"/>
      <c r="B267" s="341" t="s">
        <v>525</v>
      </c>
      <c r="C267" s="326">
        <v>636000000</v>
      </c>
      <c r="D267" s="326">
        <v>636000000</v>
      </c>
      <c r="E267" s="181">
        <f t="shared" si="5"/>
        <v>0</v>
      </c>
      <c r="F267" s="172"/>
    </row>
    <row r="268" spans="1:6">
      <c r="A268" s="332" t="s">
        <v>217</v>
      </c>
      <c r="B268" s="337" t="s">
        <v>526</v>
      </c>
      <c r="C268" s="326">
        <v>273000000</v>
      </c>
      <c r="D268" s="326">
        <v>273000000</v>
      </c>
      <c r="E268" s="181">
        <f t="shared" si="5"/>
        <v>0</v>
      </c>
      <c r="F268" s="172"/>
    </row>
    <row r="269" spans="1:6">
      <c r="A269" s="332" t="s">
        <v>217</v>
      </c>
      <c r="B269" s="337" t="s">
        <v>527</v>
      </c>
      <c r="C269" s="326">
        <v>297000000</v>
      </c>
      <c r="D269" s="326">
        <v>297000000</v>
      </c>
      <c r="E269" s="181">
        <f t="shared" si="5"/>
        <v>0</v>
      </c>
      <c r="F269" s="172"/>
    </row>
    <row r="270" spans="1:6">
      <c r="A270" s="332" t="s">
        <v>217</v>
      </c>
      <c r="B270" s="337" t="s">
        <v>528</v>
      </c>
      <c r="C270" s="326">
        <v>1458000000</v>
      </c>
      <c r="D270" s="326">
        <v>1458000000</v>
      </c>
      <c r="E270" s="181">
        <f t="shared" si="5"/>
        <v>0</v>
      </c>
      <c r="F270" s="172"/>
    </row>
    <row r="271" spans="1:6">
      <c r="A271" s="332" t="s">
        <v>217</v>
      </c>
      <c r="B271" s="342" t="s">
        <v>529</v>
      </c>
      <c r="C271" s="326">
        <v>198000000</v>
      </c>
      <c r="D271" s="326">
        <v>198000000</v>
      </c>
      <c r="E271" s="181">
        <f t="shared" si="5"/>
        <v>0</v>
      </c>
      <c r="F271" s="172"/>
    </row>
    <row r="272" spans="1:6" ht="28">
      <c r="A272" s="332" t="s">
        <v>217</v>
      </c>
      <c r="B272" s="343" t="s">
        <v>530</v>
      </c>
      <c r="C272" s="326">
        <v>146000000</v>
      </c>
      <c r="D272" s="326">
        <v>146000000</v>
      </c>
      <c r="E272" s="181">
        <f t="shared" si="5"/>
        <v>0</v>
      </c>
      <c r="F272" s="172"/>
    </row>
    <row r="273" spans="1:6">
      <c r="A273" s="332" t="s">
        <v>217</v>
      </c>
      <c r="B273" s="337" t="s">
        <v>514</v>
      </c>
      <c r="C273" s="326">
        <v>587000000</v>
      </c>
      <c r="D273" s="326">
        <v>587000000</v>
      </c>
      <c r="E273" s="181">
        <f t="shared" si="5"/>
        <v>0</v>
      </c>
      <c r="F273" s="172"/>
    </row>
    <row r="274" spans="1:6">
      <c r="A274" s="332" t="s">
        <v>217</v>
      </c>
      <c r="B274" s="337" t="s">
        <v>531</v>
      </c>
      <c r="C274" s="326">
        <v>214000000</v>
      </c>
      <c r="D274" s="326">
        <v>214000000</v>
      </c>
      <c r="E274" s="181">
        <f t="shared" si="5"/>
        <v>0</v>
      </c>
      <c r="F274" s="172"/>
    </row>
    <row r="275" spans="1:6">
      <c r="A275" s="223" t="s">
        <v>532</v>
      </c>
      <c r="B275" s="334" t="s">
        <v>533</v>
      </c>
      <c r="C275" s="184">
        <f>SUBTOTAL(9,C276:C291)</f>
        <v>9046000000</v>
      </c>
      <c r="D275" s="184">
        <f>SUBTOTAL(9,D276:D291)</f>
        <v>9046000000</v>
      </c>
      <c r="E275" s="166">
        <f t="shared" si="5"/>
        <v>0</v>
      </c>
      <c r="F275" s="172"/>
    </row>
    <row r="276" spans="1:6">
      <c r="A276" s="332" t="s">
        <v>217</v>
      </c>
      <c r="B276" s="344" t="s">
        <v>484</v>
      </c>
      <c r="C276" s="326">
        <v>216000000</v>
      </c>
      <c r="D276" s="326">
        <v>216000000</v>
      </c>
      <c r="E276" s="181">
        <f t="shared" si="5"/>
        <v>0</v>
      </c>
      <c r="F276" s="172"/>
    </row>
    <row r="277" spans="1:6">
      <c r="A277" s="332" t="s">
        <v>217</v>
      </c>
      <c r="B277" s="344" t="s">
        <v>534</v>
      </c>
      <c r="C277" s="326">
        <v>531000000</v>
      </c>
      <c r="D277" s="326">
        <v>531000000</v>
      </c>
      <c r="E277" s="181">
        <f t="shared" si="5"/>
        <v>0</v>
      </c>
      <c r="F277" s="172"/>
    </row>
    <row r="278" spans="1:6">
      <c r="A278" s="332" t="s">
        <v>217</v>
      </c>
      <c r="B278" s="344" t="s">
        <v>535</v>
      </c>
      <c r="C278" s="326">
        <v>813000000</v>
      </c>
      <c r="D278" s="326">
        <v>813000000</v>
      </c>
      <c r="E278" s="181">
        <f t="shared" si="5"/>
        <v>0</v>
      </c>
      <c r="F278" s="172"/>
    </row>
    <row r="279" spans="1:6" ht="28">
      <c r="A279" s="332"/>
      <c r="B279" s="344" t="s">
        <v>536</v>
      </c>
      <c r="C279" s="326">
        <v>7000000</v>
      </c>
      <c r="D279" s="326">
        <v>7000000</v>
      </c>
      <c r="E279" s="181">
        <f t="shared" si="5"/>
        <v>0</v>
      </c>
      <c r="F279" s="172"/>
    </row>
    <row r="280" spans="1:6" ht="28">
      <c r="A280" s="332"/>
      <c r="B280" s="344" t="s">
        <v>537</v>
      </c>
      <c r="C280" s="326">
        <v>40000000</v>
      </c>
      <c r="D280" s="326">
        <v>40000000</v>
      </c>
      <c r="E280" s="181">
        <f t="shared" si="5"/>
        <v>0</v>
      </c>
      <c r="F280" s="172"/>
    </row>
    <row r="281" spans="1:6">
      <c r="A281" s="332"/>
      <c r="B281" s="344" t="s">
        <v>538</v>
      </c>
      <c r="C281" s="326">
        <v>280000000</v>
      </c>
      <c r="D281" s="326">
        <v>280000000</v>
      </c>
      <c r="E281" s="181">
        <f t="shared" si="5"/>
        <v>0</v>
      </c>
      <c r="F281" s="172"/>
    </row>
    <row r="282" spans="1:6">
      <c r="A282" s="332"/>
      <c r="B282" s="344" t="s">
        <v>539</v>
      </c>
      <c r="C282" s="326">
        <v>25000000</v>
      </c>
      <c r="D282" s="326">
        <v>25000000</v>
      </c>
      <c r="E282" s="181">
        <f t="shared" si="5"/>
        <v>0</v>
      </c>
      <c r="F282" s="172"/>
    </row>
    <row r="283" spans="1:6">
      <c r="A283" s="332"/>
      <c r="B283" s="344" t="s">
        <v>540</v>
      </c>
      <c r="C283" s="326">
        <v>1715000000</v>
      </c>
      <c r="D283" s="326">
        <v>1715000000</v>
      </c>
      <c r="E283" s="181">
        <f t="shared" si="5"/>
        <v>0</v>
      </c>
      <c r="F283" s="172"/>
    </row>
    <row r="284" spans="1:6">
      <c r="A284" s="332"/>
      <c r="B284" s="344" t="s">
        <v>541</v>
      </c>
      <c r="C284" s="326">
        <v>694000000</v>
      </c>
      <c r="D284" s="326">
        <v>694000000</v>
      </c>
      <c r="E284" s="181">
        <f t="shared" si="5"/>
        <v>0</v>
      </c>
      <c r="F284" s="172"/>
    </row>
    <row r="285" spans="1:6">
      <c r="A285" s="332"/>
      <c r="B285" s="344" t="s">
        <v>542</v>
      </c>
      <c r="C285" s="326">
        <v>94000000</v>
      </c>
      <c r="D285" s="326">
        <v>94000000</v>
      </c>
      <c r="E285" s="181">
        <f t="shared" si="5"/>
        <v>0</v>
      </c>
      <c r="F285" s="172"/>
    </row>
    <row r="286" spans="1:6" ht="42">
      <c r="A286" s="332"/>
      <c r="B286" s="344" t="s">
        <v>543</v>
      </c>
      <c r="C286" s="326">
        <v>1083000000</v>
      </c>
      <c r="D286" s="326">
        <v>1083000000</v>
      </c>
      <c r="E286" s="181">
        <f t="shared" si="5"/>
        <v>0</v>
      </c>
      <c r="F286" s="172"/>
    </row>
    <row r="287" spans="1:6">
      <c r="A287" s="332"/>
      <c r="B287" s="344" t="s">
        <v>544</v>
      </c>
      <c r="C287" s="326">
        <v>340000000</v>
      </c>
      <c r="D287" s="326">
        <v>340000000</v>
      </c>
      <c r="E287" s="181">
        <f t="shared" si="5"/>
        <v>0</v>
      </c>
      <c r="F287" s="172"/>
    </row>
    <row r="288" spans="1:6" ht="28">
      <c r="A288" s="332" t="s">
        <v>217</v>
      </c>
      <c r="B288" s="344" t="s">
        <v>545</v>
      </c>
      <c r="C288" s="326">
        <v>216000000</v>
      </c>
      <c r="D288" s="326">
        <v>216000000</v>
      </c>
      <c r="E288" s="181">
        <f t="shared" si="5"/>
        <v>0</v>
      </c>
      <c r="F288" s="172"/>
    </row>
    <row r="289" spans="1:6" ht="42">
      <c r="A289" s="332" t="s">
        <v>217</v>
      </c>
      <c r="B289" s="344" t="s">
        <v>546</v>
      </c>
      <c r="C289" s="326">
        <v>594000000</v>
      </c>
      <c r="D289" s="326">
        <v>594000000</v>
      </c>
      <c r="E289" s="181">
        <f t="shared" si="5"/>
        <v>0</v>
      </c>
      <c r="F289" s="172"/>
    </row>
    <row r="290" spans="1:6" ht="28">
      <c r="A290" s="332" t="s">
        <v>217</v>
      </c>
      <c r="B290" s="344" t="s">
        <v>547</v>
      </c>
      <c r="C290" s="326">
        <v>1597000000</v>
      </c>
      <c r="D290" s="326">
        <v>1597000000</v>
      </c>
      <c r="E290" s="181">
        <f t="shared" si="5"/>
        <v>0</v>
      </c>
      <c r="F290" s="172"/>
    </row>
    <row r="291" spans="1:6">
      <c r="A291" s="332" t="s">
        <v>217</v>
      </c>
      <c r="B291" s="344" t="s">
        <v>548</v>
      </c>
      <c r="C291" s="326">
        <v>801000000</v>
      </c>
      <c r="D291" s="326">
        <v>801000000</v>
      </c>
      <c r="E291" s="181">
        <f t="shared" si="5"/>
        <v>0</v>
      </c>
      <c r="F291" s="172"/>
    </row>
    <row r="292" spans="1:6">
      <c r="A292" s="223" t="s">
        <v>549</v>
      </c>
      <c r="B292" s="334" t="s">
        <v>377</v>
      </c>
      <c r="C292" s="184">
        <f>SUBTOTAL(9,C293:C299)</f>
        <v>2388000000</v>
      </c>
      <c r="D292" s="184">
        <f>SUBTOTAL(9,D293:D299)</f>
        <v>2388000000</v>
      </c>
      <c r="E292" s="166">
        <f t="shared" si="5"/>
        <v>0</v>
      </c>
      <c r="F292" s="172"/>
    </row>
    <row r="293" spans="1:6">
      <c r="A293" s="332" t="s">
        <v>217</v>
      </c>
      <c r="B293" s="345" t="s">
        <v>550</v>
      </c>
      <c r="C293" s="326">
        <v>400000000</v>
      </c>
      <c r="D293" s="326">
        <v>400000000</v>
      </c>
      <c r="E293" s="181">
        <f t="shared" si="5"/>
        <v>0</v>
      </c>
      <c r="F293" s="172"/>
    </row>
    <row r="294" spans="1:6">
      <c r="A294" s="332" t="s">
        <v>217</v>
      </c>
      <c r="B294" s="345" t="s">
        <v>551</v>
      </c>
      <c r="C294" s="326">
        <v>111000000</v>
      </c>
      <c r="D294" s="326">
        <v>111000000</v>
      </c>
      <c r="E294" s="181">
        <f t="shared" si="5"/>
        <v>0</v>
      </c>
      <c r="F294" s="172"/>
    </row>
    <row r="295" spans="1:6">
      <c r="A295" s="332" t="s">
        <v>217</v>
      </c>
      <c r="B295" s="345" t="s">
        <v>552</v>
      </c>
      <c r="C295" s="326">
        <v>153000000</v>
      </c>
      <c r="D295" s="326">
        <v>153000000</v>
      </c>
      <c r="E295" s="181">
        <f t="shared" si="5"/>
        <v>0</v>
      </c>
      <c r="F295" s="172"/>
    </row>
    <row r="296" spans="1:6">
      <c r="A296" s="332" t="s">
        <v>217</v>
      </c>
      <c r="B296" s="345" t="s">
        <v>484</v>
      </c>
      <c r="C296" s="326">
        <v>845000000</v>
      </c>
      <c r="D296" s="326">
        <v>845000000</v>
      </c>
      <c r="E296" s="181">
        <f t="shared" si="5"/>
        <v>0</v>
      </c>
      <c r="F296" s="172"/>
    </row>
    <row r="297" spans="1:6">
      <c r="A297" s="332" t="s">
        <v>217</v>
      </c>
      <c r="B297" s="345" t="s">
        <v>534</v>
      </c>
      <c r="C297" s="326">
        <v>271000000</v>
      </c>
      <c r="D297" s="326">
        <v>271000000</v>
      </c>
      <c r="E297" s="181">
        <f t="shared" si="5"/>
        <v>0</v>
      </c>
      <c r="F297" s="172"/>
    </row>
    <row r="298" spans="1:6">
      <c r="A298" s="332" t="s">
        <v>217</v>
      </c>
      <c r="B298" s="346" t="s">
        <v>553</v>
      </c>
      <c r="C298" s="326">
        <v>184000000</v>
      </c>
      <c r="D298" s="326">
        <v>184000000</v>
      </c>
      <c r="E298" s="181">
        <f t="shared" si="5"/>
        <v>0</v>
      </c>
      <c r="F298" s="172"/>
    </row>
    <row r="299" spans="1:6">
      <c r="A299" s="332" t="s">
        <v>217</v>
      </c>
      <c r="B299" s="346" t="s">
        <v>554</v>
      </c>
      <c r="C299" s="326">
        <v>424000000</v>
      </c>
      <c r="D299" s="326">
        <v>424000000</v>
      </c>
      <c r="E299" s="181">
        <f t="shared" si="5"/>
        <v>0</v>
      </c>
      <c r="F299" s="172"/>
    </row>
    <row r="300" spans="1:6">
      <c r="A300" s="223" t="s">
        <v>555</v>
      </c>
      <c r="B300" s="334" t="s">
        <v>556</v>
      </c>
      <c r="C300" s="184">
        <f>SUBTOTAL(9,C301:C308)</f>
        <v>4018000000</v>
      </c>
      <c r="D300" s="184">
        <f>SUBTOTAL(9,D301:D308)</f>
        <v>4018000000</v>
      </c>
      <c r="E300" s="166">
        <f t="shared" si="5"/>
        <v>0</v>
      </c>
      <c r="F300" s="172"/>
    </row>
    <row r="301" spans="1:6" ht="42">
      <c r="A301" s="332" t="s">
        <v>217</v>
      </c>
      <c r="B301" s="333" t="s">
        <v>557</v>
      </c>
      <c r="C301" s="326">
        <v>1716000000</v>
      </c>
      <c r="D301" s="326">
        <v>1716000000</v>
      </c>
      <c r="E301" s="181">
        <f t="shared" si="5"/>
        <v>0</v>
      </c>
      <c r="F301" s="172"/>
    </row>
    <row r="302" spans="1:6" ht="56">
      <c r="A302" s="332" t="s">
        <v>217</v>
      </c>
      <c r="B302" s="333" t="s">
        <v>558</v>
      </c>
      <c r="C302" s="326">
        <v>600000000</v>
      </c>
      <c r="D302" s="326">
        <v>600000000</v>
      </c>
      <c r="E302" s="181">
        <f t="shared" si="5"/>
        <v>0</v>
      </c>
      <c r="F302" s="172"/>
    </row>
    <row r="303" spans="1:6">
      <c r="A303" s="332" t="s">
        <v>217</v>
      </c>
      <c r="B303" s="347" t="s">
        <v>559</v>
      </c>
      <c r="C303" s="326">
        <v>209000000</v>
      </c>
      <c r="D303" s="326">
        <v>209000000</v>
      </c>
      <c r="E303" s="181">
        <f t="shared" si="5"/>
        <v>0</v>
      </c>
      <c r="F303" s="172"/>
    </row>
    <row r="304" spans="1:6">
      <c r="A304" s="332" t="s">
        <v>217</v>
      </c>
      <c r="B304" s="347" t="s">
        <v>534</v>
      </c>
      <c r="C304" s="326">
        <v>551000000</v>
      </c>
      <c r="D304" s="326">
        <v>551000000</v>
      </c>
      <c r="E304" s="181">
        <f t="shared" si="5"/>
        <v>0</v>
      </c>
      <c r="F304" s="172"/>
    </row>
    <row r="305" spans="1:6" ht="42">
      <c r="A305" s="332" t="s">
        <v>217</v>
      </c>
      <c r="B305" s="593" t="s">
        <v>560</v>
      </c>
      <c r="C305" s="326">
        <v>566000000</v>
      </c>
      <c r="D305" s="326">
        <v>566000000</v>
      </c>
      <c r="E305" s="181">
        <f t="shared" si="5"/>
        <v>0</v>
      </c>
      <c r="F305" s="172"/>
    </row>
    <row r="306" spans="1:6" ht="42">
      <c r="A306" s="332" t="s">
        <v>217</v>
      </c>
      <c r="B306" s="593" t="s">
        <v>561</v>
      </c>
      <c r="C306" s="326">
        <v>3000000</v>
      </c>
      <c r="D306" s="326">
        <v>3000000</v>
      </c>
      <c r="E306" s="181">
        <f t="shared" si="5"/>
        <v>0</v>
      </c>
      <c r="F306" s="172"/>
    </row>
    <row r="307" spans="1:6" ht="42">
      <c r="A307" s="332" t="s">
        <v>217</v>
      </c>
      <c r="B307" s="593" t="s">
        <v>562</v>
      </c>
      <c r="C307" s="326">
        <v>55000000</v>
      </c>
      <c r="D307" s="326">
        <v>55000000</v>
      </c>
      <c r="E307" s="181">
        <f t="shared" si="5"/>
        <v>0</v>
      </c>
      <c r="F307" s="172"/>
    </row>
    <row r="308" spans="1:6" ht="42">
      <c r="A308" s="332" t="s">
        <v>217</v>
      </c>
      <c r="B308" s="593" t="s">
        <v>563</v>
      </c>
      <c r="C308" s="326">
        <v>318000000</v>
      </c>
      <c r="D308" s="326">
        <v>318000000</v>
      </c>
      <c r="E308" s="181">
        <f t="shared" si="5"/>
        <v>0</v>
      </c>
      <c r="F308" s="172"/>
    </row>
    <row r="309" spans="1:6">
      <c r="A309" s="332" t="s">
        <v>564</v>
      </c>
      <c r="B309" s="594" t="s">
        <v>565</v>
      </c>
      <c r="C309" s="184">
        <f>SUBTOTAL(9,C310)</f>
        <v>6705590000</v>
      </c>
      <c r="D309" s="184">
        <f>SUBTOTAL(9,D310)</f>
        <v>6705590000</v>
      </c>
      <c r="E309" s="166">
        <f t="shared" si="5"/>
        <v>0</v>
      </c>
      <c r="F309" s="172"/>
    </row>
    <row r="310" spans="1:6">
      <c r="A310" s="332"/>
      <c r="B310" s="593" t="s">
        <v>566</v>
      </c>
      <c r="C310" s="326">
        <v>6705590000</v>
      </c>
      <c r="D310" s="326">
        <v>6705590000</v>
      </c>
      <c r="E310" s="181">
        <f t="shared" si="5"/>
        <v>0</v>
      </c>
      <c r="F310" s="172"/>
    </row>
    <row r="311" spans="1:6">
      <c r="A311" s="348" t="s">
        <v>91</v>
      </c>
      <c r="B311" s="595" t="s">
        <v>567</v>
      </c>
      <c r="C311" s="349">
        <f>SUBTOTAL(9,C312:C315)</f>
        <v>383000000</v>
      </c>
      <c r="D311" s="349">
        <f>SUBTOTAL(9,D312:D315)</f>
        <v>0</v>
      </c>
      <c r="E311" s="166">
        <f t="shared" si="5"/>
        <v>383000000</v>
      </c>
      <c r="F311" s="172"/>
    </row>
    <row r="312" spans="1:6">
      <c r="A312" s="348" t="s">
        <v>568</v>
      </c>
      <c r="B312" s="350" t="s">
        <v>569</v>
      </c>
      <c r="C312" s="349">
        <f>SUBTOTAL(9,C313)</f>
        <v>295000000</v>
      </c>
      <c r="D312" s="349">
        <f>SUBTOTAL(9,D313)</f>
        <v>0</v>
      </c>
      <c r="E312" s="166">
        <f t="shared" si="5"/>
        <v>295000000</v>
      </c>
      <c r="F312" s="172"/>
    </row>
    <row r="313" spans="1:6">
      <c r="A313" s="351"/>
      <c r="B313" s="352" t="s">
        <v>570</v>
      </c>
      <c r="C313" s="353">
        <v>295000000</v>
      </c>
      <c r="D313" s="340"/>
      <c r="E313" s="181">
        <f t="shared" si="5"/>
        <v>295000000</v>
      </c>
      <c r="F313" s="172"/>
    </row>
    <row r="314" spans="1:6">
      <c r="A314" s="348" t="s">
        <v>571</v>
      </c>
      <c r="B314" s="350" t="s">
        <v>572</v>
      </c>
      <c r="C314" s="349">
        <f>SUBTOTAL(9,C315)</f>
        <v>88000000</v>
      </c>
      <c r="D314" s="349">
        <f>SUBTOTAL(9,D315)</f>
        <v>0</v>
      </c>
      <c r="E314" s="166">
        <f t="shared" si="5"/>
        <v>88000000</v>
      </c>
      <c r="F314" s="172"/>
    </row>
    <row r="315" spans="1:6">
      <c r="A315" s="351"/>
      <c r="B315" s="352" t="s">
        <v>570</v>
      </c>
      <c r="C315" s="353">
        <v>88000000</v>
      </c>
      <c r="D315" s="340"/>
      <c r="E315" s="181">
        <f t="shared" si="5"/>
        <v>88000000</v>
      </c>
      <c r="F315" s="172"/>
    </row>
    <row r="316" spans="1:6">
      <c r="A316" s="596" t="s">
        <v>85</v>
      </c>
      <c r="B316" s="592" t="s">
        <v>573</v>
      </c>
      <c r="C316" s="184">
        <f>SUBTOTAL(9,C317:C403)</f>
        <v>42285695078</v>
      </c>
      <c r="D316" s="184">
        <f>SUBTOTAL(9,D317:D403)</f>
        <v>42285695078</v>
      </c>
      <c r="E316" s="166">
        <f t="shared" si="5"/>
        <v>0</v>
      </c>
      <c r="F316" s="172"/>
    </row>
    <row r="317" spans="1:6">
      <c r="A317" s="354">
        <v>1</v>
      </c>
      <c r="B317" s="355" t="s">
        <v>329</v>
      </c>
      <c r="C317" s="184">
        <f>SUBTOTAL(9,C318:C330)</f>
        <v>14045518002</v>
      </c>
      <c r="D317" s="184">
        <f>SUBTOTAL(9,D318:D330)</f>
        <v>14045518002</v>
      </c>
      <c r="E317" s="166">
        <f t="shared" si="5"/>
        <v>0</v>
      </c>
      <c r="F317" s="172"/>
    </row>
    <row r="318" spans="1:6">
      <c r="A318" s="356" t="s">
        <v>87</v>
      </c>
      <c r="B318" s="357" t="s">
        <v>333</v>
      </c>
      <c r="C318" s="184">
        <f>SUBTOTAL(9,C319:C330)</f>
        <v>14045518002</v>
      </c>
      <c r="D318" s="184">
        <f>SUBTOTAL(9,D319:D330)</f>
        <v>14045518002</v>
      </c>
      <c r="E318" s="166">
        <f t="shared" si="5"/>
        <v>0</v>
      </c>
      <c r="F318" s="172"/>
    </row>
    <row r="319" spans="1:6" ht="28">
      <c r="A319" s="358" t="s">
        <v>217</v>
      </c>
      <c r="B319" s="359" t="s">
        <v>574</v>
      </c>
      <c r="C319" s="326">
        <v>1597000000</v>
      </c>
      <c r="D319" s="326">
        <v>1597000000</v>
      </c>
      <c r="E319" s="181">
        <f t="shared" si="5"/>
        <v>0</v>
      </c>
      <c r="F319" s="172"/>
    </row>
    <row r="320" spans="1:6" ht="28">
      <c r="A320" s="358" t="s">
        <v>217</v>
      </c>
      <c r="B320" s="359" t="s">
        <v>575</v>
      </c>
      <c r="C320" s="326">
        <v>5787000000</v>
      </c>
      <c r="D320" s="326">
        <v>5787000000</v>
      </c>
      <c r="E320" s="181">
        <f t="shared" si="5"/>
        <v>0</v>
      </c>
      <c r="F320" s="172"/>
    </row>
    <row r="321" spans="1:6" ht="28">
      <c r="A321" s="358" t="s">
        <v>217</v>
      </c>
      <c r="B321" s="359" t="s">
        <v>576</v>
      </c>
      <c r="C321" s="326">
        <v>5700000</v>
      </c>
      <c r="D321" s="326">
        <v>5700000</v>
      </c>
      <c r="E321" s="181">
        <f t="shared" si="5"/>
        <v>0</v>
      </c>
      <c r="F321" s="172"/>
    </row>
    <row r="322" spans="1:6" ht="28">
      <c r="A322" s="358" t="s">
        <v>217</v>
      </c>
      <c r="B322" s="359" t="s">
        <v>577</v>
      </c>
      <c r="C322" s="326">
        <v>3239000000</v>
      </c>
      <c r="D322" s="326">
        <v>3239000000</v>
      </c>
      <c r="E322" s="181">
        <f t="shared" si="5"/>
        <v>0</v>
      </c>
      <c r="F322" s="172"/>
    </row>
    <row r="323" spans="1:6">
      <c r="A323" s="358" t="s">
        <v>217</v>
      </c>
      <c r="B323" s="359" t="s">
        <v>578</v>
      </c>
      <c r="C323" s="326">
        <v>363146502</v>
      </c>
      <c r="D323" s="326">
        <v>363146502</v>
      </c>
      <c r="E323" s="181">
        <f t="shared" si="5"/>
        <v>0</v>
      </c>
      <c r="F323" s="172"/>
    </row>
    <row r="324" spans="1:6">
      <c r="A324" s="358" t="s">
        <v>217</v>
      </c>
      <c r="B324" s="359" t="s">
        <v>579</v>
      </c>
      <c r="C324" s="326">
        <v>388800000</v>
      </c>
      <c r="D324" s="326">
        <v>388800000</v>
      </c>
      <c r="E324" s="181">
        <f t="shared" si="5"/>
        <v>0</v>
      </c>
      <c r="F324" s="172"/>
    </row>
    <row r="325" spans="1:6">
      <c r="A325" s="358" t="s">
        <v>217</v>
      </c>
      <c r="B325" s="359" t="s">
        <v>580</v>
      </c>
      <c r="C325" s="326">
        <v>705003500</v>
      </c>
      <c r="D325" s="326">
        <v>705003500</v>
      </c>
      <c r="E325" s="181">
        <f t="shared" si="5"/>
        <v>0</v>
      </c>
      <c r="F325" s="172"/>
    </row>
    <row r="326" spans="1:6">
      <c r="A326" s="358" t="s">
        <v>217</v>
      </c>
      <c r="B326" s="359" t="s">
        <v>581</v>
      </c>
      <c r="C326" s="326">
        <v>796320000</v>
      </c>
      <c r="D326" s="326">
        <v>796320000</v>
      </c>
      <c r="E326" s="181">
        <f t="shared" si="5"/>
        <v>0</v>
      </c>
      <c r="F326" s="172"/>
    </row>
    <row r="327" spans="1:6">
      <c r="A327" s="358" t="s">
        <v>217</v>
      </c>
      <c r="B327" s="359" t="s">
        <v>582</v>
      </c>
      <c r="C327" s="326">
        <v>17292000</v>
      </c>
      <c r="D327" s="326">
        <v>17292000</v>
      </c>
      <c r="E327" s="181">
        <f t="shared" ref="E327:E390" si="6">C327-D327</f>
        <v>0</v>
      </c>
      <c r="F327" s="172"/>
    </row>
    <row r="328" spans="1:6" ht="28">
      <c r="A328" s="358" t="s">
        <v>217</v>
      </c>
      <c r="B328" s="359" t="s">
        <v>583</v>
      </c>
      <c r="C328" s="326">
        <v>482600000</v>
      </c>
      <c r="D328" s="326">
        <v>482600000</v>
      </c>
      <c r="E328" s="181">
        <f t="shared" si="6"/>
        <v>0</v>
      </c>
      <c r="F328" s="172"/>
    </row>
    <row r="329" spans="1:6">
      <c r="A329" s="358" t="s">
        <v>217</v>
      </c>
      <c r="B329" s="359" t="s">
        <v>584</v>
      </c>
      <c r="C329" s="326">
        <v>633806000</v>
      </c>
      <c r="D329" s="326">
        <v>633806000</v>
      </c>
      <c r="E329" s="181">
        <f t="shared" si="6"/>
        <v>0</v>
      </c>
      <c r="F329" s="172"/>
    </row>
    <row r="330" spans="1:6">
      <c r="A330" s="358" t="s">
        <v>217</v>
      </c>
      <c r="B330" s="359" t="s">
        <v>585</v>
      </c>
      <c r="C330" s="326">
        <v>29850000</v>
      </c>
      <c r="D330" s="326">
        <v>29850000</v>
      </c>
      <c r="E330" s="181">
        <f t="shared" si="6"/>
        <v>0</v>
      </c>
      <c r="F330" s="172"/>
    </row>
    <row r="331" spans="1:6">
      <c r="A331" s="354">
        <v>2</v>
      </c>
      <c r="B331" s="355" t="s">
        <v>586</v>
      </c>
      <c r="C331" s="184">
        <f>SUBTOTAL(9,C332:C354)</f>
        <v>4284375008</v>
      </c>
      <c r="D331" s="184">
        <f>SUBTOTAL(9,D332:D354)</f>
        <v>4284375008</v>
      </c>
      <c r="E331" s="166">
        <f t="shared" si="6"/>
        <v>0</v>
      </c>
      <c r="F331" s="172"/>
    </row>
    <row r="332" spans="1:6">
      <c r="A332" s="356" t="s">
        <v>110</v>
      </c>
      <c r="B332" s="357" t="s">
        <v>333</v>
      </c>
      <c r="C332" s="184">
        <f>SUBTOTAL(9,C333:C338)</f>
        <v>3985248358</v>
      </c>
      <c r="D332" s="184">
        <f>SUBTOTAL(9,D333:D338)</f>
        <v>3985248358</v>
      </c>
      <c r="E332" s="166">
        <f t="shared" si="6"/>
        <v>0</v>
      </c>
      <c r="F332" s="172"/>
    </row>
    <row r="333" spans="1:6" ht="42">
      <c r="A333" s="360" t="s">
        <v>217</v>
      </c>
      <c r="B333" s="361" t="s">
        <v>587</v>
      </c>
      <c r="C333" s="326">
        <v>100000000</v>
      </c>
      <c r="D333" s="326">
        <v>100000000</v>
      </c>
      <c r="E333" s="181">
        <f t="shared" si="6"/>
        <v>0</v>
      </c>
      <c r="F333" s="172"/>
    </row>
    <row r="334" spans="1:6">
      <c r="A334" s="360" t="s">
        <v>217</v>
      </c>
      <c r="B334" s="361" t="s">
        <v>588</v>
      </c>
      <c r="C334" s="326">
        <v>3020813358</v>
      </c>
      <c r="D334" s="326">
        <v>3020813358</v>
      </c>
      <c r="E334" s="181">
        <f t="shared" si="6"/>
        <v>0</v>
      </c>
      <c r="F334" s="172"/>
    </row>
    <row r="335" spans="1:6" ht="42">
      <c r="A335" s="360" t="s">
        <v>217</v>
      </c>
      <c r="B335" s="361" t="s">
        <v>589</v>
      </c>
      <c r="C335" s="326">
        <v>563000000</v>
      </c>
      <c r="D335" s="326">
        <v>563000000</v>
      </c>
      <c r="E335" s="181">
        <f t="shared" si="6"/>
        <v>0</v>
      </c>
      <c r="F335" s="172"/>
    </row>
    <row r="336" spans="1:6" ht="28">
      <c r="A336" s="360" t="s">
        <v>217</v>
      </c>
      <c r="B336" s="361" t="s">
        <v>590</v>
      </c>
      <c r="C336" s="326">
        <v>62345000</v>
      </c>
      <c r="D336" s="326">
        <v>62345000</v>
      </c>
      <c r="E336" s="181">
        <f t="shared" si="6"/>
        <v>0</v>
      </c>
      <c r="F336" s="172"/>
    </row>
    <row r="337" spans="1:6" ht="42">
      <c r="A337" s="360" t="s">
        <v>217</v>
      </c>
      <c r="B337" s="361" t="s">
        <v>591</v>
      </c>
      <c r="C337" s="326">
        <v>3760000</v>
      </c>
      <c r="D337" s="326">
        <v>3760000</v>
      </c>
      <c r="E337" s="181">
        <f t="shared" si="6"/>
        <v>0</v>
      </c>
      <c r="F337" s="172"/>
    </row>
    <row r="338" spans="1:6" ht="42">
      <c r="A338" s="360" t="s">
        <v>217</v>
      </c>
      <c r="B338" s="361" t="s">
        <v>592</v>
      </c>
      <c r="C338" s="326">
        <v>235330000</v>
      </c>
      <c r="D338" s="326">
        <v>235330000</v>
      </c>
      <c r="E338" s="181">
        <f t="shared" si="6"/>
        <v>0</v>
      </c>
      <c r="F338" s="172"/>
    </row>
    <row r="339" spans="1:6">
      <c r="A339" s="362" t="s">
        <v>111</v>
      </c>
      <c r="B339" s="363" t="s">
        <v>593</v>
      </c>
      <c r="C339" s="184">
        <f>SUBTOTAL(9,C340:C354)</f>
        <v>299126650</v>
      </c>
      <c r="D339" s="184">
        <f>SUBTOTAL(9,D340:D354)</f>
        <v>299126650</v>
      </c>
      <c r="E339" s="166">
        <f t="shared" si="6"/>
        <v>0</v>
      </c>
      <c r="F339" s="172"/>
    </row>
    <row r="340" spans="1:6">
      <c r="A340" s="364" t="s">
        <v>214</v>
      </c>
      <c r="B340" s="344" t="s">
        <v>594</v>
      </c>
      <c r="C340" s="326">
        <f>SUBTOTAL(9,C341:C342)</f>
        <v>42717000</v>
      </c>
      <c r="D340" s="326">
        <f>SUBTOTAL(9,D341:D342)</f>
        <v>42717000</v>
      </c>
      <c r="E340" s="181">
        <f t="shared" si="6"/>
        <v>0</v>
      </c>
      <c r="F340" s="172"/>
    </row>
    <row r="341" spans="1:6">
      <c r="A341" s="364"/>
      <c r="B341" s="344" t="s">
        <v>595</v>
      </c>
      <c r="C341" s="326">
        <v>13350000</v>
      </c>
      <c r="D341" s="326">
        <v>13350000</v>
      </c>
      <c r="E341" s="181">
        <f t="shared" si="6"/>
        <v>0</v>
      </c>
      <c r="F341" s="172"/>
    </row>
    <row r="342" spans="1:6">
      <c r="A342" s="364"/>
      <c r="B342" s="597" t="s">
        <v>596</v>
      </c>
      <c r="C342" s="326">
        <v>29367000</v>
      </c>
      <c r="D342" s="326">
        <v>29367000</v>
      </c>
      <c r="E342" s="181">
        <f t="shared" si="6"/>
        <v>0</v>
      </c>
      <c r="F342" s="172"/>
    </row>
    <row r="343" spans="1:6">
      <c r="A343" s="364" t="s">
        <v>215</v>
      </c>
      <c r="B343" s="344" t="s">
        <v>597</v>
      </c>
      <c r="C343" s="326">
        <f>SUBTOTAL(9,C344)</f>
        <v>31910000</v>
      </c>
      <c r="D343" s="326">
        <f>SUBTOTAL(9,D344)</f>
        <v>31910000</v>
      </c>
      <c r="E343" s="181">
        <f t="shared" si="6"/>
        <v>0</v>
      </c>
      <c r="F343" s="172"/>
    </row>
    <row r="344" spans="1:6">
      <c r="A344" s="364"/>
      <c r="B344" s="344" t="s">
        <v>595</v>
      </c>
      <c r="C344" s="326">
        <v>31910000</v>
      </c>
      <c r="D344" s="326">
        <v>31910000</v>
      </c>
      <c r="E344" s="181">
        <f t="shared" si="6"/>
        <v>0</v>
      </c>
      <c r="F344" s="172"/>
    </row>
    <row r="345" spans="1:6">
      <c r="A345" s="364" t="s">
        <v>216</v>
      </c>
      <c r="B345" s="344" t="s">
        <v>598</v>
      </c>
      <c r="C345" s="326">
        <f>SUBTOTAL(9,C346:C347)</f>
        <v>116916650</v>
      </c>
      <c r="D345" s="326">
        <f>SUBTOTAL(9,D346:D347)</f>
        <v>116916650</v>
      </c>
      <c r="E345" s="181">
        <f t="shared" si="6"/>
        <v>0</v>
      </c>
      <c r="F345" s="172"/>
    </row>
    <row r="346" spans="1:6">
      <c r="A346" s="364"/>
      <c r="B346" s="344" t="s">
        <v>595</v>
      </c>
      <c r="C346" s="326">
        <v>64065000</v>
      </c>
      <c r="D346" s="326">
        <v>64065000</v>
      </c>
      <c r="E346" s="181">
        <f t="shared" si="6"/>
        <v>0</v>
      </c>
      <c r="F346" s="172"/>
    </row>
    <row r="347" spans="1:6">
      <c r="A347" s="364"/>
      <c r="B347" s="597" t="s">
        <v>596</v>
      </c>
      <c r="C347" s="326">
        <v>52851650</v>
      </c>
      <c r="D347" s="326">
        <v>52851650</v>
      </c>
      <c r="E347" s="181">
        <f t="shared" si="6"/>
        <v>0</v>
      </c>
      <c r="F347" s="172"/>
    </row>
    <row r="348" spans="1:6">
      <c r="A348" s="364" t="s">
        <v>599</v>
      </c>
      <c r="B348" s="344" t="s">
        <v>600</v>
      </c>
      <c r="C348" s="326">
        <f>SUBTOTAL(9,C349)</f>
        <v>78848000</v>
      </c>
      <c r="D348" s="326">
        <f>SUBTOTAL(9,D349)</f>
        <v>78848000</v>
      </c>
      <c r="E348" s="181">
        <f t="shared" si="6"/>
        <v>0</v>
      </c>
      <c r="F348" s="172"/>
    </row>
    <row r="349" spans="1:6">
      <c r="A349" s="364"/>
      <c r="B349" s="344" t="s">
        <v>595</v>
      </c>
      <c r="C349" s="326">
        <v>78848000</v>
      </c>
      <c r="D349" s="326">
        <v>78848000</v>
      </c>
      <c r="E349" s="181">
        <f t="shared" si="6"/>
        <v>0</v>
      </c>
      <c r="F349" s="172"/>
    </row>
    <row r="350" spans="1:6">
      <c r="A350" s="364" t="s">
        <v>601</v>
      </c>
      <c r="B350" s="344" t="s">
        <v>602</v>
      </c>
      <c r="C350" s="326">
        <f>SUBTOTAL(9,C351:C352)</f>
        <v>11381000</v>
      </c>
      <c r="D350" s="326">
        <f>SUBTOTAL(9,D351:D352)</f>
        <v>11381000</v>
      </c>
      <c r="E350" s="181">
        <f t="shared" si="6"/>
        <v>0</v>
      </c>
      <c r="F350" s="172"/>
    </row>
    <row r="351" spans="1:6">
      <c r="A351" s="364"/>
      <c r="B351" s="344" t="s">
        <v>595</v>
      </c>
      <c r="C351" s="326">
        <v>7748000</v>
      </c>
      <c r="D351" s="326">
        <v>7748000</v>
      </c>
      <c r="E351" s="181">
        <f t="shared" si="6"/>
        <v>0</v>
      </c>
      <c r="F351" s="172"/>
    </row>
    <row r="352" spans="1:6">
      <c r="A352" s="364"/>
      <c r="B352" s="597" t="s">
        <v>596</v>
      </c>
      <c r="C352" s="326">
        <v>3633000</v>
      </c>
      <c r="D352" s="326">
        <v>3633000</v>
      </c>
      <c r="E352" s="181">
        <f t="shared" si="6"/>
        <v>0</v>
      </c>
      <c r="F352" s="172"/>
    </row>
    <row r="353" spans="1:6">
      <c r="A353" s="364" t="s">
        <v>603</v>
      </c>
      <c r="B353" s="344" t="s">
        <v>604</v>
      </c>
      <c r="C353" s="326">
        <f>SUBTOTAL(9,C354)</f>
        <v>17354000</v>
      </c>
      <c r="D353" s="326">
        <f>SUBTOTAL(9,D354)</f>
        <v>17354000</v>
      </c>
      <c r="E353" s="181">
        <f t="shared" si="6"/>
        <v>0</v>
      </c>
      <c r="F353" s="172"/>
    </row>
    <row r="354" spans="1:6">
      <c r="A354" s="364"/>
      <c r="B354" s="597" t="s">
        <v>596</v>
      </c>
      <c r="C354" s="326">
        <v>17354000</v>
      </c>
      <c r="D354" s="326">
        <v>17354000</v>
      </c>
      <c r="E354" s="181">
        <f t="shared" si="6"/>
        <v>0</v>
      </c>
      <c r="F354" s="172"/>
    </row>
    <row r="355" spans="1:6">
      <c r="A355" s="365">
        <v>3</v>
      </c>
      <c r="B355" s="357" t="s">
        <v>605</v>
      </c>
      <c r="C355" s="184">
        <f>SUBTOTAL(9,C356:C365)</f>
        <v>3421844250</v>
      </c>
      <c r="D355" s="184">
        <f>SUBTOTAL(9,D356:D365)</f>
        <v>3421844250</v>
      </c>
      <c r="E355" s="166">
        <f t="shared" si="6"/>
        <v>0</v>
      </c>
      <c r="F355" s="172"/>
    </row>
    <row r="356" spans="1:6">
      <c r="A356" s="366" t="s">
        <v>49</v>
      </c>
      <c r="B356" s="331" t="s">
        <v>333</v>
      </c>
      <c r="C356" s="184">
        <f>SUBTOTAL(9,C357:C365)</f>
        <v>3421844250</v>
      </c>
      <c r="D356" s="184">
        <f>SUBTOTAL(9,D357:D365)</f>
        <v>3421844250</v>
      </c>
      <c r="E356" s="166">
        <f t="shared" si="6"/>
        <v>0</v>
      </c>
      <c r="F356" s="172"/>
    </row>
    <row r="357" spans="1:6">
      <c r="A357" s="366" t="s">
        <v>217</v>
      </c>
      <c r="B357" s="333" t="s">
        <v>606</v>
      </c>
      <c r="C357" s="326">
        <v>298520000</v>
      </c>
      <c r="D357" s="326">
        <v>298520000</v>
      </c>
      <c r="E357" s="181">
        <f t="shared" si="6"/>
        <v>0</v>
      </c>
      <c r="F357" s="172"/>
    </row>
    <row r="358" spans="1:6">
      <c r="A358" s="366" t="s">
        <v>217</v>
      </c>
      <c r="B358" s="333" t="s">
        <v>607</v>
      </c>
      <c r="C358" s="326">
        <v>527422500</v>
      </c>
      <c r="D358" s="326">
        <v>527422500</v>
      </c>
      <c r="E358" s="181">
        <f t="shared" si="6"/>
        <v>0</v>
      </c>
      <c r="F358" s="172"/>
    </row>
    <row r="359" spans="1:6">
      <c r="A359" s="366" t="s">
        <v>217</v>
      </c>
      <c r="B359" s="333" t="s">
        <v>608</v>
      </c>
      <c r="C359" s="326">
        <v>40896000</v>
      </c>
      <c r="D359" s="326">
        <v>40896000</v>
      </c>
      <c r="E359" s="181">
        <f t="shared" si="6"/>
        <v>0</v>
      </c>
      <c r="F359" s="172"/>
    </row>
    <row r="360" spans="1:6" ht="28">
      <c r="A360" s="367" t="s">
        <v>217</v>
      </c>
      <c r="B360" s="333" t="s">
        <v>609</v>
      </c>
      <c r="C360" s="326">
        <v>94000000</v>
      </c>
      <c r="D360" s="326">
        <v>94000000</v>
      </c>
      <c r="E360" s="181">
        <f t="shared" si="6"/>
        <v>0</v>
      </c>
      <c r="F360" s="172"/>
    </row>
    <row r="361" spans="1:6">
      <c r="A361" s="367" t="s">
        <v>217</v>
      </c>
      <c r="B361" s="333" t="s">
        <v>610</v>
      </c>
      <c r="C361" s="326">
        <v>1533893000</v>
      </c>
      <c r="D361" s="326">
        <v>1533893000</v>
      </c>
      <c r="E361" s="181">
        <f t="shared" si="6"/>
        <v>0</v>
      </c>
      <c r="F361" s="172"/>
    </row>
    <row r="362" spans="1:6" ht="28">
      <c r="A362" s="367" t="s">
        <v>217</v>
      </c>
      <c r="B362" s="333" t="s">
        <v>611</v>
      </c>
      <c r="C362" s="326">
        <v>57400000</v>
      </c>
      <c r="D362" s="326">
        <v>57400000</v>
      </c>
      <c r="E362" s="181">
        <f t="shared" si="6"/>
        <v>0</v>
      </c>
      <c r="F362" s="172"/>
    </row>
    <row r="363" spans="1:6">
      <c r="A363" s="367" t="s">
        <v>217</v>
      </c>
      <c r="B363" s="333" t="s">
        <v>612</v>
      </c>
      <c r="C363" s="326">
        <v>271881750</v>
      </c>
      <c r="D363" s="326">
        <v>271881750</v>
      </c>
      <c r="E363" s="181">
        <f t="shared" si="6"/>
        <v>0</v>
      </c>
      <c r="F363" s="172"/>
    </row>
    <row r="364" spans="1:6">
      <c r="A364" s="367" t="s">
        <v>217</v>
      </c>
      <c r="B364" s="333" t="s">
        <v>613</v>
      </c>
      <c r="C364" s="326">
        <v>364890000</v>
      </c>
      <c r="D364" s="326">
        <v>364890000</v>
      </c>
      <c r="E364" s="181">
        <f t="shared" si="6"/>
        <v>0</v>
      </c>
      <c r="F364" s="172"/>
    </row>
    <row r="365" spans="1:6">
      <c r="A365" s="367" t="s">
        <v>217</v>
      </c>
      <c r="B365" s="333" t="s">
        <v>614</v>
      </c>
      <c r="C365" s="326">
        <v>232941000</v>
      </c>
      <c r="D365" s="326">
        <v>232941000</v>
      </c>
      <c r="E365" s="181">
        <f t="shared" si="6"/>
        <v>0</v>
      </c>
      <c r="F365" s="172"/>
    </row>
    <row r="366" spans="1:6">
      <c r="A366" s="365">
        <v>4</v>
      </c>
      <c r="B366" s="357" t="s">
        <v>615</v>
      </c>
      <c r="C366" s="184">
        <f>SUBTOTAL(9,C367:C376)</f>
        <v>7950307468</v>
      </c>
      <c r="D366" s="184">
        <f>SUBTOTAL(9,D367:D376)</f>
        <v>7950307468</v>
      </c>
      <c r="E366" s="166">
        <f t="shared" si="6"/>
        <v>0</v>
      </c>
      <c r="F366" s="172"/>
    </row>
    <row r="367" spans="1:6">
      <c r="A367" s="598" t="s">
        <v>616</v>
      </c>
      <c r="B367" s="599" t="s">
        <v>333</v>
      </c>
      <c r="C367" s="184">
        <f>SUBTOTAL(9,C368:C376)</f>
        <v>7950307468</v>
      </c>
      <c r="D367" s="184">
        <f>SUBTOTAL(9,D368:D376)</f>
        <v>7950307468</v>
      </c>
      <c r="E367" s="166">
        <f t="shared" si="6"/>
        <v>0</v>
      </c>
      <c r="F367" s="172"/>
    </row>
    <row r="368" spans="1:6" ht="42">
      <c r="A368" s="368" t="s">
        <v>217</v>
      </c>
      <c r="B368" s="333" t="s">
        <v>560</v>
      </c>
      <c r="C368" s="326">
        <v>2245058000</v>
      </c>
      <c r="D368" s="326">
        <v>2245058000</v>
      </c>
      <c r="E368" s="181">
        <f t="shared" si="6"/>
        <v>0</v>
      </c>
      <c r="F368" s="172"/>
    </row>
    <row r="369" spans="1:6" ht="42">
      <c r="A369" s="368" t="s">
        <v>217</v>
      </c>
      <c r="B369" s="333" t="s">
        <v>561</v>
      </c>
      <c r="C369" s="326">
        <v>86000000</v>
      </c>
      <c r="D369" s="326">
        <v>86000000</v>
      </c>
      <c r="E369" s="181">
        <f t="shared" si="6"/>
        <v>0</v>
      </c>
      <c r="F369" s="172"/>
    </row>
    <row r="370" spans="1:6" ht="56">
      <c r="A370" s="368" t="s">
        <v>217</v>
      </c>
      <c r="B370" s="333" t="s">
        <v>617</v>
      </c>
      <c r="C370" s="326">
        <v>1549000000</v>
      </c>
      <c r="D370" s="326">
        <v>1549000000</v>
      </c>
      <c r="E370" s="181">
        <f t="shared" si="6"/>
        <v>0</v>
      </c>
      <c r="F370" s="172"/>
    </row>
    <row r="371" spans="1:6" ht="42">
      <c r="A371" s="369"/>
      <c r="B371" s="333" t="s">
        <v>557</v>
      </c>
      <c r="C371" s="326">
        <v>1421536000</v>
      </c>
      <c r="D371" s="326">
        <v>1421536000</v>
      </c>
      <c r="E371" s="181">
        <f t="shared" si="6"/>
        <v>0</v>
      </c>
      <c r="F371" s="172"/>
    </row>
    <row r="372" spans="1:6" ht="42">
      <c r="A372" s="369"/>
      <c r="B372" s="333" t="s">
        <v>618</v>
      </c>
      <c r="C372" s="326">
        <v>750394503</v>
      </c>
      <c r="D372" s="326">
        <v>750394503</v>
      </c>
      <c r="E372" s="181">
        <f t="shared" si="6"/>
        <v>0</v>
      </c>
      <c r="F372" s="172"/>
    </row>
    <row r="373" spans="1:6">
      <c r="A373" s="369"/>
      <c r="B373" s="333" t="s">
        <v>619</v>
      </c>
      <c r="C373" s="326">
        <v>1483589865</v>
      </c>
      <c r="D373" s="326">
        <v>1483589865</v>
      </c>
      <c r="E373" s="181">
        <f t="shared" si="6"/>
        <v>0</v>
      </c>
      <c r="F373" s="172"/>
    </row>
    <row r="374" spans="1:6" ht="28">
      <c r="A374" s="369"/>
      <c r="B374" s="370" t="s">
        <v>620</v>
      </c>
      <c r="C374" s="326">
        <v>308058000</v>
      </c>
      <c r="D374" s="326">
        <v>308058000</v>
      </c>
      <c r="E374" s="181">
        <f t="shared" si="6"/>
        <v>0</v>
      </c>
      <c r="F374" s="172"/>
    </row>
    <row r="375" spans="1:6">
      <c r="A375" s="369"/>
      <c r="B375" s="333" t="s">
        <v>621</v>
      </c>
      <c r="C375" s="326">
        <v>76430000</v>
      </c>
      <c r="D375" s="326">
        <v>76430000</v>
      </c>
      <c r="E375" s="181">
        <f t="shared" si="6"/>
        <v>0</v>
      </c>
      <c r="F375" s="172"/>
    </row>
    <row r="376" spans="1:6" ht="28">
      <c r="A376" s="369"/>
      <c r="B376" s="333" t="s">
        <v>622</v>
      </c>
      <c r="C376" s="326">
        <v>30241100</v>
      </c>
      <c r="D376" s="326">
        <v>30241100</v>
      </c>
      <c r="E376" s="181">
        <f t="shared" si="6"/>
        <v>0</v>
      </c>
      <c r="F376" s="172"/>
    </row>
    <row r="377" spans="1:6">
      <c r="A377" s="365">
        <v>5</v>
      </c>
      <c r="B377" s="357" t="s">
        <v>623</v>
      </c>
      <c r="C377" s="184">
        <f>SUBTOTAL(9,C378:C395)</f>
        <v>11600701350</v>
      </c>
      <c r="D377" s="184">
        <f>SUBTOTAL(9,D378:D395)</f>
        <v>11600701350</v>
      </c>
      <c r="E377" s="166">
        <f t="shared" si="6"/>
        <v>0</v>
      </c>
      <c r="F377" s="172"/>
    </row>
    <row r="378" spans="1:6">
      <c r="A378" s="356" t="s">
        <v>624</v>
      </c>
      <c r="B378" s="357" t="s">
        <v>333</v>
      </c>
      <c r="C378" s="184">
        <f>SUBTOTAL(9,C379:C395)</f>
        <v>11600701350</v>
      </c>
      <c r="D378" s="184">
        <f>SUBTOTAL(9,D379:D395)</f>
        <v>11600701350</v>
      </c>
      <c r="E378" s="166">
        <f t="shared" si="6"/>
        <v>0</v>
      </c>
      <c r="F378" s="172"/>
    </row>
    <row r="379" spans="1:6">
      <c r="A379" s="368" t="s">
        <v>217</v>
      </c>
      <c r="B379" s="371" t="s">
        <v>625</v>
      </c>
      <c r="C379" s="326">
        <v>145257800</v>
      </c>
      <c r="D379" s="326">
        <v>145257800</v>
      </c>
      <c r="E379" s="181">
        <f t="shared" si="6"/>
        <v>0</v>
      </c>
      <c r="F379" s="172"/>
    </row>
    <row r="380" spans="1:6">
      <c r="A380" s="368" t="s">
        <v>217</v>
      </c>
      <c r="B380" s="371" t="s">
        <v>626</v>
      </c>
      <c r="C380" s="326">
        <v>4482342234</v>
      </c>
      <c r="D380" s="326">
        <v>4482342234</v>
      </c>
      <c r="E380" s="181">
        <f t="shared" si="6"/>
        <v>0</v>
      </c>
      <c r="F380" s="172"/>
    </row>
    <row r="381" spans="1:6" ht="31">
      <c r="A381" s="368" t="s">
        <v>217</v>
      </c>
      <c r="B381" s="371" t="s">
        <v>627</v>
      </c>
      <c r="C381" s="326">
        <v>668565000</v>
      </c>
      <c r="D381" s="326">
        <v>668565000</v>
      </c>
      <c r="E381" s="181">
        <f t="shared" si="6"/>
        <v>0</v>
      </c>
      <c r="F381" s="172"/>
    </row>
    <row r="382" spans="1:6">
      <c r="A382" s="368" t="s">
        <v>217</v>
      </c>
      <c r="B382" s="371" t="s">
        <v>628</v>
      </c>
      <c r="C382" s="326">
        <v>53959000</v>
      </c>
      <c r="D382" s="326">
        <v>53959000</v>
      </c>
      <c r="E382" s="181">
        <f t="shared" si="6"/>
        <v>0</v>
      </c>
      <c r="F382" s="172"/>
    </row>
    <row r="383" spans="1:6">
      <c r="A383" s="368" t="s">
        <v>217</v>
      </c>
      <c r="B383" s="371" t="s">
        <v>629</v>
      </c>
      <c r="C383" s="326">
        <v>10220000</v>
      </c>
      <c r="D383" s="326">
        <v>10220000</v>
      </c>
      <c r="E383" s="181">
        <f t="shared" si="6"/>
        <v>0</v>
      </c>
      <c r="F383" s="172"/>
    </row>
    <row r="384" spans="1:6">
      <c r="A384" s="368" t="s">
        <v>217</v>
      </c>
      <c r="B384" s="371" t="s">
        <v>630</v>
      </c>
      <c r="C384" s="326">
        <v>384226236</v>
      </c>
      <c r="D384" s="326">
        <v>384226236</v>
      </c>
      <c r="E384" s="181">
        <f t="shared" si="6"/>
        <v>0</v>
      </c>
      <c r="F384" s="172"/>
    </row>
    <row r="385" spans="1:6">
      <c r="A385" s="368" t="s">
        <v>217</v>
      </c>
      <c r="B385" s="371" t="s">
        <v>631</v>
      </c>
      <c r="C385" s="326">
        <v>28008100</v>
      </c>
      <c r="D385" s="326">
        <v>28008100</v>
      </c>
      <c r="E385" s="181">
        <f t="shared" si="6"/>
        <v>0</v>
      </c>
      <c r="F385" s="172"/>
    </row>
    <row r="386" spans="1:6">
      <c r="A386" s="368" t="s">
        <v>217</v>
      </c>
      <c r="B386" s="371" t="s">
        <v>632</v>
      </c>
      <c r="C386" s="326">
        <v>24211700</v>
      </c>
      <c r="D386" s="326">
        <v>24211700</v>
      </c>
      <c r="E386" s="181">
        <f t="shared" si="6"/>
        <v>0</v>
      </c>
      <c r="F386" s="172"/>
    </row>
    <row r="387" spans="1:6" ht="31">
      <c r="A387" s="368" t="s">
        <v>217</v>
      </c>
      <c r="B387" s="371" t="s">
        <v>633</v>
      </c>
      <c r="C387" s="326">
        <v>64250000</v>
      </c>
      <c r="D387" s="326">
        <v>64250000</v>
      </c>
      <c r="E387" s="181">
        <f t="shared" si="6"/>
        <v>0</v>
      </c>
      <c r="F387" s="172"/>
    </row>
    <row r="388" spans="1:6" ht="46.5">
      <c r="A388" s="368" t="s">
        <v>217</v>
      </c>
      <c r="B388" s="371" t="s">
        <v>634</v>
      </c>
      <c r="C388" s="326">
        <v>977337760</v>
      </c>
      <c r="D388" s="326">
        <v>977337760</v>
      </c>
      <c r="E388" s="181">
        <f t="shared" si="6"/>
        <v>0</v>
      </c>
      <c r="F388" s="172"/>
    </row>
    <row r="389" spans="1:6" ht="46.5">
      <c r="A389" s="368" t="s">
        <v>217</v>
      </c>
      <c r="B389" s="371" t="s">
        <v>635</v>
      </c>
      <c r="C389" s="326">
        <v>489600000</v>
      </c>
      <c r="D389" s="326">
        <v>489600000</v>
      </c>
      <c r="E389" s="181">
        <f t="shared" si="6"/>
        <v>0</v>
      </c>
      <c r="F389" s="172"/>
    </row>
    <row r="390" spans="1:6" ht="62">
      <c r="A390" s="368" t="s">
        <v>217</v>
      </c>
      <c r="B390" s="371" t="s">
        <v>636</v>
      </c>
      <c r="C390" s="326">
        <v>36214520</v>
      </c>
      <c r="D390" s="326">
        <v>36214520</v>
      </c>
      <c r="E390" s="181">
        <f t="shared" si="6"/>
        <v>0</v>
      </c>
      <c r="F390" s="172"/>
    </row>
    <row r="391" spans="1:6" ht="31">
      <c r="A391" s="368" t="s">
        <v>217</v>
      </c>
      <c r="B391" s="371" t="s">
        <v>637</v>
      </c>
      <c r="C391" s="326">
        <v>18480000</v>
      </c>
      <c r="D391" s="326">
        <v>18480000</v>
      </c>
      <c r="E391" s="181">
        <f t="shared" ref="E391:E454" si="7">C391-D391</f>
        <v>0</v>
      </c>
      <c r="F391" s="172"/>
    </row>
    <row r="392" spans="1:6" ht="31">
      <c r="A392" s="368" t="s">
        <v>217</v>
      </c>
      <c r="B392" s="371" t="s">
        <v>638</v>
      </c>
      <c r="C392" s="326">
        <v>1479528000</v>
      </c>
      <c r="D392" s="326">
        <v>1479528000</v>
      </c>
      <c r="E392" s="181">
        <f t="shared" si="7"/>
        <v>0</v>
      </c>
      <c r="F392" s="172"/>
    </row>
    <row r="393" spans="1:6">
      <c r="A393" s="368" t="s">
        <v>217</v>
      </c>
      <c r="B393" s="371" t="s">
        <v>639</v>
      </c>
      <c r="C393" s="326">
        <v>308920000</v>
      </c>
      <c r="D393" s="326">
        <v>308920000</v>
      </c>
      <c r="E393" s="181">
        <f t="shared" si="7"/>
        <v>0</v>
      </c>
      <c r="F393" s="172"/>
    </row>
    <row r="394" spans="1:6">
      <c r="A394" s="368" t="s">
        <v>217</v>
      </c>
      <c r="B394" s="371" t="s">
        <v>640</v>
      </c>
      <c r="C394" s="326">
        <v>617240000</v>
      </c>
      <c r="D394" s="326">
        <v>617240000</v>
      </c>
      <c r="E394" s="181">
        <f t="shared" si="7"/>
        <v>0</v>
      </c>
      <c r="F394" s="172"/>
    </row>
    <row r="395" spans="1:6" ht="31">
      <c r="A395" s="368" t="s">
        <v>217</v>
      </c>
      <c r="B395" s="371" t="s">
        <v>641</v>
      </c>
      <c r="C395" s="326">
        <v>1812341000</v>
      </c>
      <c r="D395" s="326">
        <v>1812341000</v>
      </c>
      <c r="E395" s="181">
        <f t="shared" si="7"/>
        <v>0</v>
      </c>
      <c r="F395" s="172"/>
    </row>
    <row r="396" spans="1:6">
      <c r="A396" s="365">
        <v>6</v>
      </c>
      <c r="B396" s="357" t="s">
        <v>420</v>
      </c>
      <c r="C396" s="184">
        <f>SUBTOTAL(9,C397:C403)</f>
        <v>982949000</v>
      </c>
      <c r="D396" s="184">
        <f>SUBTOTAL(9,D397:D403)</f>
        <v>982949000</v>
      </c>
      <c r="E396" s="166">
        <f t="shared" si="7"/>
        <v>0</v>
      </c>
      <c r="F396" s="172"/>
    </row>
    <row r="397" spans="1:6">
      <c r="A397" s="598" t="s">
        <v>642</v>
      </c>
      <c r="B397" s="599" t="s">
        <v>333</v>
      </c>
      <c r="C397" s="184">
        <f>SUBTOTAL(9,C398:C403)</f>
        <v>982949000</v>
      </c>
      <c r="D397" s="184">
        <f>SUBTOTAL(9,D398:D403)</f>
        <v>982949000</v>
      </c>
      <c r="E397" s="166">
        <f t="shared" si="7"/>
        <v>0</v>
      </c>
      <c r="F397" s="172"/>
    </row>
    <row r="398" spans="1:6" ht="28">
      <c r="A398" s="368" t="s">
        <v>217</v>
      </c>
      <c r="B398" s="344" t="s">
        <v>643</v>
      </c>
      <c r="C398" s="326">
        <v>2400000</v>
      </c>
      <c r="D398" s="326">
        <v>2400000</v>
      </c>
      <c r="E398" s="181">
        <f t="shared" si="7"/>
        <v>0</v>
      </c>
      <c r="F398" s="172"/>
    </row>
    <row r="399" spans="1:6" ht="28">
      <c r="A399" s="368" t="s">
        <v>217</v>
      </c>
      <c r="B399" s="344" t="s">
        <v>644</v>
      </c>
      <c r="C399" s="326">
        <v>25760000</v>
      </c>
      <c r="D399" s="326">
        <v>25760000</v>
      </c>
      <c r="E399" s="181">
        <f t="shared" si="7"/>
        <v>0</v>
      </c>
      <c r="F399" s="172"/>
    </row>
    <row r="400" spans="1:6" ht="42">
      <c r="A400" s="368" t="s">
        <v>217</v>
      </c>
      <c r="B400" s="344" t="s">
        <v>645</v>
      </c>
      <c r="C400" s="326">
        <v>656000</v>
      </c>
      <c r="D400" s="326">
        <v>656000</v>
      </c>
      <c r="E400" s="181">
        <f t="shared" si="7"/>
        <v>0</v>
      </c>
      <c r="F400" s="172"/>
    </row>
    <row r="401" spans="1:6" ht="42">
      <c r="A401" s="368" t="s">
        <v>217</v>
      </c>
      <c r="B401" s="344" t="s">
        <v>646</v>
      </c>
      <c r="C401" s="326">
        <v>30900000</v>
      </c>
      <c r="D401" s="326">
        <v>30900000</v>
      </c>
      <c r="E401" s="181">
        <f t="shared" si="7"/>
        <v>0</v>
      </c>
      <c r="F401" s="172"/>
    </row>
    <row r="402" spans="1:6">
      <c r="A402" s="368" t="s">
        <v>217</v>
      </c>
      <c r="B402" s="344" t="s">
        <v>647</v>
      </c>
      <c r="C402" s="326">
        <v>921077000</v>
      </c>
      <c r="D402" s="326">
        <v>921077000</v>
      </c>
      <c r="E402" s="181">
        <f t="shared" si="7"/>
        <v>0</v>
      </c>
      <c r="F402" s="172"/>
    </row>
    <row r="403" spans="1:6">
      <c r="A403" s="368" t="s">
        <v>217</v>
      </c>
      <c r="B403" s="344" t="s">
        <v>528</v>
      </c>
      <c r="C403" s="326">
        <v>2156000</v>
      </c>
      <c r="D403" s="326">
        <v>2156000</v>
      </c>
      <c r="E403" s="181">
        <f t="shared" si="7"/>
        <v>0</v>
      </c>
      <c r="F403" s="172"/>
    </row>
    <row r="404" spans="1:6">
      <c r="A404" s="372" t="s">
        <v>95</v>
      </c>
      <c r="B404" s="592" t="s">
        <v>648</v>
      </c>
      <c r="C404" s="184">
        <f>SUBTOTAL(9,C405:C436)</f>
        <v>1565965248</v>
      </c>
      <c r="D404" s="184">
        <f>SUBTOTAL(9,D405:D436)</f>
        <v>1565965248</v>
      </c>
      <c r="E404" s="166">
        <f t="shared" si="7"/>
        <v>0</v>
      </c>
      <c r="F404" s="172"/>
    </row>
    <row r="405" spans="1:6">
      <c r="A405" s="356">
        <v>1</v>
      </c>
      <c r="B405" s="357" t="s">
        <v>649</v>
      </c>
      <c r="C405" s="184">
        <f>SUBTOTAL(9,C406:C426)</f>
        <v>674365248</v>
      </c>
      <c r="D405" s="184">
        <f>SUBTOTAL(9,D406:D426)</f>
        <v>674365248</v>
      </c>
      <c r="E405" s="166">
        <f t="shared" si="7"/>
        <v>0</v>
      </c>
      <c r="F405" s="172"/>
    </row>
    <row r="406" spans="1:6">
      <c r="A406" s="356" t="s">
        <v>87</v>
      </c>
      <c r="B406" s="357" t="s">
        <v>333</v>
      </c>
      <c r="C406" s="184">
        <f>SUBTOTAL(9,C407:C413)</f>
        <v>242079600</v>
      </c>
      <c r="D406" s="184">
        <f>SUBTOTAL(9,D407:D413)</f>
        <v>242079600</v>
      </c>
      <c r="E406" s="166">
        <f t="shared" si="7"/>
        <v>0</v>
      </c>
      <c r="F406" s="172"/>
    </row>
    <row r="407" spans="1:6">
      <c r="A407" s="365" t="s">
        <v>217</v>
      </c>
      <c r="B407" s="357" t="s">
        <v>650</v>
      </c>
      <c r="C407" s="184">
        <f>SUBTOTAL(9,C408:C409)</f>
        <v>193600000</v>
      </c>
      <c r="D407" s="184">
        <f>SUBTOTAL(9,D408:D409)</f>
        <v>193600000</v>
      </c>
      <c r="E407" s="166">
        <f t="shared" si="7"/>
        <v>0</v>
      </c>
      <c r="F407" s="172"/>
    </row>
    <row r="408" spans="1:6">
      <c r="A408" s="368"/>
      <c r="B408" s="333" t="s">
        <v>651</v>
      </c>
      <c r="C408" s="326">
        <v>92400000</v>
      </c>
      <c r="D408" s="326">
        <v>92400000</v>
      </c>
      <c r="E408" s="181">
        <f t="shared" si="7"/>
        <v>0</v>
      </c>
      <c r="F408" s="172"/>
    </row>
    <row r="409" spans="1:6">
      <c r="A409" s="368"/>
      <c r="B409" s="333" t="s">
        <v>652</v>
      </c>
      <c r="C409" s="326">
        <v>101200000</v>
      </c>
      <c r="D409" s="326">
        <v>101200000</v>
      </c>
      <c r="E409" s="181">
        <f t="shared" si="7"/>
        <v>0</v>
      </c>
      <c r="F409" s="172"/>
    </row>
    <row r="410" spans="1:6">
      <c r="A410" s="365" t="s">
        <v>217</v>
      </c>
      <c r="B410" s="334" t="s">
        <v>653</v>
      </c>
      <c r="C410" s="184">
        <f>SUBTOTAL(9,C411)</f>
        <v>24479600</v>
      </c>
      <c r="D410" s="184">
        <f>SUBTOTAL(9,D411)</f>
        <v>24479600</v>
      </c>
      <c r="E410" s="166">
        <f t="shared" si="7"/>
        <v>0</v>
      </c>
      <c r="F410" s="172"/>
    </row>
    <row r="411" spans="1:6">
      <c r="A411" s="368"/>
      <c r="B411" s="333" t="s">
        <v>654</v>
      </c>
      <c r="C411" s="326">
        <v>24479600</v>
      </c>
      <c r="D411" s="326">
        <v>24479600</v>
      </c>
      <c r="E411" s="181">
        <f t="shared" si="7"/>
        <v>0</v>
      </c>
      <c r="F411" s="172"/>
    </row>
    <row r="412" spans="1:6">
      <c r="A412" s="365" t="s">
        <v>217</v>
      </c>
      <c r="B412" s="334" t="s">
        <v>655</v>
      </c>
      <c r="C412" s="184">
        <f>SUBTOTAL(9,C413)</f>
        <v>24000000</v>
      </c>
      <c r="D412" s="184">
        <f>SUBTOTAL(9,D413)</f>
        <v>24000000</v>
      </c>
      <c r="E412" s="166">
        <f t="shared" si="7"/>
        <v>0</v>
      </c>
      <c r="F412" s="172"/>
    </row>
    <row r="413" spans="1:6">
      <c r="A413" s="368"/>
      <c r="B413" s="333" t="s">
        <v>656</v>
      </c>
      <c r="C413" s="326">
        <v>24000000</v>
      </c>
      <c r="D413" s="326">
        <v>24000000</v>
      </c>
      <c r="E413" s="181">
        <f t="shared" si="7"/>
        <v>0</v>
      </c>
      <c r="F413" s="172"/>
    </row>
    <row r="414" spans="1:6">
      <c r="A414" s="365" t="s">
        <v>89</v>
      </c>
      <c r="B414" s="334" t="s">
        <v>567</v>
      </c>
      <c r="C414" s="184">
        <f>SUBTOTAL(9,C415:C426)</f>
        <v>432285648</v>
      </c>
      <c r="D414" s="184">
        <f>SUBTOTAL(9,D415:D426)</f>
        <v>432285648</v>
      </c>
      <c r="E414" s="166">
        <f t="shared" si="7"/>
        <v>0</v>
      </c>
      <c r="F414" s="172"/>
    </row>
    <row r="415" spans="1:6">
      <c r="A415" s="365" t="s">
        <v>217</v>
      </c>
      <c r="B415" s="344" t="s">
        <v>448</v>
      </c>
      <c r="C415" s="326">
        <f>SUBTOTAL(9,C416)</f>
        <v>93424462</v>
      </c>
      <c r="D415" s="326">
        <f>SUBTOTAL(9,D416)</f>
        <v>93424462</v>
      </c>
      <c r="E415" s="181">
        <f t="shared" si="7"/>
        <v>0</v>
      </c>
      <c r="F415" s="172"/>
    </row>
    <row r="416" spans="1:6">
      <c r="A416" s="368"/>
      <c r="B416" s="333" t="s">
        <v>657</v>
      </c>
      <c r="C416" s="326">
        <v>93424462</v>
      </c>
      <c r="D416" s="326">
        <v>93424462</v>
      </c>
      <c r="E416" s="181">
        <f t="shared" si="7"/>
        <v>0</v>
      </c>
      <c r="F416" s="172"/>
    </row>
    <row r="417" spans="1:6">
      <c r="A417" s="365" t="s">
        <v>217</v>
      </c>
      <c r="B417" s="333" t="s">
        <v>449</v>
      </c>
      <c r="C417" s="326">
        <f>SUBTOTAL(9,C418)</f>
        <v>74559349</v>
      </c>
      <c r="D417" s="326">
        <f>SUBTOTAL(9,D418)</f>
        <v>74559349</v>
      </c>
      <c r="E417" s="181">
        <f t="shared" si="7"/>
        <v>0</v>
      </c>
      <c r="F417" s="172"/>
    </row>
    <row r="418" spans="1:6">
      <c r="A418" s="368"/>
      <c r="B418" s="333" t="s">
        <v>657</v>
      </c>
      <c r="C418" s="326">
        <v>74559349</v>
      </c>
      <c r="D418" s="326">
        <v>74559349</v>
      </c>
      <c r="E418" s="181">
        <f t="shared" si="7"/>
        <v>0</v>
      </c>
      <c r="F418" s="172"/>
    </row>
    <row r="419" spans="1:6">
      <c r="A419" s="365" t="s">
        <v>217</v>
      </c>
      <c r="B419" s="333" t="s">
        <v>450</v>
      </c>
      <c r="C419" s="326">
        <f>SUBTOTAL(9,C420)</f>
        <v>87910754</v>
      </c>
      <c r="D419" s="326">
        <f>SUBTOTAL(9,D420)</f>
        <v>87910754</v>
      </c>
      <c r="E419" s="181">
        <f t="shared" si="7"/>
        <v>0</v>
      </c>
      <c r="F419" s="172"/>
    </row>
    <row r="420" spans="1:6">
      <c r="A420" s="368"/>
      <c r="B420" s="333" t="s">
        <v>657</v>
      </c>
      <c r="C420" s="326">
        <v>87910754</v>
      </c>
      <c r="D420" s="326">
        <v>87910754</v>
      </c>
      <c r="E420" s="181">
        <f t="shared" si="7"/>
        <v>0</v>
      </c>
      <c r="F420" s="172"/>
    </row>
    <row r="421" spans="1:6">
      <c r="A421" s="365" t="s">
        <v>217</v>
      </c>
      <c r="B421" s="333" t="s">
        <v>451</v>
      </c>
      <c r="C421" s="326">
        <f>SUBTOTAL(9,C422)</f>
        <v>76533518</v>
      </c>
      <c r="D421" s="326">
        <f>SUBTOTAL(9,D422)</f>
        <v>76533518</v>
      </c>
      <c r="E421" s="181">
        <f t="shared" si="7"/>
        <v>0</v>
      </c>
      <c r="F421" s="172"/>
    </row>
    <row r="422" spans="1:6">
      <c r="A422" s="368"/>
      <c r="B422" s="333" t="s">
        <v>657</v>
      </c>
      <c r="C422" s="326">
        <v>76533518</v>
      </c>
      <c r="D422" s="326">
        <v>76533518</v>
      </c>
      <c r="E422" s="181">
        <f t="shared" si="7"/>
        <v>0</v>
      </c>
      <c r="F422" s="172"/>
    </row>
    <row r="423" spans="1:6">
      <c r="A423" s="365" t="s">
        <v>217</v>
      </c>
      <c r="B423" s="333" t="s">
        <v>452</v>
      </c>
      <c r="C423" s="326">
        <f>SUBTOTAL(9,C424)</f>
        <v>23429405</v>
      </c>
      <c r="D423" s="326">
        <f>SUBTOTAL(9,D424)</f>
        <v>23429405</v>
      </c>
      <c r="E423" s="181">
        <f t="shared" si="7"/>
        <v>0</v>
      </c>
      <c r="F423" s="172"/>
    </row>
    <row r="424" spans="1:6">
      <c r="A424" s="368"/>
      <c r="B424" s="333" t="s">
        <v>657</v>
      </c>
      <c r="C424" s="326">
        <v>23429405</v>
      </c>
      <c r="D424" s="326">
        <v>23429405</v>
      </c>
      <c r="E424" s="181">
        <f t="shared" si="7"/>
        <v>0</v>
      </c>
      <c r="F424" s="172"/>
    </row>
    <row r="425" spans="1:6">
      <c r="A425" s="365" t="s">
        <v>217</v>
      </c>
      <c r="B425" s="333" t="s">
        <v>453</v>
      </c>
      <c r="C425" s="326">
        <f>SUBTOTAL(9,C426)</f>
        <v>76428160</v>
      </c>
      <c r="D425" s="326">
        <f>SUBTOTAL(9,D426)</f>
        <v>76428160</v>
      </c>
      <c r="E425" s="181">
        <f t="shared" si="7"/>
        <v>0</v>
      </c>
      <c r="F425" s="172"/>
    </row>
    <row r="426" spans="1:6">
      <c r="A426" s="368"/>
      <c r="B426" s="333" t="s">
        <v>657</v>
      </c>
      <c r="C426" s="326">
        <v>76428160</v>
      </c>
      <c r="D426" s="326">
        <v>76428160</v>
      </c>
      <c r="E426" s="181">
        <f t="shared" si="7"/>
        <v>0</v>
      </c>
      <c r="F426" s="172"/>
    </row>
    <row r="427" spans="1:6">
      <c r="A427" s="356">
        <v>2</v>
      </c>
      <c r="B427" s="357" t="s">
        <v>658</v>
      </c>
      <c r="C427" s="184">
        <f>SUBTOTAL(9,C428:C436)</f>
        <v>891600000</v>
      </c>
      <c r="D427" s="184">
        <f>SUBTOTAL(9,D428:D436)</f>
        <v>891600000</v>
      </c>
      <c r="E427" s="166">
        <f t="shared" si="7"/>
        <v>0</v>
      </c>
      <c r="F427" s="172"/>
    </row>
    <row r="428" spans="1:6">
      <c r="A428" s="356" t="s">
        <v>110</v>
      </c>
      <c r="B428" s="357" t="s">
        <v>333</v>
      </c>
      <c r="C428" s="184">
        <f>SUBTOTAL(9,C429:C430)</f>
        <v>341000000</v>
      </c>
      <c r="D428" s="184">
        <f>SUBTOTAL(9,D429:D430)</f>
        <v>341000000</v>
      </c>
      <c r="E428" s="166">
        <f t="shared" si="7"/>
        <v>0</v>
      </c>
      <c r="F428" s="172"/>
    </row>
    <row r="429" spans="1:6">
      <c r="A429" s="598" t="s">
        <v>217</v>
      </c>
      <c r="B429" s="600" t="s">
        <v>659</v>
      </c>
      <c r="C429" s="184">
        <f>SUBTOTAL(9,C430)</f>
        <v>341000000</v>
      </c>
      <c r="D429" s="184">
        <f>SUBTOTAL(9,D430)</f>
        <v>341000000</v>
      </c>
      <c r="E429" s="166">
        <f t="shared" si="7"/>
        <v>0</v>
      </c>
      <c r="F429" s="172"/>
    </row>
    <row r="430" spans="1:6">
      <c r="A430" s="601"/>
      <c r="B430" s="373" t="s">
        <v>660</v>
      </c>
      <c r="C430" s="326">
        <v>341000000</v>
      </c>
      <c r="D430" s="326">
        <v>341000000</v>
      </c>
      <c r="E430" s="181">
        <f t="shared" si="7"/>
        <v>0</v>
      </c>
      <c r="F430" s="172"/>
    </row>
    <row r="431" spans="1:6">
      <c r="A431" s="356" t="s">
        <v>111</v>
      </c>
      <c r="B431" s="374" t="s">
        <v>567</v>
      </c>
      <c r="C431" s="184">
        <f>SUBTOTAL(9,C432:C433)</f>
        <v>45500000</v>
      </c>
      <c r="D431" s="184">
        <f>SUBTOTAL(9,D432:D433)</f>
        <v>45500000</v>
      </c>
      <c r="E431" s="166">
        <f t="shared" si="7"/>
        <v>0</v>
      </c>
      <c r="F431" s="172"/>
    </row>
    <row r="432" spans="1:6">
      <c r="A432" s="365" t="s">
        <v>217</v>
      </c>
      <c r="B432" s="374" t="s">
        <v>661</v>
      </c>
      <c r="C432" s="184">
        <f>SUBTOTAL(9,C433)</f>
        <v>45500000</v>
      </c>
      <c r="D432" s="184">
        <f>SUBTOTAL(9,D433)</f>
        <v>45500000</v>
      </c>
      <c r="E432" s="166">
        <f t="shared" si="7"/>
        <v>0</v>
      </c>
      <c r="F432" s="172"/>
    </row>
    <row r="433" spans="1:6">
      <c r="A433" s="368"/>
      <c r="B433" s="375" t="s">
        <v>662</v>
      </c>
      <c r="C433" s="326">
        <v>45500000</v>
      </c>
      <c r="D433" s="326">
        <v>45500000</v>
      </c>
      <c r="E433" s="181">
        <f t="shared" si="7"/>
        <v>0</v>
      </c>
      <c r="F433" s="172"/>
    </row>
    <row r="434" spans="1:6">
      <c r="A434" s="365" t="s">
        <v>168</v>
      </c>
      <c r="B434" s="376" t="s">
        <v>663</v>
      </c>
      <c r="C434" s="184">
        <f>SUBTOTAL(9,C435:C436)</f>
        <v>505100000</v>
      </c>
      <c r="D434" s="184">
        <f>SUBTOTAL(9,D435:D436)</f>
        <v>505100000</v>
      </c>
      <c r="E434" s="166">
        <f t="shared" si="7"/>
        <v>0</v>
      </c>
      <c r="F434" s="172"/>
    </row>
    <row r="435" spans="1:6">
      <c r="A435" s="365" t="s">
        <v>217</v>
      </c>
      <c r="B435" s="377" t="s">
        <v>664</v>
      </c>
      <c r="C435" s="184">
        <f>SUBTOTAL(9,C436)</f>
        <v>505100000</v>
      </c>
      <c r="D435" s="184">
        <f>SUBTOTAL(9,D436)</f>
        <v>505100000</v>
      </c>
      <c r="E435" s="166">
        <f t="shared" si="7"/>
        <v>0</v>
      </c>
      <c r="F435" s="172"/>
    </row>
    <row r="436" spans="1:6" ht="28">
      <c r="A436" s="368"/>
      <c r="B436" s="378" t="s">
        <v>665</v>
      </c>
      <c r="C436" s="326">
        <v>505100000</v>
      </c>
      <c r="D436" s="326">
        <v>505100000</v>
      </c>
      <c r="E436" s="181">
        <f t="shared" si="7"/>
        <v>0</v>
      </c>
      <c r="F436" s="172"/>
    </row>
    <row r="437" spans="1:6">
      <c r="A437" s="356" t="s">
        <v>103</v>
      </c>
      <c r="B437" s="357" t="s">
        <v>666</v>
      </c>
      <c r="C437" s="184"/>
      <c r="D437" s="340"/>
      <c r="E437" s="181">
        <f t="shared" si="7"/>
        <v>0</v>
      </c>
      <c r="F437" s="172"/>
    </row>
    <row r="438" spans="1:6">
      <c r="A438" s="379" t="s">
        <v>105</v>
      </c>
      <c r="B438" s="380" t="s">
        <v>667</v>
      </c>
      <c r="C438" s="184">
        <f>SUBTOTAL(9,C439:C480)</f>
        <v>3291061010.3261323</v>
      </c>
      <c r="D438" s="184">
        <f>SUBTOTAL(9,D439:D480)</f>
        <v>1261195180</v>
      </c>
      <c r="E438" s="166">
        <f t="shared" si="7"/>
        <v>2029865830.3261323</v>
      </c>
      <c r="F438" s="172"/>
    </row>
    <row r="439" spans="1:6">
      <c r="A439" s="381" t="s">
        <v>43</v>
      </c>
      <c r="B439" s="382" t="s">
        <v>329</v>
      </c>
      <c r="C439" s="349">
        <f>SUBTOTAL(9,C440:C444)</f>
        <v>74092412</v>
      </c>
      <c r="D439" s="349">
        <f>SUBTOTAL(9,D440:D444)</f>
        <v>74092412</v>
      </c>
      <c r="E439" s="383">
        <f t="shared" si="7"/>
        <v>0</v>
      </c>
      <c r="F439" s="172"/>
    </row>
    <row r="440" spans="1:6" ht="28">
      <c r="A440" s="384" t="s">
        <v>217</v>
      </c>
      <c r="B440" s="385" t="s">
        <v>668</v>
      </c>
      <c r="C440" s="353">
        <v>12586000</v>
      </c>
      <c r="D440" s="353">
        <v>12586000</v>
      </c>
      <c r="E440" s="386">
        <f t="shared" si="7"/>
        <v>0</v>
      </c>
      <c r="F440" s="172"/>
    </row>
    <row r="441" spans="1:6" ht="28">
      <c r="A441" s="384" t="s">
        <v>217</v>
      </c>
      <c r="B441" s="385" t="s">
        <v>669</v>
      </c>
      <c r="C441" s="353">
        <v>7672000</v>
      </c>
      <c r="D441" s="353">
        <v>7672000</v>
      </c>
      <c r="E441" s="386">
        <f t="shared" si="7"/>
        <v>0</v>
      </c>
      <c r="F441" s="172"/>
    </row>
    <row r="442" spans="1:6">
      <c r="A442" s="384" t="s">
        <v>217</v>
      </c>
      <c r="B442" s="385" t="s">
        <v>670</v>
      </c>
      <c r="C442" s="353">
        <v>14777786</v>
      </c>
      <c r="D442" s="353">
        <v>14777786</v>
      </c>
      <c r="E442" s="386">
        <f t="shared" si="7"/>
        <v>0</v>
      </c>
      <c r="F442" s="172"/>
    </row>
    <row r="443" spans="1:6" ht="28">
      <c r="A443" s="384" t="s">
        <v>217</v>
      </c>
      <c r="B443" s="385" t="s">
        <v>671</v>
      </c>
      <c r="C443" s="353">
        <v>24357395</v>
      </c>
      <c r="D443" s="353">
        <v>24357395</v>
      </c>
      <c r="E443" s="386">
        <f t="shared" si="7"/>
        <v>0</v>
      </c>
      <c r="F443" s="172"/>
    </row>
    <row r="444" spans="1:6">
      <c r="A444" s="384" t="s">
        <v>217</v>
      </c>
      <c r="B444" s="387" t="s">
        <v>672</v>
      </c>
      <c r="C444" s="353">
        <v>14699231</v>
      </c>
      <c r="D444" s="353">
        <v>14699231</v>
      </c>
      <c r="E444" s="386">
        <f t="shared" si="7"/>
        <v>0</v>
      </c>
      <c r="F444" s="172"/>
    </row>
    <row r="445" spans="1:6">
      <c r="A445" s="381" t="s">
        <v>45</v>
      </c>
      <c r="B445" s="382" t="s">
        <v>623</v>
      </c>
      <c r="C445" s="349">
        <f>SUBTOTAL(9,C446:C448)</f>
        <v>59219014</v>
      </c>
      <c r="D445" s="349">
        <f>SUBTOTAL(9,D446:D448)</f>
        <v>48083014</v>
      </c>
      <c r="E445" s="383">
        <f t="shared" si="7"/>
        <v>11136000</v>
      </c>
      <c r="F445" s="172"/>
    </row>
    <row r="446" spans="1:6">
      <c r="A446" s="384" t="s">
        <v>217</v>
      </c>
      <c r="B446" s="387" t="s">
        <v>673</v>
      </c>
      <c r="C446" s="353">
        <v>7228578</v>
      </c>
      <c r="D446" s="388">
        <v>7228578</v>
      </c>
      <c r="E446" s="386">
        <f t="shared" si="7"/>
        <v>0</v>
      </c>
      <c r="F446" s="172"/>
    </row>
    <row r="447" spans="1:6">
      <c r="A447" s="384" t="s">
        <v>217</v>
      </c>
      <c r="B447" s="385" t="s">
        <v>674</v>
      </c>
      <c r="C447" s="353">
        <v>7953145</v>
      </c>
      <c r="D447" s="388">
        <v>7953145</v>
      </c>
      <c r="E447" s="386">
        <f t="shared" si="7"/>
        <v>0</v>
      </c>
      <c r="F447" s="172"/>
    </row>
    <row r="448" spans="1:6">
      <c r="A448" s="384" t="s">
        <v>217</v>
      </c>
      <c r="B448" s="387" t="s">
        <v>675</v>
      </c>
      <c r="C448" s="353">
        <v>44037291</v>
      </c>
      <c r="D448" s="389">
        <v>32901291</v>
      </c>
      <c r="E448" s="386">
        <f t="shared" si="7"/>
        <v>11136000</v>
      </c>
      <c r="F448" s="172"/>
    </row>
    <row r="449" spans="1:6">
      <c r="A449" s="390" t="s">
        <v>47</v>
      </c>
      <c r="B449" s="382" t="s">
        <v>586</v>
      </c>
      <c r="C449" s="349">
        <f>SUBTOTAL(9,C450:C453)</f>
        <v>1460525000</v>
      </c>
      <c r="D449" s="349">
        <f>SUBTOTAL(9,D450:D453)</f>
        <v>343766000</v>
      </c>
      <c r="E449" s="383">
        <f t="shared" si="7"/>
        <v>1116759000</v>
      </c>
      <c r="F449" s="172"/>
    </row>
    <row r="450" spans="1:6">
      <c r="A450" s="384" t="s">
        <v>217</v>
      </c>
      <c r="B450" s="387" t="s">
        <v>676</v>
      </c>
      <c r="C450" s="353">
        <v>859384000</v>
      </c>
      <c r="D450" s="391"/>
      <c r="E450" s="386">
        <f t="shared" si="7"/>
        <v>859384000</v>
      </c>
      <c r="F450" s="172"/>
    </row>
    <row r="451" spans="1:6">
      <c r="A451" s="384" t="s">
        <v>217</v>
      </c>
      <c r="B451" s="385" t="s">
        <v>677</v>
      </c>
      <c r="C451" s="353">
        <v>172635000</v>
      </c>
      <c r="D451" s="353">
        <v>172635000</v>
      </c>
      <c r="E451" s="386">
        <f t="shared" si="7"/>
        <v>0</v>
      </c>
      <c r="F451" s="172"/>
    </row>
    <row r="452" spans="1:6">
      <c r="A452" s="384" t="s">
        <v>217</v>
      </c>
      <c r="B452" s="385" t="s">
        <v>678</v>
      </c>
      <c r="C452" s="353">
        <v>171131000</v>
      </c>
      <c r="D452" s="353">
        <v>171131000</v>
      </c>
      <c r="E452" s="386">
        <f t="shared" si="7"/>
        <v>0</v>
      </c>
      <c r="F452" s="172"/>
    </row>
    <row r="453" spans="1:6">
      <c r="A453" s="384" t="s">
        <v>217</v>
      </c>
      <c r="B453" s="385" t="s">
        <v>679</v>
      </c>
      <c r="C453" s="353">
        <v>257375000</v>
      </c>
      <c r="D453" s="391"/>
      <c r="E453" s="386">
        <f t="shared" si="7"/>
        <v>257375000</v>
      </c>
      <c r="F453" s="172"/>
    </row>
    <row r="454" spans="1:6">
      <c r="A454" s="392" t="s">
        <v>51</v>
      </c>
      <c r="B454" s="382" t="s">
        <v>420</v>
      </c>
      <c r="C454" s="349">
        <f>SUBTOTAL(9,C455)</f>
        <v>10818000</v>
      </c>
      <c r="D454" s="349">
        <f>SUBTOTAL(9,D455)</f>
        <v>10818000</v>
      </c>
      <c r="E454" s="383">
        <f t="shared" si="7"/>
        <v>0</v>
      </c>
      <c r="F454" s="172"/>
    </row>
    <row r="455" spans="1:6" ht="28">
      <c r="A455" s="384" t="s">
        <v>217</v>
      </c>
      <c r="B455" s="385" t="s">
        <v>680</v>
      </c>
      <c r="C455" s="353">
        <v>10818000</v>
      </c>
      <c r="D455" s="353">
        <v>10818000</v>
      </c>
      <c r="E455" s="386">
        <f t="shared" ref="E455:E518" si="8">C455-D455</f>
        <v>0</v>
      </c>
      <c r="F455" s="172"/>
    </row>
    <row r="456" spans="1:6">
      <c r="A456" s="393">
        <v>5</v>
      </c>
      <c r="B456" s="382" t="s">
        <v>615</v>
      </c>
      <c r="C456" s="349">
        <f>SUBTOTAL(9,C457:C463)</f>
        <v>738218000</v>
      </c>
      <c r="D456" s="349">
        <f>SUBTOTAL(9,D457:D463)</f>
        <v>160628000</v>
      </c>
      <c r="E456" s="383">
        <f t="shared" si="8"/>
        <v>577590000</v>
      </c>
      <c r="F456" s="172"/>
    </row>
    <row r="457" spans="1:6">
      <c r="A457" s="384" t="s">
        <v>217</v>
      </c>
      <c r="B457" s="387" t="s">
        <v>681</v>
      </c>
      <c r="C457" s="353">
        <v>20235000</v>
      </c>
      <c r="D457" s="353">
        <v>20235000</v>
      </c>
      <c r="E457" s="386">
        <f t="shared" si="8"/>
        <v>0</v>
      </c>
      <c r="F457" s="172"/>
    </row>
    <row r="458" spans="1:6">
      <c r="A458" s="384" t="s">
        <v>217</v>
      </c>
      <c r="B458" s="387" t="s">
        <v>682</v>
      </c>
      <c r="C458" s="353">
        <v>278435000</v>
      </c>
      <c r="D458" s="391"/>
      <c r="E458" s="386">
        <f t="shared" si="8"/>
        <v>278435000</v>
      </c>
      <c r="F458" s="172"/>
    </row>
    <row r="459" spans="1:6" ht="28">
      <c r="A459" s="384" t="s">
        <v>217</v>
      </c>
      <c r="B459" s="387" t="s">
        <v>683</v>
      </c>
      <c r="C459" s="353">
        <v>165401000</v>
      </c>
      <c r="D459" s="391"/>
      <c r="E459" s="386">
        <f t="shared" si="8"/>
        <v>165401000</v>
      </c>
      <c r="F459" s="172"/>
    </row>
    <row r="460" spans="1:6">
      <c r="A460" s="384" t="s">
        <v>217</v>
      </c>
      <c r="B460" s="387" t="s">
        <v>684</v>
      </c>
      <c r="C460" s="353">
        <v>117456000</v>
      </c>
      <c r="D460" s="391"/>
      <c r="E460" s="386">
        <f t="shared" si="8"/>
        <v>117456000</v>
      </c>
      <c r="F460" s="172"/>
    </row>
    <row r="461" spans="1:6" ht="28">
      <c r="A461" s="384" t="s">
        <v>217</v>
      </c>
      <c r="B461" s="387" t="s">
        <v>685</v>
      </c>
      <c r="C461" s="353">
        <v>59167000</v>
      </c>
      <c r="D461" s="353">
        <v>59167000</v>
      </c>
      <c r="E461" s="386">
        <f t="shared" si="8"/>
        <v>0</v>
      </c>
      <c r="F461" s="172"/>
    </row>
    <row r="462" spans="1:6">
      <c r="A462" s="384" t="s">
        <v>217</v>
      </c>
      <c r="B462" s="387" t="s">
        <v>686</v>
      </c>
      <c r="C462" s="353">
        <v>81226000</v>
      </c>
      <c r="D462" s="353">
        <v>81226000</v>
      </c>
      <c r="E462" s="386">
        <f t="shared" si="8"/>
        <v>0</v>
      </c>
      <c r="F462" s="172"/>
    </row>
    <row r="463" spans="1:6">
      <c r="A463" s="384" t="s">
        <v>217</v>
      </c>
      <c r="B463" s="387" t="s">
        <v>687</v>
      </c>
      <c r="C463" s="353">
        <v>16298000</v>
      </c>
      <c r="D463" s="391"/>
      <c r="E463" s="386">
        <f t="shared" si="8"/>
        <v>16298000</v>
      </c>
      <c r="F463" s="172"/>
    </row>
    <row r="464" spans="1:6">
      <c r="A464" s="381" t="s">
        <v>55</v>
      </c>
      <c r="B464" s="382" t="s">
        <v>688</v>
      </c>
      <c r="C464" s="349">
        <f>SUBTOTAL(9,C465:C467)</f>
        <v>63317400.00000003</v>
      </c>
      <c r="D464" s="349">
        <f>SUBTOTAL(9,D465:D467)</f>
        <v>63317400.00000003</v>
      </c>
      <c r="E464" s="383">
        <f t="shared" si="8"/>
        <v>0</v>
      </c>
      <c r="F464" s="172"/>
    </row>
    <row r="465" spans="1:6" ht="28">
      <c r="A465" s="384" t="s">
        <v>217</v>
      </c>
      <c r="B465" s="385" t="s">
        <v>689</v>
      </c>
      <c r="C465" s="353">
        <v>5231000</v>
      </c>
      <c r="D465" s="353">
        <v>5231000</v>
      </c>
      <c r="E465" s="386">
        <f t="shared" si="8"/>
        <v>0</v>
      </c>
      <c r="F465" s="172"/>
    </row>
    <row r="466" spans="1:6" ht="28">
      <c r="A466" s="384" t="s">
        <v>217</v>
      </c>
      <c r="B466" s="385" t="s">
        <v>690</v>
      </c>
      <c r="C466" s="353">
        <v>7485400.0000000298</v>
      </c>
      <c r="D466" s="353">
        <v>7485400.0000000298</v>
      </c>
      <c r="E466" s="386">
        <f t="shared" si="8"/>
        <v>0</v>
      </c>
      <c r="F466" s="172"/>
    </row>
    <row r="467" spans="1:6">
      <c r="A467" s="384" t="s">
        <v>217</v>
      </c>
      <c r="B467" s="385" t="s">
        <v>691</v>
      </c>
      <c r="C467" s="353">
        <v>50601000</v>
      </c>
      <c r="D467" s="353">
        <v>50601000</v>
      </c>
      <c r="E467" s="386">
        <f t="shared" si="8"/>
        <v>0</v>
      </c>
      <c r="F467" s="172"/>
    </row>
    <row r="468" spans="1:6">
      <c r="A468" s="384">
        <v>7</v>
      </c>
      <c r="B468" s="382" t="s">
        <v>692</v>
      </c>
      <c r="C468" s="349">
        <f>SUBTOTAL(9,C469:C474)</f>
        <v>342160184.32613248</v>
      </c>
      <c r="D468" s="349">
        <f>SUBTOTAL(9,D469:D474)</f>
        <v>90278354</v>
      </c>
      <c r="E468" s="383">
        <f t="shared" si="8"/>
        <v>251881830.32613248</v>
      </c>
      <c r="F468" s="172"/>
    </row>
    <row r="469" spans="1:6">
      <c r="A469" s="384" t="s">
        <v>217</v>
      </c>
      <c r="B469" s="385" t="s">
        <v>693</v>
      </c>
      <c r="C469" s="353">
        <v>8792000</v>
      </c>
      <c r="D469" s="353">
        <v>8792000</v>
      </c>
      <c r="E469" s="386">
        <f t="shared" si="8"/>
        <v>0</v>
      </c>
      <c r="F469" s="172"/>
    </row>
    <row r="470" spans="1:6">
      <c r="A470" s="384" t="s">
        <v>217</v>
      </c>
      <c r="B470" s="385" t="s">
        <v>694</v>
      </c>
      <c r="C470" s="353">
        <v>69487000</v>
      </c>
      <c r="D470" s="391"/>
      <c r="E470" s="386">
        <f t="shared" si="8"/>
        <v>69487000</v>
      </c>
      <c r="F470" s="172"/>
    </row>
    <row r="471" spans="1:6">
      <c r="A471" s="384" t="s">
        <v>217</v>
      </c>
      <c r="B471" s="385" t="s">
        <v>695</v>
      </c>
      <c r="C471" s="353">
        <v>44188000</v>
      </c>
      <c r="D471" s="353">
        <v>44188000</v>
      </c>
      <c r="E471" s="386">
        <f t="shared" si="8"/>
        <v>0</v>
      </c>
      <c r="F471" s="172"/>
    </row>
    <row r="472" spans="1:6" ht="28">
      <c r="A472" s="384" t="s">
        <v>217</v>
      </c>
      <c r="B472" s="385" t="s">
        <v>696</v>
      </c>
      <c r="C472" s="353">
        <v>3861107.9999999995</v>
      </c>
      <c r="D472" s="391"/>
      <c r="E472" s="386">
        <f t="shared" si="8"/>
        <v>3861107.9999999995</v>
      </c>
      <c r="F472" s="172"/>
    </row>
    <row r="473" spans="1:6">
      <c r="A473" s="384" t="s">
        <v>217</v>
      </c>
      <c r="B473" s="385" t="s">
        <v>697</v>
      </c>
      <c r="C473" s="353">
        <v>14782000</v>
      </c>
      <c r="D473" s="353">
        <v>14782000</v>
      </c>
      <c r="E473" s="386">
        <f t="shared" si="8"/>
        <v>0</v>
      </c>
      <c r="F473" s="172"/>
    </row>
    <row r="474" spans="1:6" ht="28">
      <c r="A474" s="384" t="s">
        <v>217</v>
      </c>
      <c r="B474" s="385" t="s">
        <v>696</v>
      </c>
      <c r="C474" s="353">
        <v>201050076.32613248</v>
      </c>
      <c r="D474" s="394">
        <v>22516354</v>
      </c>
      <c r="E474" s="386">
        <f t="shared" si="8"/>
        <v>178533722.32613248</v>
      </c>
      <c r="F474" s="172"/>
    </row>
    <row r="475" spans="1:6">
      <c r="A475" s="384">
        <v>8</v>
      </c>
      <c r="B475" s="382" t="s">
        <v>698</v>
      </c>
      <c r="C475" s="349">
        <f>SUBTOTAL(9,C476:C480)</f>
        <v>542711000</v>
      </c>
      <c r="D475" s="349">
        <f>SUBTOTAL(9,D476:D480)</f>
        <v>470212000</v>
      </c>
      <c r="E475" s="383">
        <f t="shared" si="8"/>
        <v>72499000</v>
      </c>
      <c r="F475" s="172"/>
    </row>
    <row r="476" spans="1:6">
      <c r="A476" s="384" t="s">
        <v>217</v>
      </c>
      <c r="B476" s="385" t="s">
        <v>699</v>
      </c>
      <c r="C476" s="353">
        <v>181737000</v>
      </c>
      <c r="D476" s="353">
        <v>181737000</v>
      </c>
      <c r="E476" s="386">
        <f t="shared" si="8"/>
        <v>0</v>
      </c>
      <c r="F476" s="172"/>
    </row>
    <row r="477" spans="1:6">
      <c r="A477" s="384" t="s">
        <v>217</v>
      </c>
      <c r="B477" s="387" t="s">
        <v>700</v>
      </c>
      <c r="C477" s="353">
        <v>19838000</v>
      </c>
      <c r="D477" s="353">
        <v>19838000</v>
      </c>
      <c r="E477" s="386">
        <f t="shared" si="8"/>
        <v>0</v>
      </c>
      <c r="F477" s="172"/>
    </row>
    <row r="478" spans="1:6" ht="28">
      <c r="A478" s="384" t="s">
        <v>217</v>
      </c>
      <c r="B478" s="387" t="s">
        <v>701</v>
      </c>
      <c r="C478" s="353">
        <v>210842000</v>
      </c>
      <c r="D478" s="353">
        <v>210842000</v>
      </c>
      <c r="E478" s="386">
        <f t="shared" si="8"/>
        <v>0</v>
      </c>
      <c r="F478" s="172"/>
    </row>
    <row r="479" spans="1:6">
      <c r="A479" s="384" t="s">
        <v>217</v>
      </c>
      <c r="B479" s="387" t="s">
        <v>702</v>
      </c>
      <c r="C479" s="353">
        <v>57795000</v>
      </c>
      <c r="D479" s="353">
        <v>57795000</v>
      </c>
      <c r="E479" s="386">
        <f t="shared" si="8"/>
        <v>0</v>
      </c>
      <c r="F479" s="172"/>
    </row>
    <row r="480" spans="1:6">
      <c r="A480" s="384" t="s">
        <v>217</v>
      </c>
      <c r="B480" s="387" t="s">
        <v>703</v>
      </c>
      <c r="C480" s="353">
        <v>72499000</v>
      </c>
      <c r="D480" s="391"/>
      <c r="E480" s="386">
        <f t="shared" si="8"/>
        <v>72499000</v>
      </c>
      <c r="F480" s="172"/>
    </row>
    <row r="481" spans="1:6">
      <c r="A481" s="163" t="s">
        <v>128</v>
      </c>
      <c r="B481" s="292" t="s">
        <v>350</v>
      </c>
      <c r="C481" s="165">
        <f>SUBTOTAL(9,C482:C525)</f>
        <v>16764701512.012501</v>
      </c>
      <c r="D481" s="165">
        <f>SUBTOTAL(9,D482:D525)</f>
        <v>11024248603.012501</v>
      </c>
      <c r="E481" s="166">
        <f t="shared" si="8"/>
        <v>5740452909</v>
      </c>
      <c r="F481" s="172"/>
    </row>
    <row r="482" spans="1:6">
      <c r="A482" s="602" t="s">
        <v>217</v>
      </c>
      <c r="B482" s="603" t="s">
        <v>704</v>
      </c>
      <c r="C482" s="395">
        <f>SUBTOTAL(9,C483:C514)</f>
        <v>15587577656</v>
      </c>
      <c r="D482" s="395">
        <f>SUBTOTAL(9,D483:D514)</f>
        <v>9847124747</v>
      </c>
      <c r="E482" s="166">
        <f t="shared" si="8"/>
        <v>5740452909</v>
      </c>
      <c r="F482" s="172"/>
    </row>
    <row r="483" spans="1:6">
      <c r="A483" s="604">
        <v>1</v>
      </c>
      <c r="B483" s="603" t="s">
        <v>615</v>
      </c>
      <c r="C483" s="395">
        <f>SUBTOTAL(9,C484:C505)</f>
        <v>9442806540</v>
      </c>
      <c r="D483" s="395">
        <f>SUBTOTAL(9,D484:D505)</f>
        <v>5307947747</v>
      </c>
      <c r="E483" s="166">
        <f t="shared" si="8"/>
        <v>4134858793</v>
      </c>
      <c r="F483" s="172"/>
    </row>
    <row r="484" spans="1:6">
      <c r="A484" s="396" t="s">
        <v>87</v>
      </c>
      <c r="B484" s="397" t="s">
        <v>705</v>
      </c>
      <c r="C484" s="398">
        <f>SUBTOTAL(9,C485:C497)</f>
        <v>9147414540</v>
      </c>
      <c r="D484" s="398">
        <f>SUBTOTAL(9,D485:D497)</f>
        <v>5045195747</v>
      </c>
      <c r="E484" s="166">
        <f t="shared" si="8"/>
        <v>4102218793</v>
      </c>
      <c r="F484" s="172"/>
    </row>
    <row r="485" spans="1:6" ht="31">
      <c r="A485" s="399" t="s">
        <v>706</v>
      </c>
      <c r="B485" s="400" t="s">
        <v>707</v>
      </c>
      <c r="C485" s="401">
        <v>120000000</v>
      </c>
      <c r="D485" s="298"/>
      <c r="E485" s="181">
        <f t="shared" si="8"/>
        <v>120000000</v>
      </c>
      <c r="F485" s="172"/>
    </row>
    <row r="486" spans="1:6">
      <c r="A486" s="399" t="s">
        <v>708</v>
      </c>
      <c r="B486" s="400" t="s">
        <v>709</v>
      </c>
      <c r="C486" s="402">
        <v>433132620</v>
      </c>
      <c r="D486" s="180">
        <v>150000000</v>
      </c>
      <c r="E486" s="181">
        <f t="shared" si="8"/>
        <v>283132620</v>
      </c>
      <c r="F486" s="172"/>
    </row>
    <row r="487" spans="1:6">
      <c r="A487" s="399" t="s">
        <v>710</v>
      </c>
      <c r="B487" s="400" t="s">
        <v>711</v>
      </c>
      <c r="C487" s="403">
        <v>3366400601</v>
      </c>
      <c r="D487" s="605">
        <v>3260212601</v>
      </c>
      <c r="E487" s="181">
        <f t="shared" si="8"/>
        <v>106188000</v>
      </c>
      <c r="F487" s="172"/>
    </row>
    <row r="488" spans="1:6">
      <c r="A488" s="606" t="s">
        <v>712</v>
      </c>
      <c r="B488" s="400" t="s">
        <v>713</v>
      </c>
      <c r="C488" s="403">
        <v>3043280404</v>
      </c>
      <c r="D488" s="304"/>
      <c r="E488" s="181">
        <f t="shared" si="8"/>
        <v>3043280404</v>
      </c>
      <c r="F488" s="172"/>
    </row>
    <row r="489" spans="1:6" ht="31">
      <c r="A489" s="606" t="s">
        <v>714</v>
      </c>
      <c r="B489" s="400" t="s">
        <v>715</v>
      </c>
      <c r="C489" s="403">
        <v>332859000</v>
      </c>
      <c r="D489" s="403">
        <v>312006000</v>
      </c>
      <c r="E489" s="181">
        <f t="shared" si="8"/>
        <v>20853000</v>
      </c>
      <c r="F489" s="172"/>
    </row>
    <row r="490" spans="1:6" ht="31">
      <c r="A490" s="606" t="s">
        <v>716</v>
      </c>
      <c r="B490" s="400" t="s">
        <v>717</v>
      </c>
      <c r="C490" s="403">
        <v>83334000</v>
      </c>
      <c r="D490" s="295"/>
      <c r="E490" s="181">
        <f t="shared" si="8"/>
        <v>83334000</v>
      </c>
      <c r="F490" s="172"/>
    </row>
    <row r="491" spans="1:6" ht="31">
      <c r="A491" s="606" t="s">
        <v>718</v>
      </c>
      <c r="B491" s="400" t="s">
        <v>719</v>
      </c>
      <c r="C491" s="403">
        <v>71540000</v>
      </c>
      <c r="D491" s="180">
        <v>71540000</v>
      </c>
      <c r="E491" s="181">
        <f t="shared" si="8"/>
        <v>0</v>
      </c>
      <c r="F491" s="172"/>
    </row>
    <row r="492" spans="1:6" ht="31">
      <c r="A492" s="606" t="s">
        <v>720</v>
      </c>
      <c r="B492" s="400" t="s">
        <v>721</v>
      </c>
      <c r="C492" s="403">
        <v>103609767</v>
      </c>
      <c r="D492" s="192"/>
      <c r="E492" s="181">
        <f t="shared" si="8"/>
        <v>103609767</v>
      </c>
      <c r="F492" s="172"/>
    </row>
    <row r="493" spans="1:6" ht="31">
      <c r="A493" s="606" t="s">
        <v>722</v>
      </c>
      <c r="B493" s="400" t="s">
        <v>723</v>
      </c>
      <c r="C493" s="403">
        <v>694236392</v>
      </c>
      <c r="D493" s="403">
        <v>694236392</v>
      </c>
      <c r="E493" s="181">
        <f t="shared" si="8"/>
        <v>0</v>
      </c>
      <c r="F493" s="172"/>
    </row>
    <row r="494" spans="1:6">
      <c r="A494" s="606" t="s">
        <v>724</v>
      </c>
      <c r="B494" s="400" t="s">
        <v>725</v>
      </c>
      <c r="C494" s="403">
        <v>206188000</v>
      </c>
      <c r="D494" s="184"/>
      <c r="E494" s="181">
        <f t="shared" si="8"/>
        <v>206188000</v>
      </c>
      <c r="F494" s="172"/>
    </row>
    <row r="495" spans="1:6" ht="31">
      <c r="A495" s="606" t="s">
        <v>726</v>
      </c>
      <c r="B495" s="400" t="s">
        <v>727</v>
      </c>
      <c r="C495" s="403">
        <v>97159000</v>
      </c>
      <c r="D495" s="403">
        <v>97159000</v>
      </c>
      <c r="E495" s="181">
        <f t="shared" si="8"/>
        <v>0</v>
      </c>
      <c r="F495" s="172"/>
    </row>
    <row r="496" spans="1:6" ht="31">
      <c r="A496" s="606" t="s">
        <v>728</v>
      </c>
      <c r="B496" s="400" t="s">
        <v>729</v>
      </c>
      <c r="C496" s="403">
        <v>460041754</v>
      </c>
      <c r="D496" s="403">
        <v>460041754</v>
      </c>
      <c r="E496" s="181">
        <f t="shared" si="8"/>
        <v>0</v>
      </c>
      <c r="F496" s="172"/>
    </row>
    <row r="497" spans="1:6">
      <c r="A497" s="606" t="s">
        <v>730</v>
      </c>
      <c r="B497" s="400" t="s">
        <v>731</v>
      </c>
      <c r="C497" s="403">
        <v>135633002</v>
      </c>
      <c r="D497" s="184"/>
      <c r="E497" s="181">
        <f t="shared" si="8"/>
        <v>135633002</v>
      </c>
      <c r="F497" s="172"/>
    </row>
    <row r="498" spans="1:6">
      <c r="A498" s="607" t="s">
        <v>89</v>
      </c>
      <c r="B498" s="404" t="s">
        <v>732</v>
      </c>
      <c r="C498" s="186">
        <f>SUBTOTAL(9,C499:C505)</f>
        <v>295392000</v>
      </c>
      <c r="D498" s="186">
        <f>SUBTOTAL(9,D499:D505)</f>
        <v>262752000</v>
      </c>
      <c r="E498" s="166">
        <f t="shared" si="8"/>
        <v>32640000</v>
      </c>
      <c r="F498" s="172"/>
    </row>
    <row r="499" spans="1:6">
      <c r="A499" s="606" t="s">
        <v>733</v>
      </c>
      <c r="B499" s="400" t="s">
        <v>734</v>
      </c>
      <c r="C499" s="403">
        <f>SUBTOTAL(9,C500)</f>
        <v>32640000</v>
      </c>
      <c r="D499" s="180"/>
      <c r="E499" s="181">
        <f t="shared" si="8"/>
        <v>32640000</v>
      </c>
      <c r="F499" s="172"/>
    </row>
    <row r="500" spans="1:6">
      <c r="A500" s="606"/>
      <c r="B500" s="400" t="s">
        <v>735</v>
      </c>
      <c r="C500" s="403">
        <v>32640000</v>
      </c>
      <c r="D500" s="192"/>
      <c r="E500" s="181">
        <f t="shared" si="8"/>
        <v>32640000</v>
      </c>
      <c r="F500" s="172"/>
    </row>
    <row r="501" spans="1:6">
      <c r="A501" s="606" t="s">
        <v>736</v>
      </c>
      <c r="B501" s="400" t="s">
        <v>737</v>
      </c>
      <c r="C501" s="403">
        <f>SUBTOTAL(9,C502)</f>
        <v>231600000</v>
      </c>
      <c r="D501" s="403">
        <f>SUBTOTAL(9,D502)</f>
        <v>231600000</v>
      </c>
      <c r="E501" s="181">
        <f t="shared" si="8"/>
        <v>0</v>
      </c>
      <c r="F501" s="172"/>
    </row>
    <row r="502" spans="1:6">
      <c r="A502" s="606"/>
      <c r="B502" s="400" t="s">
        <v>738</v>
      </c>
      <c r="C502" s="403">
        <v>231600000</v>
      </c>
      <c r="D502" s="403">
        <v>231600000</v>
      </c>
      <c r="E502" s="181">
        <f t="shared" si="8"/>
        <v>0</v>
      </c>
      <c r="F502" s="172"/>
    </row>
    <row r="503" spans="1:6">
      <c r="A503" s="606" t="s">
        <v>739</v>
      </c>
      <c r="B503" s="400" t="s">
        <v>740</v>
      </c>
      <c r="C503" s="403">
        <f>SUBTOTAL(9,C504:C505)</f>
        <v>31152000</v>
      </c>
      <c r="D503" s="403">
        <f>SUBTOTAL(9,D504:D505)</f>
        <v>31152000</v>
      </c>
      <c r="E503" s="181">
        <f t="shared" si="8"/>
        <v>0</v>
      </c>
      <c r="F503" s="172"/>
    </row>
    <row r="504" spans="1:6">
      <c r="A504" s="606"/>
      <c r="B504" s="400" t="s">
        <v>741</v>
      </c>
      <c r="C504" s="403">
        <v>16375000</v>
      </c>
      <c r="D504" s="403">
        <v>16375000</v>
      </c>
      <c r="E504" s="181">
        <f t="shared" si="8"/>
        <v>0</v>
      </c>
      <c r="F504" s="172"/>
    </row>
    <row r="505" spans="1:6">
      <c r="A505" s="606"/>
      <c r="B505" s="400" t="s">
        <v>742</v>
      </c>
      <c r="C505" s="403">
        <v>14777000</v>
      </c>
      <c r="D505" s="403">
        <v>14777000</v>
      </c>
      <c r="E505" s="181">
        <f t="shared" si="8"/>
        <v>0</v>
      </c>
      <c r="F505" s="172"/>
    </row>
    <row r="506" spans="1:6">
      <c r="A506" s="607">
        <v>2</v>
      </c>
      <c r="B506" s="608" t="s">
        <v>743</v>
      </c>
      <c r="C506" s="203">
        <f>SUBTOTAL(9,C507:C510)</f>
        <v>5729594116</v>
      </c>
      <c r="D506" s="203">
        <f>SUBTOTAL(9,D507:D510)</f>
        <v>4124000000</v>
      </c>
      <c r="E506" s="166">
        <f t="shared" si="8"/>
        <v>1605594116</v>
      </c>
      <c r="F506" s="172"/>
    </row>
    <row r="507" spans="1:6" ht="31">
      <c r="A507" s="606" t="s">
        <v>110</v>
      </c>
      <c r="B507" s="405" t="s">
        <v>744</v>
      </c>
      <c r="C507" s="609">
        <v>734595000</v>
      </c>
      <c r="D507" s="340"/>
      <c r="E507" s="181">
        <f t="shared" si="8"/>
        <v>734595000</v>
      </c>
      <c r="F507" s="172"/>
    </row>
    <row r="508" spans="1:6">
      <c r="A508" s="606" t="s">
        <v>111</v>
      </c>
      <c r="B508" s="406" t="s">
        <v>745</v>
      </c>
      <c r="C508" s="610">
        <v>400000000</v>
      </c>
      <c r="D508" s="340"/>
      <c r="E508" s="181">
        <f t="shared" si="8"/>
        <v>400000000</v>
      </c>
      <c r="F508" s="172"/>
    </row>
    <row r="509" spans="1:6">
      <c r="A509" s="606" t="s">
        <v>168</v>
      </c>
      <c r="B509" s="406" t="s">
        <v>746</v>
      </c>
      <c r="C509" s="610">
        <v>407999116</v>
      </c>
      <c r="D509" s="340"/>
      <c r="E509" s="181">
        <f t="shared" si="8"/>
        <v>407999116</v>
      </c>
      <c r="F509" s="172"/>
    </row>
    <row r="510" spans="1:6">
      <c r="A510" s="606" t="s">
        <v>169</v>
      </c>
      <c r="B510" s="611" t="s">
        <v>747</v>
      </c>
      <c r="C510" s="612">
        <v>4187000000</v>
      </c>
      <c r="D510" s="407">
        <v>4124000000</v>
      </c>
      <c r="E510" s="181">
        <f t="shared" si="8"/>
        <v>63000000</v>
      </c>
      <c r="F510" s="172"/>
    </row>
    <row r="511" spans="1:6">
      <c r="A511" s="607">
        <v>3</v>
      </c>
      <c r="B511" s="608" t="s">
        <v>586</v>
      </c>
      <c r="C511" s="203">
        <f>SUBTOTAL(9,C512:C514)</f>
        <v>415177000</v>
      </c>
      <c r="D511" s="203">
        <f>SUBTOTAL(9,D512:D514)</f>
        <v>415177000</v>
      </c>
      <c r="E511" s="166">
        <f t="shared" si="8"/>
        <v>0</v>
      </c>
      <c r="F511" s="172"/>
    </row>
    <row r="512" spans="1:6">
      <c r="A512" s="606" t="s">
        <v>49</v>
      </c>
      <c r="B512" s="405" t="s">
        <v>748</v>
      </c>
      <c r="C512" s="609">
        <v>70000000</v>
      </c>
      <c r="D512" s="609">
        <v>70000000</v>
      </c>
      <c r="E512" s="181">
        <f t="shared" si="8"/>
        <v>0</v>
      </c>
      <c r="F512" s="172"/>
    </row>
    <row r="513" spans="1:6">
      <c r="A513" s="606" t="s">
        <v>50</v>
      </c>
      <c r="B513" s="406" t="s">
        <v>749</v>
      </c>
      <c r="C513" s="610">
        <v>270000000</v>
      </c>
      <c r="D513" s="610">
        <v>270000000</v>
      </c>
      <c r="E513" s="181">
        <f t="shared" si="8"/>
        <v>0</v>
      </c>
      <c r="F513" s="172"/>
    </row>
    <row r="514" spans="1:6">
      <c r="A514" s="606" t="s">
        <v>750</v>
      </c>
      <c r="B514" s="611" t="s">
        <v>751</v>
      </c>
      <c r="C514" s="612">
        <v>75177000</v>
      </c>
      <c r="D514" s="612">
        <v>75177000</v>
      </c>
      <c r="E514" s="181">
        <f t="shared" si="8"/>
        <v>0</v>
      </c>
      <c r="F514" s="172"/>
    </row>
    <row r="515" spans="1:6">
      <c r="A515" s="613" t="s">
        <v>217</v>
      </c>
      <c r="B515" s="614" t="s">
        <v>752</v>
      </c>
      <c r="C515" s="615">
        <f>SUBTOTAL(9,C516:C525)</f>
        <v>1177123856.0125</v>
      </c>
      <c r="D515" s="615">
        <f>SUBTOTAL(9,D516:D525)</f>
        <v>1177123856.0125</v>
      </c>
      <c r="E515" s="166">
        <f t="shared" si="8"/>
        <v>0</v>
      </c>
      <c r="F515" s="172"/>
    </row>
    <row r="516" spans="1:6">
      <c r="A516" s="607" t="s">
        <v>113</v>
      </c>
      <c r="B516" s="616" t="s">
        <v>753</v>
      </c>
      <c r="C516" s="615">
        <f>SUBTOTAL(9,C517:C522)</f>
        <v>528741999.69999999</v>
      </c>
      <c r="D516" s="615">
        <f>SUBTOTAL(9,D517:D522)</f>
        <v>528741999.69999999</v>
      </c>
      <c r="E516" s="166">
        <f t="shared" si="8"/>
        <v>0</v>
      </c>
      <c r="F516" s="172"/>
    </row>
    <row r="517" spans="1:6">
      <c r="A517" s="408">
        <v>1</v>
      </c>
      <c r="B517" s="409" t="s">
        <v>754</v>
      </c>
      <c r="C517" s="211">
        <f>SUBTOTAL(9,C518)</f>
        <v>25000000</v>
      </c>
      <c r="D517" s="211">
        <f>SUBTOTAL(9,D518)</f>
        <v>25000000</v>
      </c>
      <c r="E517" s="166">
        <f t="shared" si="8"/>
        <v>0</v>
      </c>
      <c r="F517" s="172"/>
    </row>
    <row r="518" spans="1:6">
      <c r="A518" s="410" t="s">
        <v>217</v>
      </c>
      <c r="B518" s="411" t="s">
        <v>755</v>
      </c>
      <c r="C518" s="213">
        <v>25000000</v>
      </c>
      <c r="D518" s="213">
        <v>25000000</v>
      </c>
      <c r="E518" s="181">
        <f t="shared" si="8"/>
        <v>0</v>
      </c>
      <c r="F518" s="172"/>
    </row>
    <row r="519" spans="1:6">
      <c r="A519" s="408">
        <v>2</v>
      </c>
      <c r="B519" s="409" t="s">
        <v>756</v>
      </c>
      <c r="C519" s="211">
        <f>SUBTOTAL(9,C520)</f>
        <v>23741999.700000003</v>
      </c>
      <c r="D519" s="211">
        <f>SUBTOTAL(9,D520)</f>
        <v>23741999.700000003</v>
      </c>
      <c r="E519" s="166">
        <f t="shared" ref="E519:E525" si="9">C519-D519</f>
        <v>0</v>
      </c>
      <c r="F519" s="172"/>
    </row>
    <row r="520" spans="1:6">
      <c r="A520" s="410" t="s">
        <v>217</v>
      </c>
      <c r="B520" s="411" t="s">
        <v>755</v>
      </c>
      <c r="C520" s="412">
        <v>23741999.700000003</v>
      </c>
      <c r="D520" s="412">
        <v>23741999.700000003</v>
      </c>
      <c r="E520" s="181">
        <f t="shared" si="9"/>
        <v>0</v>
      </c>
      <c r="F520" s="172"/>
    </row>
    <row r="521" spans="1:6">
      <c r="A521" s="413">
        <v>3</v>
      </c>
      <c r="B521" s="414" t="s">
        <v>757</v>
      </c>
      <c r="C521" s="211">
        <f>SUBTOTAL(9,C522)</f>
        <v>480000000</v>
      </c>
      <c r="D521" s="211">
        <f>SUBTOTAL(9,D522)</f>
        <v>480000000</v>
      </c>
      <c r="E521" s="166">
        <f t="shared" si="9"/>
        <v>0</v>
      </c>
      <c r="F521" s="172"/>
    </row>
    <row r="522" spans="1:6" ht="46.5">
      <c r="A522" s="415"/>
      <c r="B522" s="416" t="s">
        <v>758</v>
      </c>
      <c r="C522" s="213">
        <v>480000000</v>
      </c>
      <c r="D522" s="213">
        <v>480000000</v>
      </c>
      <c r="E522" s="181">
        <f t="shared" si="9"/>
        <v>0</v>
      </c>
      <c r="F522" s="172"/>
    </row>
    <row r="523" spans="1:6">
      <c r="A523" s="413" t="s">
        <v>85</v>
      </c>
      <c r="B523" s="417" t="s">
        <v>759</v>
      </c>
      <c r="C523" s="211">
        <f>SUBTOTAL(9,C524:C525)</f>
        <v>648381856.3125</v>
      </c>
      <c r="D523" s="211">
        <f>SUBTOTAL(9,D524:D525)</f>
        <v>648381856.3125</v>
      </c>
      <c r="E523" s="166">
        <f t="shared" si="9"/>
        <v>0</v>
      </c>
      <c r="F523" s="172"/>
    </row>
    <row r="524" spans="1:6">
      <c r="A524" s="607">
        <v>1</v>
      </c>
      <c r="B524" s="409" t="s">
        <v>445</v>
      </c>
      <c r="C524" s="418">
        <f>SUBTOTAL(9,C525)</f>
        <v>648381856.3125</v>
      </c>
      <c r="D524" s="418">
        <f>SUBTOTAL(9,D525)</f>
        <v>648381856.3125</v>
      </c>
      <c r="E524" s="166">
        <f t="shared" si="9"/>
        <v>0</v>
      </c>
      <c r="F524" s="172"/>
    </row>
    <row r="525" spans="1:6">
      <c r="A525" s="606"/>
      <c r="B525" s="411" t="s">
        <v>755</v>
      </c>
      <c r="C525" s="419">
        <v>648381856.3125</v>
      </c>
      <c r="D525" s="419">
        <v>648381856.3125</v>
      </c>
      <c r="E525" s="181">
        <f t="shared" si="9"/>
        <v>0</v>
      </c>
      <c r="F525" s="172"/>
    </row>
  </sheetData>
  <mergeCells count="2">
    <mergeCell ref="A2:F2"/>
    <mergeCell ref="A3:F3"/>
  </mergeCells>
  <pageMargins left="0.53" right="0.28000000000000003" top="0.5" bottom="0.56000000000000005" header="0.41" footer="0.3"/>
  <pageSetup paperSize="9" scale="66" fitToHeight="0" orientation="portrait"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C109-F5DB-4430-8F84-BAEB01C416A2}">
  <sheetPr>
    <pageSetUpPr fitToPage="1"/>
  </sheetPr>
  <dimension ref="A1:H61"/>
  <sheetViews>
    <sheetView topLeftCell="A54" zoomScale="85" zoomScaleNormal="85" workbookViewId="0">
      <selection activeCell="F10" sqref="F10"/>
    </sheetView>
  </sheetViews>
  <sheetFormatPr defaultColWidth="9.15234375" defaultRowHeight="15.5"/>
  <cols>
    <col min="1" max="1" width="5.4609375" style="631" customWidth="1"/>
    <col min="2" max="2" width="66.4609375" style="617" customWidth="1"/>
    <col min="3" max="5" width="13" style="617" customWidth="1"/>
    <col min="6" max="6" width="10.61328125" style="631" customWidth="1"/>
    <col min="7" max="8" width="10.61328125" style="617" customWidth="1"/>
    <col min="9" max="16384" width="9.15234375" style="617"/>
  </cols>
  <sheetData>
    <row r="1" spans="1:8">
      <c r="A1" s="628"/>
      <c r="B1" s="628"/>
      <c r="C1" s="628"/>
      <c r="D1" s="628"/>
      <c r="E1" s="628"/>
      <c r="F1" s="628"/>
      <c r="G1" s="628"/>
      <c r="H1" s="632" t="s">
        <v>2784</v>
      </c>
    </row>
    <row r="2" spans="1:8" ht="28.5" customHeight="1">
      <c r="A2" s="791" t="s">
        <v>2637</v>
      </c>
      <c r="B2" s="791"/>
      <c r="C2" s="791"/>
      <c r="D2" s="791"/>
      <c r="E2" s="791"/>
      <c r="F2" s="791"/>
      <c r="G2" s="791"/>
      <c r="H2" s="791"/>
    </row>
    <row r="3" spans="1:8" ht="18" customHeight="1">
      <c r="A3" s="792" t="str">
        <f>+'21'!A3:F3</f>
        <v>(Kèm theo Báo cáo số           /BC-UBND ngày          /     /2026 của UBND tỉnh)</v>
      </c>
      <c r="B3" s="792"/>
      <c r="C3" s="792"/>
      <c r="D3" s="792"/>
      <c r="E3" s="792"/>
      <c r="F3" s="792"/>
      <c r="G3" s="792"/>
      <c r="H3" s="792"/>
    </row>
    <row r="4" spans="1:8" ht="15.75" customHeight="1">
      <c r="A4" s="618"/>
      <c r="B4" s="618"/>
      <c r="C4" s="619"/>
      <c r="D4" s="619"/>
      <c r="E4" s="619"/>
      <c r="F4" s="620"/>
      <c r="G4" s="619"/>
      <c r="H4" s="636" t="s">
        <v>2638</v>
      </c>
    </row>
    <row r="5" spans="1:8" ht="60" customHeight="1">
      <c r="A5" s="637" t="s">
        <v>209</v>
      </c>
      <c r="B5" s="637" t="s">
        <v>2639</v>
      </c>
      <c r="C5" s="633" t="s">
        <v>2640</v>
      </c>
      <c r="D5" s="638" t="s">
        <v>2641</v>
      </c>
      <c r="E5" s="638" t="s">
        <v>2642</v>
      </c>
      <c r="F5" s="633" t="s">
        <v>2643</v>
      </c>
      <c r="G5" s="633" t="s">
        <v>2644</v>
      </c>
      <c r="H5" s="633" t="s">
        <v>2645</v>
      </c>
    </row>
    <row r="6" spans="1:8" s="639" customFormat="1" ht="16.5" customHeight="1">
      <c r="A6" s="640" t="s">
        <v>35</v>
      </c>
      <c r="B6" s="640" t="s">
        <v>36</v>
      </c>
      <c r="C6" s="641">
        <v>1</v>
      </c>
      <c r="D6" s="641">
        <v>2</v>
      </c>
      <c r="E6" s="641">
        <v>3</v>
      </c>
      <c r="F6" s="641" t="s">
        <v>2704</v>
      </c>
      <c r="G6" s="641" t="s">
        <v>2705</v>
      </c>
      <c r="H6" s="641" t="s">
        <v>2706</v>
      </c>
    </row>
    <row r="7" spans="1:8" ht="26.25" customHeight="1">
      <c r="A7" s="621"/>
      <c r="B7" s="621" t="s">
        <v>2646</v>
      </c>
      <c r="C7" s="622">
        <f>C8+C14+C18+C23+C29+C31+C39+C41+C43+C49+C56</f>
        <v>1797467</v>
      </c>
      <c r="D7" s="622">
        <f>D8+D14+D18+D23+D29+D31+D39+D41+D43+D49+D56</f>
        <v>1612165</v>
      </c>
      <c r="E7" s="622">
        <f t="shared" ref="E7" si="0">E8+E14+E18+E23+E29+E31+E39+E41+E43+E49+E56</f>
        <v>1223564</v>
      </c>
      <c r="F7" s="634">
        <f>D7/C7</f>
        <v>0.8969093730232599</v>
      </c>
      <c r="G7" s="634">
        <f>E7/D7</f>
        <v>0.7589570546439105</v>
      </c>
      <c r="H7" s="634">
        <f>E7/C7</f>
        <v>0.6807156960322498</v>
      </c>
    </row>
    <row r="8" spans="1:8" ht="36.75" customHeight="1">
      <c r="A8" s="621" t="s">
        <v>113</v>
      </c>
      <c r="B8" s="623" t="s">
        <v>2647</v>
      </c>
      <c r="C8" s="622">
        <f>SUM(C9:C13)</f>
        <v>531000</v>
      </c>
      <c r="D8" s="622">
        <f>SUM(D9:D13)</f>
        <v>530757</v>
      </c>
      <c r="E8" s="622">
        <f>SUM(E9:E13)</f>
        <v>350104</v>
      </c>
      <c r="F8" s="634">
        <f t="shared" ref="F8:G61" si="1">D8/C8</f>
        <v>0.99954237288135594</v>
      </c>
      <c r="G8" s="634">
        <f t="shared" si="1"/>
        <v>0.65963143208662345</v>
      </c>
      <c r="H8" s="634">
        <f t="shared" ref="H8:H61" si="2">E8/C8</f>
        <v>0.65932956685499056</v>
      </c>
    </row>
    <row r="9" spans="1:8" ht="76.5" customHeight="1">
      <c r="A9" s="624">
        <v>1</v>
      </c>
      <c r="B9" s="625" t="s">
        <v>2648</v>
      </c>
      <c r="C9" s="626">
        <v>169000</v>
      </c>
      <c r="D9" s="626">
        <v>169000</v>
      </c>
      <c r="E9" s="626">
        <v>77983</v>
      </c>
      <c r="F9" s="635">
        <f t="shared" si="1"/>
        <v>1</v>
      </c>
      <c r="G9" s="635">
        <f t="shared" si="1"/>
        <v>0.46143786982248519</v>
      </c>
      <c r="H9" s="635">
        <f t="shared" si="2"/>
        <v>0.46143786982248519</v>
      </c>
    </row>
    <row r="10" spans="1:8" ht="65.25" customHeight="1">
      <c r="A10" s="624">
        <v>2</v>
      </c>
      <c r="B10" s="625" t="s">
        <v>2649</v>
      </c>
      <c r="C10" s="626">
        <v>102000</v>
      </c>
      <c r="D10" s="626">
        <v>101757</v>
      </c>
      <c r="E10" s="626">
        <v>23527</v>
      </c>
      <c r="F10" s="635">
        <f t="shared" si="1"/>
        <v>0.9976176470588235</v>
      </c>
      <c r="G10" s="635">
        <f t="shared" si="1"/>
        <v>0.23120768104405592</v>
      </c>
      <c r="H10" s="635">
        <f t="shared" si="2"/>
        <v>0.23065686274509803</v>
      </c>
    </row>
    <row r="11" spans="1:8" ht="52.5" customHeight="1">
      <c r="A11" s="624">
        <v>3</v>
      </c>
      <c r="B11" s="625" t="s">
        <v>2650</v>
      </c>
      <c r="C11" s="626">
        <v>65000</v>
      </c>
      <c r="D11" s="626">
        <v>65000</v>
      </c>
      <c r="E11" s="626">
        <v>65000</v>
      </c>
      <c r="F11" s="635">
        <f t="shared" si="1"/>
        <v>1</v>
      </c>
      <c r="G11" s="635">
        <f t="shared" si="1"/>
        <v>1</v>
      </c>
      <c r="H11" s="635">
        <f t="shared" si="2"/>
        <v>1</v>
      </c>
    </row>
    <row r="12" spans="1:8" ht="50.25" customHeight="1">
      <c r="A12" s="624">
        <v>4</v>
      </c>
      <c r="B12" s="625" t="s">
        <v>2651</v>
      </c>
      <c r="C12" s="626">
        <v>45000</v>
      </c>
      <c r="D12" s="626">
        <v>45000</v>
      </c>
      <c r="E12" s="626">
        <v>45000</v>
      </c>
      <c r="F12" s="635">
        <f t="shared" si="1"/>
        <v>1</v>
      </c>
      <c r="G12" s="635">
        <f t="shared" si="1"/>
        <v>1</v>
      </c>
      <c r="H12" s="635">
        <f t="shared" si="2"/>
        <v>1</v>
      </c>
    </row>
    <row r="13" spans="1:8" ht="51.75" customHeight="1">
      <c r="A13" s="624">
        <v>5</v>
      </c>
      <c r="B13" s="625" t="s">
        <v>2652</v>
      </c>
      <c r="C13" s="626">
        <v>150000</v>
      </c>
      <c r="D13" s="626">
        <v>150000</v>
      </c>
      <c r="E13" s="626">
        <v>138594</v>
      </c>
      <c r="F13" s="635">
        <f t="shared" si="1"/>
        <v>1</v>
      </c>
      <c r="G13" s="635">
        <f t="shared" si="1"/>
        <v>0.92396</v>
      </c>
      <c r="H13" s="635">
        <f t="shared" si="2"/>
        <v>0.92396</v>
      </c>
    </row>
    <row r="14" spans="1:8" s="628" customFormat="1" ht="32.25" customHeight="1">
      <c r="A14" s="621" t="s">
        <v>85</v>
      </c>
      <c r="B14" s="627" t="s">
        <v>2653</v>
      </c>
      <c r="C14" s="622">
        <f>SUM(C15:C17)</f>
        <v>107400</v>
      </c>
      <c r="D14" s="622">
        <f t="shared" ref="D14:E14" si="3">SUM(D15:D17)</f>
        <v>91331</v>
      </c>
      <c r="E14" s="622">
        <f t="shared" si="3"/>
        <v>63203</v>
      </c>
      <c r="F14" s="634">
        <f t="shared" si="1"/>
        <v>0.85038175046554931</v>
      </c>
      <c r="G14" s="634">
        <f t="shared" si="1"/>
        <v>0.69202132901205504</v>
      </c>
      <c r="H14" s="634">
        <f t="shared" si="2"/>
        <v>0.58848230912476718</v>
      </c>
    </row>
    <row r="15" spans="1:8" ht="73.5" customHeight="1">
      <c r="A15" s="624">
        <v>6</v>
      </c>
      <c r="B15" s="625" t="s">
        <v>2654</v>
      </c>
      <c r="C15" s="626">
        <v>25000</v>
      </c>
      <c r="D15" s="626">
        <v>10327</v>
      </c>
      <c r="E15" s="626">
        <v>10327</v>
      </c>
      <c r="F15" s="635">
        <f t="shared" si="1"/>
        <v>0.41308</v>
      </c>
      <c r="G15" s="635">
        <f t="shared" si="1"/>
        <v>1</v>
      </c>
      <c r="H15" s="635">
        <f t="shared" si="2"/>
        <v>0.41308</v>
      </c>
    </row>
    <row r="16" spans="1:8" ht="57.75" customHeight="1">
      <c r="A16" s="624">
        <v>7</v>
      </c>
      <c r="B16" s="625" t="s">
        <v>2655</v>
      </c>
      <c r="C16" s="626">
        <v>51400</v>
      </c>
      <c r="D16" s="626">
        <v>51400</v>
      </c>
      <c r="E16" s="626">
        <v>25125</v>
      </c>
      <c r="F16" s="635">
        <f t="shared" si="1"/>
        <v>1</v>
      </c>
      <c r="G16" s="635">
        <f t="shared" si="1"/>
        <v>0.48881322957198442</v>
      </c>
      <c r="H16" s="635">
        <f t="shared" si="2"/>
        <v>0.48881322957198442</v>
      </c>
    </row>
    <row r="17" spans="1:8" ht="89.25" customHeight="1">
      <c r="A17" s="624">
        <v>8</v>
      </c>
      <c r="B17" s="625" t="s">
        <v>2656</v>
      </c>
      <c r="C17" s="626">
        <v>31000</v>
      </c>
      <c r="D17" s="626">
        <v>29604</v>
      </c>
      <c r="E17" s="626">
        <v>27751</v>
      </c>
      <c r="F17" s="635">
        <f t="shared" si="1"/>
        <v>0.95496774193548384</v>
      </c>
      <c r="G17" s="635">
        <f t="shared" si="1"/>
        <v>0.93740710714768272</v>
      </c>
      <c r="H17" s="635">
        <f t="shared" si="2"/>
        <v>0.89519354838709675</v>
      </c>
    </row>
    <row r="18" spans="1:8" s="628" customFormat="1" ht="43.5" customHeight="1">
      <c r="A18" s="621" t="s">
        <v>95</v>
      </c>
      <c r="B18" s="623" t="s">
        <v>2657</v>
      </c>
      <c r="C18" s="622">
        <f>SUM(C19:C22)</f>
        <v>202353</v>
      </c>
      <c r="D18" s="622">
        <f t="shared" ref="D18:E18" si="4">SUM(D19:D22)</f>
        <v>162297</v>
      </c>
      <c r="E18" s="622">
        <f t="shared" si="4"/>
        <v>151033</v>
      </c>
      <c r="F18" s="634">
        <f t="shared" si="1"/>
        <v>0.80204889475322827</v>
      </c>
      <c r="G18" s="634">
        <f t="shared" si="1"/>
        <v>0.93059637578020538</v>
      </c>
      <c r="H18" s="634">
        <f t="shared" si="2"/>
        <v>0.74638379465587368</v>
      </c>
    </row>
    <row r="19" spans="1:8" ht="57" customHeight="1">
      <c r="A19" s="624">
        <v>9</v>
      </c>
      <c r="B19" s="625" t="s">
        <v>2658</v>
      </c>
      <c r="C19" s="626">
        <v>180413</v>
      </c>
      <c r="D19" s="626">
        <v>143439</v>
      </c>
      <c r="E19" s="626">
        <v>142125</v>
      </c>
      <c r="F19" s="635">
        <f t="shared" si="1"/>
        <v>0.7950591143653728</v>
      </c>
      <c r="G19" s="635">
        <f>E19/D19</f>
        <v>0.99083931148432436</v>
      </c>
      <c r="H19" s="635">
        <f t="shared" si="2"/>
        <v>0.78777582546712266</v>
      </c>
    </row>
    <row r="20" spans="1:8" ht="66" customHeight="1">
      <c r="A20" s="624">
        <v>10</v>
      </c>
      <c r="B20" s="625" t="s">
        <v>2659</v>
      </c>
      <c r="C20" s="626">
        <v>3000</v>
      </c>
      <c r="D20" s="626">
        <v>2265</v>
      </c>
      <c r="E20" s="626">
        <v>1265</v>
      </c>
      <c r="F20" s="635">
        <f t="shared" si="1"/>
        <v>0.755</v>
      </c>
      <c r="G20" s="635">
        <f t="shared" si="1"/>
        <v>0.55849889624724058</v>
      </c>
      <c r="H20" s="635">
        <f t="shared" si="2"/>
        <v>0.42166666666666669</v>
      </c>
    </row>
    <row r="21" spans="1:8" ht="72.75" customHeight="1">
      <c r="A21" s="624">
        <v>11</v>
      </c>
      <c r="B21" s="625" t="s">
        <v>2660</v>
      </c>
      <c r="C21" s="626">
        <v>12000</v>
      </c>
      <c r="D21" s="626">
        <v>9653</v>
      </c>
      <c r="E21" s="626">
        <v>7643</v>
      </c>
      <c r="F21" s="635">
        <f t="shared" si="1"/>
        <v>0.80441666666666667</v>
      </c>
      <c r="G21" s="635">
        <f t="shared" si="1"/>
        <v>0.79177457785144512</v>
      </c>
      <c r="H21" s="635">
        <f t="shared" si="2"/>
        <v>0.63691666666666669</v>
      </c>
    </row>
    <row r="22" spans="1:8" ht="57" customHeight="1">
      <c r="A22" s="624">
        <v>12</v>
      </c>
      <c r="B22" s="625" t="s">
        <v>2661</v>
      </c>
      <c r="C22" s="626">
        <v>6940</v>
      </c>
      <c r="D22" s="626">
        <v>6940</v>
      </c>
      <c r="E22" s="626">
        <v>0</v>
      </c>
      <c r="F22" s="635">
        <f t="shared" si="1"/>
        <v>1</v>
      </c>
      <c r="G22" s="635">
        <f t="shared" si="1"/>
        <v>0</v>
      </c>
      <c r="H22" s="635">
        <f t="shared" si="2"/>
        <v>0</v>
      </c>
    </row>
    <row r="23" spans="1:8" s="628" customFormat="1" ht="35.25" customHeight="1">
      <c r="A23" s="621" t="s">
        <v>103</v>
      </c>
      <c r="B23" s="623" t="s">
        <v>2662</v>
      </c>
      <c r="C23" s="622">
        <f>SUM(C24:C28)</f>
        <v>204850</v>
      </c>
      <c r="D23" s="622">
        <f t="shared" ref="D23:E23" si="5">SUM(D24:D28)</f>
        <v>197236</v>
      </c>
      <c r="E23" s="622">
        <f t="shared" si="5"/>
        <v>89663</v>
      </c>
      <c r="F23" s="634">
        <f t="shared" si="1"/>
        <v>0.96283134000488158</v>
      </c>
      <c r="G23" s="634">
        <f t="shared" si="1"/>
        <v>0.45459753797481189</v>
      </c>
      <c r="H23" s="634">
        <f t="shared" si="2"/>
        <v>0.43770075665120822</v>
      </c>
    </row>
    <row r="24" spans="1:8" ht="64.5" customHeight="1">
      <c r="A24" s="624">
        <v>13</v>
      </c>
      <c r="B24" s="629" t="s">
        <v>2663</v>
      </c>
      <c r="C24" s="626">
        <v>87700</v>
      </c>
      <c r="D24" s="626">
        <v>80400</v>
      </c>
      <c r="E24" s="626">
        <v>65945</v>
      </c>
      <c r="F24" s="635">
        <f t="shared" si="1"/>
        <v>0.91676168757126564</v>
      </c>
      <c r="G24" s="635">
        <f t="shared" si="1"/>
        <v>0.82021144278606961</v>
      </c>
      <c r="H24" s="635">
        <f t="shared" si="2"/>
        <v>0.75193842645381981</v>
      </c>
    </row>
    <row r="25" spans="1:8" ht="54" customHeight="1">
      <c r="A25" s="624">
        <v>14</v>
      </c>
      <c r="B25" s="625" t="s">
        <v>2664</v>
      </c>
      <c r="C25" s="626">
        <v>3150</v>
      </c>
      <c r="D25" s="626">
        <v>3150</v>
      </c>
      <c r="E25" s="626">
        <v>3150</v>
      </c>
      <c r="F25" s="635">
        <f t="shared" si="1"/>
        <v>1</v>
      </c>
      <c r="G25" s="635">
        <f t="shared" si="1"/>
        <v>1</v>
      </c>
      <c r="H25" s="635">
        <f t="shared" si="2"/>
        <v>1</v>
      </c>
    </row>
    <row r="26" spans="1:8" ht="57" customHeight="1">
      <c r="A26" s="624">
        <v>15</v>
      </c>
      <c r="B26" s="625" t="s">
        <v>2665</v>
      </c>
      <c r="C26" s="626">
        <v>96000</v>
      </c>
      <c r="D26" s="626">
        <v>96000</v>
      </c>
      <c r="E26" s="626">
        <v>6095</v>
      </c>
      <c r="F26" s="635">
        <f t="shared" si="1"/>
        <v>1</v>
      </c>
      <c r="G26" s="635">
        <f t="shared" si="1"/>
        <v>6.3489583333333335E-2</v>
      </c>
      <c r="H26" s="635">
        <f t="shared" si="2"/>
        <v>6.3489583333333335E-2</v>
      </c>
    </row>
    <row r="27" spans="1:8" ht="57" customHeight="1">
      <c r="A27" s="624">
        <v>16</v>
      </c>
      <c r="B27" s="625" t="s">
        <v>2666</v>
      </c>
      <c r="C27" s="626">
        <v>4000</v>
      </c>
      <c r="D27" s="626">
        <v>4000</v>
      </c>
      <c r="E27" s="626">
        <v>787</v>
      </c>
      <c r="F27" s="635">
        <f t="shared" si="1"/>
        <v>1</v>
      </c>
      <c r="G27" s="635">
        <f t="shared" si="1"/>
        <v>0.19675000000000001</v>
      </c>
      <c r="H27" s="635">
        <f t="shared" si="2"/>
        <v>0.19675000000000001</v>
      </c>
    </row>
    <row r="28" spans="1:8" ht="53.25" customHeight="1">
      <c r="A28" s="624">
        <v>17</v>
      </c>
      <c r="B28" s="625" t="s">
        <v>2667</v>
      </c>
      <c r="C28" s="626">
        <v>14000</v>
      </c>
      <c r="D28" s="626">
        <v>13686</v>
      </c>
      <c r="E28" s="626">
        <v>13686</v>
      </c>
      <c r="F28" s="635">
        <f t="shared" si="1"/>
        <v>0.97757142857142854</v>
      </c>
      <c r="G28" s="635">
        <f t="shared" si="1"/>
        <v>1</v>
      </c>
      <c r="H28" s="635">
        <f t="shared" si="2"/>
        <v>0.97757142857142854</v>
      </c>
    </row>
    <row r="29" spans="1:8" s="628" customFormat="1" ht="36.75" customHeight="1">
      <c r="A29" s="621" t="s">
        <v>105</v>
      </c>
      <c r="B29" s="623" t="s">
        <v>2668</v>
      </c>
      <c r="C29" s="622">
        <f>C30</f>
        <v>15000</v>
      </c>
      <c r="D29" s="622">
        <f t="shared" ref="D29:E29" si="6">D30</f>
        <v>13334</v>
      </c>
      <c r="E29" s="622">
        <f t="shared" si="6"/>
        <v>11112</v>
      </c>
      <c r="F29" s="634">
        <f t="shared" si="1"/>
        <v>0.88893333333333335</v>
      </c>
      <c r="G29" s="634">
        <f t="shared" si="1"/>
        <v>0.83335833208339583</v>
      </c>
      <c r="H29" s="634">
        <f t="shared" si="2"/>
        <v>0.74080000000000001</v>
      </c>
    </row>
    <row r="30" spans="1:8" ht="65.25" customHeight="1">
      <c r="A30" s="624">
        <v>18</v>
      </c>
      <c r="B30" s="625" t="s">
        <v>2669</v>
      </c>
      <c r="C30" s="626">
        <v>15000</v>
      </c>
      <c r="D30" s="626">
        <v>13334</v>
      </c>
      <c r="E30" s="626">
        <v>11112</v>
      </c>
      <c r="F30" s="635">
        <f t="shared" si="1"/>
        <v>0.88893333333333335</v>
      </c>
      <c r="G30" s="635">
        <f t="shared" si="1"/>
        <v>0.83335833208339583</v>
      </c>
      <c r="H30" s="635">
        <f t="shared" si="2"/>
        <v>0.74080000000000001</v>
      </c>
    </row>
    <row r="31" spans="1:8" ht="31.5" customHeight="1">
      <c r="A31" s="621" t="s">
        <v>109</v>
      </c>
      <c r="B31" s="623" t="s">
        <v>2670</v>
      </c>
      <c r="C31" s="622">
        <f>SUM(C32:C38)</f>
        <v>89960</v>
      </c>
      <c r="D31" s="622">
        <f t="shared" ref="D31:E31" si="7">SUM(D32:D38)</f>
        <v>50232</v>
      </c>
      <c r="E31" s="622">
        <f t="shared" si="7"/>
        <v>44437</v>
      </c>
      <c r="F31" s="634">
        <f t="shared" si="1"/>
        <v>0.55838150289017341</v>
      </c>
      <c r="G31" s="634">
        <f t="shared" si="1"/>
        <v>0.88463529224398785</v>
      </c>
      <c r="H31" s="634">
        <f t="shared" si="2"/>
        <v>0.49396398399288571</v>
      </c>
    </row>
    <row r="32" spans="1:8" ht="52.5" customHeight="1">
      <c r="A32" s="624">
        <v>19</v>
      </c>
      <c r="B32" s="625" t="s">
        <v>2671</v>
      </c>
      <c r="C32" s="626">
        <v>2100</v>
      </c>
      <c r="D32" s="626">
        <v>1726</v>
      </c>
      <c r="E32" s="626">
        <v>1320</v>
      </c>
      <c r="F32" s="635">
        <f t="shared" si="1"/>
        <v>0.82190476190476192</v>
      </c>
      <c r="G32" s="635">
        <f t="shared" si="1"/>
        <v>0.76477404403244498</v>
      </c>
      <c r="H32" s="635">
        <f t="shared" si="2"/>
        <v>0.62857142857142856</v>
      </c>
    </row>
    <row r="33" spans="1:8" ht="57" customHeight="1">
      <c r="A33" s="624">
        <v>20</v>
      </c>
      <c r="B33" s="625" t="s">
        <v>2672</v>
      </c>
      <c r="C33" s="626">
        <v>12060</v>
      </c>
      <c r="D33" s="626">
        <v>2000</v>
      </c>
      <c r="E33" s="626">
        <v>2000</v>
      </c>
      <c r="F33" s="635">
        <f t="shared" si="1"/>
        <v>0.16583747927031509</v>
      </c>
      <c r="G33" s="635">
        <f t="shared" si="1"/>
        <v>1</v>
      </c>
      <c r="H33" s="635">
        <f t="shared" si="2"/>
        <v>0.16583747927031509</v>
      </c>
    </row>
    <row r="34" spans="1:8" ht="39" customHeight="1">
      <c r="A34" s="624">
        <v>21</v>
      </c>
      <c r="B34" s="629" t="s">
        <v>2673</v>
      </c>
      <c r="C34" s="626">
        <v>62000</v>
      </c>
      <c r="D34" s="626">
        <v>35217</v>
      </c>
      <c r="E34" s="626">
        <v>33090</v>
      </c>
      <c r="F34" s="635">
        <f t="shared" si="1"/>
        <v>0.56801612903225807</v>
      </c>
      <c r="G34" s="635">
        <f t="shared" si="1"/>
        <v>0.93960303262628841</v>
      </c>
      <c r="H34" s="635">
        <f t="shared" si="2"/>
        <v>0.53370967741935482</v>
      </c>
    </row>
    <row r="35" spans="1:8" ht="54.75" customHeight="1">
      <c r="A35" s="624">
        <v>22</v>
      </c>
      <c r="B35" s="625" t="s">
        <v>2674</v>
      </c>
      <c r="C35" s="626">
        <v>5000</v>
      </c>
      <c r="D35" s="626">
        <v>4230</v>
      </c>
      <c r="E35" s="626">
        <v>3618</v>
      </c>
      <c r="F35" s="635">
        <f t="shared" si="1"/>
        <v>0.84599999999999997</v>
      </c>
      <c r="G35" s="635">
        <f t="shared" si="1"/>
        <v>0.85531914893617023</v>
      </c>
      <c r="H35" s="635">
        <f t="shared" si="2"/>
        <v>0.72360000000000002</v>
      </c>
    </row>
    <row r="36" spans="1:8" ht="84" customHeight="1">
      <c r="A36" s="624">
        <v>23</v>
      </c>
      <c r="B36" s="625" t="s">
        <v>2675</v>
      </c>
      <c r="C36" s="626">
        <v>6600</v>
      </c>
      <c r="D36" s="626">
        <v>6421</v>
      </c>
      <c r="E36" s="626">
        <v>4317</v>
      </c>
      <c r="F36" s="635">
        <f t="shared" si="1"/>
        <v>0.9728787878787879</v>
      </c>
      <c r="G36" s="635">
        <f t="shared" si="1"/>
        <v>0.67232518299330324</v>
      </c>
      <c r="H36" s="635">
        <f t="shared" si="2"/>
        <v>0.65409090909090906</v>
      </c>
    </row>
    <row r="37" spans="1:8" ht="68.25" customHeight="1">
      <c r="A37" s="624">
        <v>24</v>
      </c>
      <c r="B37" s="625" t="s">
        <v>2676</v>
      </c>
      <c r="C37" s="626">
        <v>1000</v>
      </c>
      <c r="D37" s="626">
        <v>562</v>
      </c>
      <c r="E37" s="626">
        <v>16</v>
      </c>
      <c r="F37" s="635">
        <f t="shared" si="1"/>
        <v>0.56200000000000006</v>
      </c>
      <c r="G37" s="635">
        <f t="shared" si="1"/>
        <v>2.8469750889679714E-2</v>
      </c>
      <c r="H37" s="635">
        <f t="shared" si="2"/>
        <v>1.6E-2</v>
      </c>
    </row>
    <row r="38" spans="1:8" ht="55.5" customHeight="1">
      <c r="A38" s="624">
        <v>25</v>
      </c>
      <c r="B38" s="625" t="s">
        <v>2677</v>
      </c>
      <c r="C38" s="626">
        <v>1200</v>
      </c>
      <c r="D38" s="626">
        <v>76</v>
      </c>
      <c r="E38" s="626">
        <v>76</v>
      </c>
      <c r="F38" s="635">
        <f t="shared" si="1"/>
        <v>6.3333333333333339E-2</v>
      </c>
      <c r="G38" s="635">
        <f t="shared" si="1"/>
        <v>1</v>
      </c>
      <c r="H38" s="635">
        <f t="shared" si="2"/>
        <v>6.3333333333333339E-2</v>
      </c>
    </row>
    <row r="39" spans="1:8" ht="30.75" customHeight="1">
      <c r="A39" s="621" t="s">
        <v>183</v>
      </c>
      <c r="B39" s="623" t="s">
        <v>2678</v>
      </c>
      <c r="C39" s="622">
        <f>C40</f>
        <v>7300</v>
      </c>
      <c r="D39" s="622">
        <f t="shared" ref="D39:E39" si="8">D40</f>
        <v>6905</v>
      </c>
      <c r="E39" s="622">
        <f t="shared" si="8"/>
        <v>3433</v>
      </c>
      <c r="F39" s="634">
        <f t="shared" si="1"/>
        <v>0.94589041095890414</v>
      </c>
      <c r="G39" s="634">
        <f t="shared" si="1"/>
        <v>0.49717595944967413</v>
      </c>
      <c r="H39" s="634">
        <f t="shared" si="2"/>
        <v>0.47027397260273973</v>
      </c>
    </row>
    <row r="40" spans="1:8" ht="58.5" customHeight="1">
      <c r="A40" s="624">
        <v>26</v>
      </c>
      <c r="B40" s="625" t="s">
        <v>2679</v>
      </c>
      <c r="C40" s="626">
        <v>7300</v>
      </c>
      <c r="D40" s="626">
        <v>6905</v>
      </c>
      <c r="E40" s="626">
        <v>3433</v>
      </c>
      <c r="F40" s="635">
        <f t="shared" si="1"/>
        <v>0.94589041095890414</v>
      </c>
      <c r="G40" s="635">
        <f t="shared" si="1"/>
        <v>0.49717595944967413</v>
      </c>
      <c r="H40" s="635">
        <f t="shared" si="2"/>
        <v>0.47027397260273973</v>
      </c>
    </row>
    <row r="41" spans="1:8" ht="29.25" customHeight="1">
      <c r="A41" s="621" t="s">
        <v>185</v>
      </c>
      <c r="B41" s="623" t="s">
        <v>2680</v>
      </c>
      <c r="C41" s="622">
        <f>C42</f>
        <v>72000</v>
      </c>
      <c r="D41" s="622">
        <f t="shared" ref="D41:E41" si="9">D42</f>
        <v>55949</v>
      </c>
      <c r="E41" s="622">
        <f t="shared" si="9"/>
        <v>20250</v>
      </c>
      <c r="F41" s="634">
        <f t="shared" si="1"/>
        <v>0.77706944444444448</v>
      </c>
      <c r="G41" s="634">
        <f t="shared" si="1"/>
        <v>0.36193676383849577</v>
      </c>
      <c r="H41" s="634">
        <f t="shared" si="2"/>
        <v>0.28125</v>
      </c>
    </row>
    <row r="42" spans="1:8" ht="50.25" customHeight="1">
      <c r="A42" s="624">
        <v>27</v>
      </c>
      <c r="B42" s="625" t="s">
        <v>2681</v>
      </c>
      <c r="C42" s="626">
        <v>72000</v>
      </c>
      <c r="D42" s="626">
        <v>55949</v>
      </c>
      <c r="E42" s="626">
        <v>20250</v>
      </c>
      <c r="F42" s="635">
        <f t="shared" si="1"/>
        <v>0.77706944444444448</v>
      </c>
      <c r="G42" s="635">
        <f t="shared" si="1"/>
        <v>0.36193676383849577</v>
      </c>
      <c r="H42" s="635">
        <f t="shared" si="2"/>
        <v>0.28125</v>
      </c>
    </row>
    <row r="43" spans="1:8" ht="27" customHeight="1">
      <c r="A43" s="621" t="s">
        <v>2682</v>
      </c>
      <c r="B43" s="623" t="s">
        <v>2683</v>
      </c>
      <c r="C43" s="622">
        <f>SUM(C44:C48)</f>
        <v>35500</v>
      </c>
      <c r="D43" s="622">
        <f t="shared" ref="D43:E43" si="10">SUM(D44:D48)</f>
        <v>24608</v>
      </c>
      <c r="E43" s="622">
        <f t="shared" si="10"/>
        <v>17928</v>
      </c>
      <c r="F43" s="634">
        <f t="shared" si="1"/>
        <v>0.69318309859154925</v>
      </c>
      <c r="G43" s="634">
        <f t="shared" si="1"/>
        <v>0.72854356306892065</v>
      </c>
      <c r="H43" s="634">
        <f t="shared" si="2"/>
        <v>0.50501408450704222</v>
      </c>
    </row>
    <row r="44" spans="1:8" ht="68.25" customHeight="1">
      <c r="A44" s="624">
        <v>28</v>
      </c>
      <c r="B44" s="625" t="s">
        <v>2684</v>
      </c>
      <c r="C44" s="626">
        <v>6000</v>
      </c>
      <c r="D44" s="626">
        <v>0</v>
      </c>
      <c r="E44" s="626">
        <v>0</v>
      </c>
      <c r="F44" s="635">
        <f t="shared" si="1"/>
        <v>0</v>
      </c>
      <c r="G44" s="635"/>
      <c r="H44" s="635">
        <f t="shared" si="2"/>
        <v>0</v>
      </c>
    </row>
    <row r="45" spans="1:8" ht="62.25" customHeight="1">
      <c r="A45" s="624">
        <v>29</v>
      </c>
      <c r="B45" s="625" t="s">
        <v>2685</v>
      </c>
      <c r="C45" s="626">
        <v>0</v>
      </c>
      <c r="D45" s="626">
        <v>0</v>
      </c>
      <c r="E45" s="626">
        <v>0</v>
      </c>
      <c r="F45" s="635"/>
      <c r="G45" s="635"/>
      <c r="H45" s="635"/>
    </row>
    <row r="46" spans="1:8" ht="66" customHeight="1">
      <c r="A46" s="624">
        <v>30</v>
      </c>
      <c r="B46" s="625" t="s">
        <v>2686</v>
      </c>
      <c r="C46" s="626">
        <v>3500</v>
      </c>
      <c r="D46" s="626">
        <v>3500</v>
      </c>
      <c r="E46" s="626">
        <v>0</v>
      </c>
      <c r="F46" s="635">
        <f t="shared" si="1"/>
        <v>1</v>
      </c>
      <c r="G46" s="635">
        <f t="shared" si="1"/>
        <v>0</v>
      </c>
      <c r="H46" s="635">
        <f t="shared" si="2"/>
        <v>0</v>
      </c>
    </row>
    <row r="47" spans="1:8" ht="46.5" customHeight="1">
      <c r="A47" s="624">
        <v>31</v>
      </c>
      <c r="B47" s="625" t="s">
        <v>2687</v>
      </c>
      <c r="C47" s="626">
        <v>10000</v>
      </c>
      <c r="D47" s="626">
        <v>5108</v>
      </c>
      <c r="E47" s="626">
        <v>1928</v>
      </c>
      <c r="F47" s="635">
        <f t="shared" si="1"/>
        <v>0.51080000000000003</v>
      </c>
      <c r="G47" s="635">
        <f t="shared" si="1"/>
        <v>0.37744714173844951</v>
      </c>
      <c r="H47" s="635">
        <f t="shared" si="2"/>
        <v>0.1928</v>
      </c>
    </row>
    <row r="48" spans="1:8" ht="73.5" customHeight="1">
      <c r="A48" s="624">
        <v>32</v>
      </c>
      <c r="B48" s="625" t="s">
        <v>2688</v>
      </c>
      <c r="C48" s="626">
        <v>16000</v>
      </c>
      <c r="D48" s="626">
        <v>16000</v>
      </c>
      <c r="E48" s="626">
        <v>16000</v>
      </c>
      <c r="F48" s="635">
        <f t="shared" si="1"/>
        <v>1</v>
      </c>
      <c r="G48" s="635">
        <f t="shared" si="1"/>
        <v>1</v>
      </c>
      <c r="H48" s="635">
        <f t="shared" si="2"/>
        <v>1</v>
      </c>
    </row>
    <row r="49" spans="1:8" ht="36.75" customHeight="1">
      <c r="A49" s="621" t="s">
        <v>245</v>
      </c>
      <c r="B49" s="623" t="s">
        <v>2689</v>
      </c>
      <c r="C49" s="622">
        <f t="shared" ref="C49:E49" si="11">SUM(C50:C55)</f>
        <v>265013</v>
      </c>
      <c r="D49" s="622">
        <f t="shared" si="11"/>
        <v>248925</v>
      </c>
      <c r="E49" s="622">
        <f t="shared" si="11"/>
        <v>241810</v>
      </c>
      <c r="F49" s="634">
        <f t="shared" si="1"/>
        <v>0.93929354409028987</v>
      </c>
      <c r="G49" s="634">
        <f t="shared" si="1"/>
        <v>0.97141709350205885</v>
      </c>
      <c r="H49" s="634">
        <f t="shared" si="2"/>
        <v>0.91244580454543744</v>
      </c>
    </row>
    <row r="50" spans="1:8" ht="51.75" customHeight="1">
      <c r="A50" s="624">
        <v>33</v>
      </c>
      <c r="B50" s="625" t="s">
        <v>2690</v>
      </c>
      <c r="C50" s="626">
        <v>8000</v>
      </c>
      <c r="D50" s="626">
        <v>4028</v>
      </c>
      <c r="E50" s="626">
        <v>3978</v>
      </c>
      <c r="F50" s="635">
        <f t="shared" si="1"/>
        <v>0.50349999999999995</v>
      </c>
      <c r="G50" s="635">
        <f t="shared" si="1"/>
        <v>0.98758689175769609</v>
      </c>
      <c r="H50" s="635">
        <f t="shared" si="2"/>
        <v>0.49725000000000003</v>
      </c>
    </row>
    <row r="51" spans="1:8" ht="77.25" customHeight="1">
      <c r="A51" s="624">
        <v>34</v>
      </c>
      <c r="B51" s="625" t="s">
        <v>2691</v>
      </c>
      <c r="C51" s="626">
        <v>171796</v>
      </c>
      <c r="D51" s="626">
        <v>171796</v>
      </c>
      <c r="E51" s="626">
        <v>171796</v>
      </c>
      <c r="F51" s="635">
        <f t="shared" si="1"/>
        <v>1</v>
      </c>
      <c r="G51" s="635">
        <f t="shared" si="1"/>
        <v>1</v>
      </c>
      <c r="H51" s="635">
        <f t="shared" si="2"/>
        <v>1</v>
      </c>
    </row>
    <row r="52" spans="1:8" ht="52.5" customHeight="1">
      <c r="A52" s="624">
        <v>35</v>
      </c>
      <c r="B52" s="625" t="s">
        <v>2692</v>
      </c>
      <c r="C52" s="626">
        <v>67905</v>
      </c>
      <c r="D52" s="626">
        <v>61905</v>
      </c>
      <c r="E52" s="626">
        <v>55588</v>
      </c>
      <c r="F52" s="635">
        <f t="shared" si="1"/>
        <v>0.91164126352993147</v>
      </c>
      <c r="G52" s="635">
        <f t="shared" si="1"/>
        <v>0.89795654632097566</v>
      </c>
      <c r="H52" s="635">
        <f t="shared" si="2"/>
        <v>0.81861424048302778</v>
      </c>
    </row>
    <row r="53" spans="1:8" ht="43.5" customHeight="1">
      <c r="A53" s="624">
        <v>36</v>
      </c>
      <c r="B53" s="625" t="s">
        <v>2693</v>
      </c>
      <c r="C53" s="626">
        <v>15000</v>
      </c>
      <c r="D53" s="626">
        <v>9006</v>
      </c>
      <c r="E53" s="626">
        <v>8258</v>
      </c>
      <c r="F53" s="635">
        <f t="shared" si="1"/>
        <v>0.60040000000000004</v>
      </c>
      <c r="G53" s="635">
        <f t="shared" si="1"/>
        <v>0.9169442593826338</v>
      </c>
      <c r="H53" s="635">
        <f t="shared" si="2"/>
        <v>0.55053333333333332</v>
      </c>
    </row>
    <row r="54" spans="1:8" ht="58.5" customHeight="1">
      <c r="A54" s="624">
        <v>37</v>
      </c>
      <c r="B54" s="625" t="s">
        <v>2694</v>
      </c>
      <c r="C54" s="626">
        <v>600</v>
      </c>
      <c r="D54" s="626">
        <v>478</v>
      </c>
      <c r="E54" s="626">
        <v>478</v>
      </c>
      <c r="F54" s="635">
        <f t="shared" si="1"/>
        <v>0.79666666666666663</v>
      </c>
      <c r="G54" s="635">
        <f t="shared" si="1"/>
        <v>1</v>
      </c>
      <c r="H54" s="635">
        <f t="shared" si="2"/>
        <v>0.79666666666666663</v>
      </c>
    </row>
    <row r="55" spans="1:8" ht="85.5" customHeight="1">
      <c r="A55" s="624">
        <v>38</v>
      </c>
      <c r="B55" s="625" t="s">
        <v>2695</v>
      </c>
      <c r="C55" s="626">
        <v>1712</v>
      </c>
      <c r="D55" s="626">
        <v>1712</v>
      </c>
      <c r="E55" s="626">
        <v>1712</v>
      </c>
      <c r="F55" s="635">
        <f t="shared" si="1"/>
        <v>1</v>
      </c>
      <c r="G55" s="635">
        <f t="shared" si="1"/>
        <v>1</v>
      </c>
      <c r="H55" s="635">
        <f t="shared" si="2"/>
        <v>1</v>
      </c>
    </row>
    <row r="56" spans="1:8" ht="33.75" customHeight="1">
      <c r="A56" s="621" t="s">
        <v>2696</v>
      </c>
      <c r="B56" s="623" t="s">
        <v>2697</v>
      </c>
      <c r="C56" s="622">
        <f>SUM(C57:C61)</f>
        <v>267091</v>
      </c>
      <c r="D56" s="622">
        <f t="shared" ref="D56:E56" si="12">SUM(D57:D61)</f>
        <v>230591</v>
      </c>
      <c r="E56" s="622">
        <f t="shared" si="12"/>
        <v>230591</v>
      </c>
      <c r="F56" s="634">
        <f t="shared" si="1"/>
        <v>0.86334245631638651</v>
      </c>
      <c r="G56" s="634">
        <f t="shared" si="1"/>
        <v>1</v>
      </c>
      <c r="H56" s="634">
        <f t="shared" si="2"/>
        <v>0.86334245631638651</v>
      </c>
    </row>
    <row r="57" spans="1:8" ht="54" customHeight="1">
      <c r="A57" s="624">
        <v>39</v>
      </c>
      <c r="B57" s="630" t="s">
        <v>2698</v>
      </c>
      <c r="C57" s="626">
        <v>2500</v>
      </c>
      <c r="D57" s="626">
        <v>2500</v>
      </c>
      <c r="E57" s="626">
        <v>2500</v>
      </c>
      <c r="F57" s="635">
        <f t="shared" si="1"/>
        <v>1</v>
      </c>
      <c r="G57" s="635">
        <f t="shared" si="1"/>
        <v>1</v>
      </c>
      <c r="H57" s="635">
        <f t="shared" si="2"/>
        <v>1</v>
      </c>
    </row>
    <row r="58" spans="1:8" ht="57" customHeight="1">
      <c r="A58" s="624">
        <v>40</v>
      </c>
      <c r="B58" s="625" t="s">
        <v>2699</v>
      </c>
      <c r="C58" s="626">
        <v>2500</v>
      </c>
      <c r="D58" s="626">
        <v>2500</v>
      </c>
      <c r="E58" s="626">
        <v>2500</v>
      </c>
      <c r="F58" s="635">
        <f t="shared" si="1"/>
        <v>1</v>
      </c>
      <c r="G58" s="635">
        <f t="shared" si="1"/>
        <v>1</v>
      </c>
      <c r="H58" s="635">
        <f t="shared" si="2"/>
        <v>1</v>
      </c>
    </row>
    <row r="59" spans="1:8" ht="74.25" customHeight="1">
      <c r="A59" s="624">
        <v>41</v>
      </c>
      <c r="B59" s="625" t="s">
        <v>2700</v>
      </c>
      <c r="C59" s="626">
        <v>145521</v>
      </c>
      <c r="D59" s="626">
        <v>145521</v>
      </c>
      <c r="E59" s="626">
        <v>145521</v>
      </c>
      <c r="F59" s="635">
        <f t="shared" si="1"/>
        <v>1</v>
      </c>
      <c r="G59" s="635">
        <f t="shared" si="1"/>
        <v>1</v>
      </c>
      <c r="H59" s="635">
        <f t="shared" si="2"/>
        <v>1</v>
      </c>
    </row>
    <row r="60" spans="1:8" ht="51" customHeight="1">
      <c r="A60" s="624">
        <v>42</v>
      </c>
      <c r="B60" s="625" t="s">
        <v>2701</v>
      </c>
      <c r="C60" s="626">
        <v>30000</v>
      </c>
      <c r="D60" s="626">
        <v>0</v>
      </c>
      <c r="E60" s="626">
        <v>0</v>
      </c>
      <c r="F60" s="635">
        <f t="shared" si="1"/>
        <v>0</v>
      </c>
      <c r="G60" s="635"/>
      <c r="H60" s="635">
        <f t="shared" si="2"/>
        <v>0</v>
      </c>
    </row>
    <row r="61" spans="1:8" ht="54.75" customHeight="1">
      <c r="A61" s="624">
        <v>43</v>
      </c>
      <c r="B61" s="625" t="s">
        <v>2702</v>
      </c>
      <c r="C61" s="626">
        <v>86570</v>
      </c>
      <c r="D61" s="626">
        <v>80070</v>
      </c>
      <c r="E61" s="626">
        <v>80070</v>
      </c>
      <c r="F61" s="635">
        <f t="shared" si="1"/>
        <v>0.92491625274344458</v>
      </c>
      <c r="G61" s="635">
        <f t="shared" si="1"/>
        <v>1</v>
      </c>
      <c r="H61" s="635">
        <f t="shared" si="2"/>
        <v>0.92491625274344458</v>
      </c>
    </row>
  </sheetData>
  <mergeCells count="2">
    <mergeCell ref="A2:H2"/>
    <mergeCell ref="A3:H3"/>
  </mergeCells>
  <pageMargins left="0.41" right="0.2" top="0.56000000000000005" bottom="0.8" header="0.3" footer="0.52"/>
  <pageSetup paperSize="9" scale="64" fitToHeight="0" orientation="portrait" verticalDpi="0"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DD362-B25A-42B1-B323-29EE4D99DFB0}">
  <sheetPr>
    <pageSetUpPr fitToPage="1"/>
  </sheetPr>
  <dimension ref="A1:K79"/>
  <sheetViews>
    <sheetView workbookViewId="0">
      <pane xSplit="2" ySplit="8" topLeftCell="C9" activePane="bottomRight" state="frozen"/>
      <selection activeCell="L16" sqref="L16"/>
      <selection pane="topRight" activeCell="L16" sqref="L16"/>
      <selection pane="bottomLeft" activeCell="L16" sqref="L16"/>
      <selection pane="bottomRight" activeCell="C4" sqref="C4"/>
    </sheetView>
  </sheetViews>
  <sheetFormatPr defaultColWidth="8.84375" defaultRowHeight="14"/>
  <cols>
    <col min="1" max="1" width="5.23046875" style="73" bestFit="1" customWidth="1"/>
    <col min="2" max="2" width="62.23046875" style="73" customWidth="1"/>
    <col min="3" max="3" width="11.4609375" style="73" customWidth="1"/>
    <col min="4" max="9" width="11" style="73" customWidth="1"/>
    <col min="10" max="10" width="8.84375" style="73"/>
    <col min="11" max="11" width="9.84375" style="73" bestFit="1" customWidth="1"/>
    <col min="12" max="16384" width="8.84375" style="73"/>
  </cols>
  <sheetData>
    <row r="1" spans="1:11" ht="21" customHeight="1">
      <c r="A1" s="72"/>
      <c r="B1" s="72"/>
      <c r="C1" s="72"/>
      <c r="D1" s="72"/>
      <c r="E1" s="72"/>
      <c r="F1" s="72"/>
      <c r="G1" s="72"/>
      <c r="I1" s="74" t="s">
        <v>2627</v>
      </c>
    </row>
    <row r="2" spans="1:11" ht="18.75" customHeight="1">
      <c r="A2" s="687" t="s">
        <v>203</v>
      </c>
      <c r="B2" s="687"/>
      <c r="C2" s="687"/>
      <c r="D2" s="687"/>
      <c r="E2" s="687"/>
      <c r="F2" s="687"/>
      <c r="G2" s="687"/>
      <c r="H2" s="687"/>
      <c r="I2" s="687"/>
    </row>
    <row r="3" spans="1:11" ht="17.25" customHeight="1">
      <c r="A3" s="692" t="s">
        <v>2785</v>
      </c>
      <c r="B3" s="692"/>
      <c r="C3" s="692"/>
      <c r="D3" s="692"/>
      <c r="E3" s="692"/>
      <c r="F3" s="692"/>
      <c r="G3" s="692"/>
      <c r="H3" s="692"/>
      <c r="I3" s="692"/>
    </row>
    <row r="4" spans="1:11">
      <c r="F4" s="76"/>
      <c r="G4" s="77"/>
      <c r="H4" s="78"/>
      <c r="I4" s="78" t="s">
        <v>132</v>
      </c>
    </row>
    <row r="5" spans="1:11" ht="18" customHeight="1">
      <c r="A5" s="695" t="s">
        <v>136</v>
      </c>
      <c r="B5" s="695" t="s">
        <v>137</v>
      </c>
      <c r="C5" s="695" t="s">
        <v>133</v>
      </c>
      <c r="D5" s="695"/>
      <c r="E5" s="695" t="s">
        <v>134</v>
      </c>
      <c r="F5" s="695"/>
      <c r="G5" s="695"/>
      <c r="H5" s="695" t="s">
        <v>135</v>
      </c>
      <c r="I5" s="695"/>
    </row>
    <row r="6" spans="1:11" ht="18.75" customHeight="1">
      <c r="A6" s="695"/>
      <c r="B6" s="695"/>
      <c r="C6" s="696" t="s">
        <v>191</v>
      </c>
      <c r="D6" s="696" t="s">
        <v>192</v>
      </c>
      <c r="E6" s="696" t="s">
        <v>199</v>
      </c>
      <c r="F6" s="695" t="s">
        <v>200</v>
      </c>
      <c r="G6" s="695"/>
      <c r="H6" s="696" t="s">
        <v>191</v>
      </c>
      <c r="I6" s="696" t="s">
        <v>192</v>
      </c>
    </row>
    <row r="7" spans="1:11" ht="28">
      <c r="A7" s="695"/>
      <c r="B7" s="695"/>
      <c r="C7" s="696"/>
      <c r="D7" s="696"/>
      <c r="E7" s="696"/>
      <c r="F7" s="79" t="s">
        <v>201</v>
      </c>
      <c r="G7" s="79" t="s">
        <v>202</v>
      </c>
      <c r="H7" s="696"/>
      <c r="I7" s="696"/>
    </row>
    <row r="8" spans="1:11" s="76" customFormat="1" ht="14.25" customHeight="1">
      <c r="A8" s="80" t="s">
        <v>35</v>
      </c>
      <c r="B8" s="80" t="s">
        <v>36</v>
      </c>
      <c r="C8" s="81">
        <v>1</v>
      </c>
      <c r="D8" s="81">
        <v>2</v>
      </c>
      <c r="E8" s="82" t="s">
        <v>138</v>
      </c>
      <c r="F8" s="81">
        <v>4</v>
      </c>
      <c r="G8" s="81">
        <v>5</v>
      </c>
      <c r="H8" s="82" t="s">
        <v>139</v>
      </c>
      <c r="I8" s="82" t="s">
        <v>140</v>
      </c>
    </row>
    <row r="9" spans="1:11" s="72" customFormat="1" ht="22.5" customHeight="1">
      <c r="A9" s="83" t="s">
        <v>35</v>
      </c>
      <c r="B9" s="84" t="s">
        <v>141</v>
      </c>
      <c r="C9" s="85">
        <f>+C10+C28+C29+C43+C44+C45+C46</f>
        <v>17408645</v>
      </c>
      <c r="D9" s="85">
        <f>+D10+D28+D29+D43+D44+D45+D46</f>
        <v>22054428</v>
      </c>
      <c r="E9" s="85">
        <f>+E10+E28+E29+E43+E44+E45+E46+E47</f>
        <v>40364099.124509998</v>
      </c>
      <c r="F9" s="85">
        <f>+F10+F28+F29+F43+F44+F45+F46+F47</f>
        <v>24946762.955408998</v>
      </c>
      <c r="G9" s="85">
        <f>+G10+G28+G29+G43+G44+G45+G46+G47</f>
        <v>15417336.169101002</v>
      </c>
      <c r="H9" s="86">
        <f>+E9/C9</f>
        <v>2.3186238288224037</v>
      </c>
      <c r="I9" s="86">
        <f>+E9/D9</f>
        <v>1.8302038540518937</v>
      </c>
    </row>
    <row r="10" spans="1:11" s="72" customFormat="1" ht="29.25" customHeight="1">
      <c r="A10" s="87" t="s">
        <v>113</v>
      </c>
      <c r="B10" s="88" t="s">
        <v>142</v>
      </c>
      <c r="C10" s="89">
        <f>+C11</f>
        <v>2707030</v>
      </c>
      <c r="D10" s="89">
        <f>+D11+D25+D26+D27</f>
        <v>5053429</v>
      </c>
      <c r="E10" s="89">
        <f>+E11+E25+E26+E27</f>
        <v>10057212.343475999</v>
      </c>
      <c r="F10" s="89">
        <f>+F11+F25+F26+F27</f>
        <v>7165237.3609060002</v>
      </c>
      <c r="G10" s="89">
        <f>+G11+G25+G26+G27</f>
        <v>2891974.9825700005</v>
      </c>
      <c r="H10" s="90">
        <f t="shared" ref="H10:H57" si="0">+E10/C10</f>
        <v>3.7152201281389563</v>
      </c>
      <c r="I10" s="90">
        <f t="shared" ref="I10:I57" si="1">+E10/D10</f>
        <v>1.9901758476226734</v>
      </c>
      <c r="K10" s="679"/>
    </row>
    <row r="11" spans="1:11" s="72" customFormat="1" ht="56">
      <c r="A11" s="87">
        <v>1</v>
      </c>
      <c r="B11" s="91" t="s">
        <v>227</v>
      </c>
      <c r="C11" s="89">
        <v>2707030</v>
      </c>
      <c r="D11" s="89">
        <v>4881429</v>
      </c>
      <c r="E11" s="89">
        <f>SUM(E12:E24)</f>
        <v>9885212.3434759993</v>
      </c>
      <c r="F11" s="89">
        <f t="shared" ref="F11:G11" si="2">SUM(F12:F24)</f>
        <v>6993237.3609060002</v>
      </c>
      <c r="G11" s="89">
        <f t="shared" si="2"/>
        <v>2891974.9825700005</v>
      </c>
      <c r="H11" s="90">
        <f t="shared" si="0"/>
        <v>3.6516818592612568</v>
      </c>
      <c r="I11" s="90">
        <f t="shared" si="1"/>
        <v>2.0250652715579802</v>
      </c>
    </row>
    <row r="12" spans="1:11" ht="23.25" customHeight="1">
      <c r="A12" s="92" t="s">
        <v>87</v>
      </c>
      <c r="B12" s="93" t="s">
        <v>143</v>
      </c>
      <c r="C12" s="94"/>
      <c r="D12" s="94"/>
      <c r="E12" s="94">
        <v>36493.597000000002</v>
      </c>
      <c r="F12" s="95">
        <v>34676.771000000001</v>
      </c>
      <c r="G12" s="95">
        <f>+E12-F12</f>
        <v>1816.8260000000009</v>
      </c>
      <c r="H12" s="96"/>
      <c r="I12" s="96"/>
    </row>
    <row r="13" spans="1:11" ht="28">
      <c r="A13" s="92" t="s">
        <v>89</v>
      </c>
      <c r="B13" s="93" t="s">
        <v>144</v>
      </c>
      <c r="C13" s="94"/>
      <c r="D13" s="94"/>
      <c r="E13" s="94">
        <v>32385.660759999999</v>
      </c>
      <c r="F13" s="95">
        <v>23168.073199999999</v>
      </c>
      <c r="G13" s="95">
        <f t="shared" ref="G13:G24" si="3">+E13-F13</f>
        <v>9217.5875599999999</v>
      </c>
      <c r="H13" s="96"/>
      <c r="I13" s="96"/>
    </row>
    <row r="14" spans="1:11" ht="24.75" customHeight="1">
      <c r="A14" s="92" t="s">
        <v>90</v>
      </c>
      <c r="B14" s="93" t="s">
        <v>145</v>
      </c>
      <c r="C14" s="94"/>
      <c r="D14" s="94"/>
      <c r="E14" s="94">
        <v>1292772.471167</v>
      </c>
      <c r="F14" s="95">
        <v>678772.05688799999</v>
      </c>
      <c r="G14" s="95">
        <f t="shared" si="3"/>
        <v>614000.41427900002</v>
      </c>
      <c r="H14" s="96"/>
      <c r="I14" s="96"/>
    </row>
    <row r="15" spans="1:11" ht="24.75" customHeight="1">
      <c r="A15" s="92" t="s">
        <v>91</v>
      </c>
      <c r="B15" s="93" t="s">
        <v>146</v>
      </c>
      <c r="C15" s="94"/>
      <c r="D15" s="94"/>
      <c r="E15" s="94">
        <v>700</v>
      </c>
      <c r="F15" s="95">
        <v>700</v>
      </c>
      <c r="G15" s="95">
        <f t="shared" si="3"/>
        <v>0</v>
      </c>
      <c r="H15" s="96"/>
      <c r="I15" s="96"/>
    </row>
    <row r="16" spans="1:11" ht="24.75" customHeight="1">
      <c r="A16" s="92" t="s">
        <v>92</v>
      </c>
      <c r="B16" s="93" t="s">
        <v>147</v>
      </c>
      <c r="C16" s="94"/>
      <c r="D16" s="94"/>
      <c r="E16" s="94">
        <v>299398.52074900002</v>
      </c>
      <c r="F16" s="95">
        <v>289984.09374899999</v>
      </c>
      <c r="G16" s="95">
        <f t="shared" si="3"/>
        <v>9414.4270000000251</v>
      </c>
      <c r="H16" s="96"/>
      <c r="I16" s="96"/>
    </row>
    <row r="17" spans="1:11" ht="24.75" customHeight="1">
      <c r="A17" s="92" t="s">
        <v>93</v>
      </c>
      <c r="B17" s="93" t="s">
        <v>148</v>
      </c>
      <c r="C17" s="94"/>
      <c r="D17" s="94"/>
      <c r="E17" s="94">
        <v>296718.517911</v>
      </c>
      <c r="F17" s="95">
        <v>233214.73807699999</v>
      </c>
      <c r="G17" s="95">
        <f t="shared" si="3"/>
        <v>63503.779834000015</v>
      </c>
      <c r="H17" s="96"/>
      <c r="I17" s="96"/>
    </row>
    <row r="18" spans="1:11" ht="24.75" customHeight="1">
      <c r="A18" s="92" t="s">
        <v>149</v>
      </c>
      <c r="B18" s="93" t="s">
        <v>150</v>
      </c>
      <c r="C18" s="94"/>
      <c r="D18" s="94"/>
      <c r="E18" s="94">
        <v>9007.5930000000008</v>
      </c>
      <c r="F18" s="95">
        <v>679.79399999999998</v>
      </c>
      <c r="G18" s="95">
        <f t="shared" si="3"/>
        <v>8327.7990000000009</v>
      </c>
      <c r="H18" s="96"/>
      <c r="I18" s="96"/>
    </row>
    <row r="19" spans="1:11" ht="24.75" customHeight="1">
      <c r="A19" s="92" t="s">
        <v>151</v>
      </c>
      <c r="B19" s="93" t="s">
        <v>152</v>
      </c>
      <c r="C19" s="94"/>
      <c r="D19" s="94"/>
      <c r="E19" s="94">
        <v>35412.0075</v>
      </c>
      <c r="F19" s="95">
        <v>27860.9905</v>
      </c>
      <c r="G19" s="95">
        <f t="shared" si="3"/>
        <v>7551.0169999999998</v>
      </c>
      <c r="H19" s="96"/>
      <c r="I19" s="96"/>
    </row>
    <row r="20" spans="1:11" ht="24.75" customHeight="1">
      <c r="A20" s="92" t="s">
        <v>153</v>
      </c>
      <c r="B20" s="93" t="s">
        <v>154</v>
      </c>
      <c r="C20" s="94"/>
      <c r="D20" s="94"/>
      <c r="E20" s="94">
        <v>346187.651526</v>
      </c>
      <c r="F20" s="95">
        <v>338772.28962599998</v>
      </c>
      <c r="G20" s="95">
        <f t="shared" si="3"/>
        <v>7415.3619000000181</v>
      </c>
      <c r="H20" s="96"/>
      <c r="I20" s="96"/>
    </row>
    <row r="21" spans="1:11" ht="24.75" customHeight="1">
      <c r="A21" s="92" t="s">
        <v>155</v>
      </c>
      <c r="B21" s="93" t="s">
        <v>156</v>
      </c>
      <c r="C21" s="94"/>
      <c r="D21" s="94"/>
      <c r="E21" s="94">
        <f>6999153015773/1000000</f>
        <v>6999153.0157730002</v>
      </c>
      <c r="F21" s="95">
        <v>5223579.612679</v>
      </c>
      <c r="G21" s="95">
        <f t="shared" si="3"/>
        <v>1775573.4030940002</v>
      </c>
      <c r="H21" s="96"/>
      <c r="I21" s="96"/>
    </row>
    <row r="22" spans="1:11" ht="24.75" customHeight="1">
      <c r="A22" s="92" t="s">
        <v>157</v>
      </c>
      <c r="B22" s="93" t="s">
        <v>158</v>
      </c>
      <c r="C22" s="94"/>
      <c r="D22" s="94"/>
      <c r="E22" s="94">
        <f>513378527624/1000000</f>
        <v>513378.52762399998</v>
      </c>
      <c r="F22" s="95">
        <v>139451.06917999999</v>
      </c>
      <c r="G22" s="95">
        <f t="shared" si="3"/>
        <v>373927.45844399999</v>
      </c>
      <c r="H22" s="96"/>
      <c r="I22" s="96"/>
    </row>
    <row r="23" spans="1:11" ht="24.75" customHeight="1">
      <c r="A23" s="92" t="s">
        <v>159</v>
      </c>
      <c r="B23" s="93" t="s">
        <v>160</v>
      </c>
      <c r="C23" s="95"/>
      <c r="D23" s="95"/>
      <c r="E23" s="95">
        <v>22938.848465999999</v>
      </c>
      <c r="F23" s="95">
        <v>1711.9400069999999</v>
      </c>
      <c r="G23" s="95">
        <f t="shared" si="3"/>
        <v>21226.908458999998</v>
      </c>
      <c r="H23" s="96"/>
      <c r="I23" s="96"/>
    </row>
    <row r="24" spans="1:11" ht="24.75" customHeight="1">
      <c r="A24" s="92" t="s">
        <v>161</v>
      </c>
      <c r="B24" s="93" t="s">
        <v>162</v>
      </c>
      <c r="C24" s="95"/>
      <c r="D24" s="95"/>
      <c r="E24" s="95">
        <v>665.93200000000002</v>
      </c>
      <c r="F24" s="95">
        <v>665.93200000000002</v>
      </c>
      <c r="G24" s="95">
        <f t="shared" si="3"/>
        <v>0</v>
      </c>
      <c r="H24" s="96"/>
      <c r="I24" s="96"/>
    </row>
    <row r="25" spans="1:11" s="72" customFormat="1" ht="85.5" customHeight="1">
      <c r="A25" s="97">
        <v>2</v>
      </c>
      <c r="B25" s="98" t="s">
        <v>163</v>
      </c>
      <c r="C25" s="99"/>
      <c r="D25" s="99"/>
      <c r="E25" s="99"/>
      <c r="F25" s="99"/>
      <c r="G25" s="99"/>
      <c r="H25" s="90"/>
      <c r="I25" s="90"/>
    </row>
    <row r="26" spans="1:11" s="72" customFormat="1" ht="51.75" customHeight="1">
      <c r="A26" s="97">
        <v>3</v>
      </c>
      <c r="B26" s="98" t="s">
        <v>164</v>
      </c>
      <c r="C26" s="99"/>
      <c r="D26" s="99">
        <v>110000</v>
      </c>
      <c r="E26" s="99">
        <v>110000</v>
      </c>
      <c r="F26" s="99">
        <f>+E26</f>
        <v>110000</v>
      </c>
      <c r="G26" s="99">
        <f>+E26-F26</f>
        <v>0</v>
      </c>
      <c r="H26" s="90"/>
      <c r="I26" s="90">
        <f t="shared" si="1"/>
        <v>1</v>
      </c>
    </row>
    <row r="27" spans="1:11" s="72" customFormat="1" ht="24" customHeight="1">
      <c r="A27" s="97">
        <v>4</v>
      </c>
      <c r="B27" s="100" t="s">
        <v>165</v>
      </c>
      <c r="C27" s="99"/>
      <c r="D27" s="99">
        <v>62000</v>
      </c>
      <c r="E27" s="99">
        <f>+D27</f>
        <v>62000</v>
      </c>
      <c r="F27" s="99">
        <f>+E27</f>
        <v>62000</v>
      </c>
      <c r="G27" s="99">
        <f>+E27-F27</f>
        <v>0</v>
      </c>
      <c r="H27" s="90"/>
      <c r="I27" s="90">
        <f t="shared" si="1"/>
        <v>1</v>
      </c>
    </row>
    <row r="28" spans="1:11" s="72" customFormat="1" ht="27.75" customHeight="1">
      <c r="A28" s="87" t="s">
        <v>85</v>
      </c>
      <c r="B28" s="88" t="s">
        <v>166</v>
      </c>
      <c r="C28" s="99">
        <v>28500</v>
      </c>
      <c r="D28" s="99">
        <v>30400</v>
      </c>
      <c r="E28" s="99">
        <v>24323.786043</v>
      </c>
      <c r="F28" s="99">
        <v>24323.786043</v>
      </c>
      <c r="G28" s="99">
        <f>+E28-F28</f>
        <v>0</v>
      </c>
      <c r="H28" s="90">
        <f t="shared" si="0"/>
        <v>0.85346617694736837</v>
      </c>
      <c r="I28" s="90">
        <f t="shared" si="1"/>
        <v>0.80012454088815788</v>
      </c>
    </row>
    <row r="29" spans="1:11" s="72" customFormat="1" ht="27.75" customHeight="1">
      <c r="A29" s="87" t="s">
        <v>95</v>
      </c>
      <c r="B29" s="88" t="s">
        <v>167</v>
      </c>
      <c r="C29" s="99">
        <v>14671775</v>
      </c>
      <c r="D29" s="99">
        <f>+D30+D31+D32+D33+D34+D35+D36+D37+D38+D39+D40+D41+D42</f>
        <v>16969259</v>
      </c>
      <c r="E29" s="99">
        <f>SUM(E30:E42)</f>
        <v>16297421.860317001</v>
      </c>
      <c r="F29" s="99">
        <f>SUM(F30:F42)</f>
        <v>5104219.0057769995</v>
      </c>
      <c r="G29" s="99">
        <f>SUM(G30:G42)</f>
        <v>11193202.854540002</v>
      </c>
      <c r="H29" s="90">
        <f t="shared" si="0"/>
        <v>1.1108009671847476</v>
      </c>
      <c r="I29" s="90">
        <f t="shared" si="1"/>
        <v>0.96040857531357149</v>
      </c>
      <c r="K29" s="679"/>
    </row>
    <row r="30" spans="1:11" ht="25.5" customHeight="1">
      <c r="A30" s="92" t="s">
        <v>110</v>
      </c>
      <c r="B30" s="93" t="s">
        <v>143</v>
      </c>
      <c r="C30" s="95"/>
      <c r="D30" s="95">
        <v>380770</v>
      </c>
      <c r="E30" s="95">
        <v>452136.05639899999</v>
      </c>
      <c r="F30" s="95">
        <v>289907.07022499997</v>
      </c>
      <c r="G30" s="95">
        <f>+E30-F30</f>
        <v>162228.98617400002</v>
      </c>
      <c r="H30" s="96"/>
      <c r="I30" s="96">
        <f t="shared" si="1"/>
        <v>1.1874256280668121</v>
      </c>
    </row>
    <row r="31" spans="1:11" ht="28">
      <c r="A31" s="92" t="s">
        <v>111</v>
      </c>
      <c r="B31" s="93" t="s">
        <v>144</v>
      </c>
      <c r="C31" s="95"/>
      <c r="D31" s="95">
        <v>168231</v>
      </c>
      <c r="E31" s="95">
        <v>229961.41893799999</v>
      </c>
      <c r="F31" s="95">
        <v>178031.6507</v>
      </c>
      <c r="G31" s="95">
        <f t="shared" ref="G31:G42" si="4">+E31-F31</f>
        <v>51929.76823799999</v>
      </c>
      <c r="H31" s="96"/>
      <c r="I31" s="96">
        <f t="shared" si="1"/>
        <v>1.3669384295284459</v>
      </c>
    </row>
    <row r="32" spans="1:11" ht="20.25" customHeight="1">
      <c r="A32" s="92" t="s">
        <v>168</v>
      </c>
      <c r="B32" s="93" t="s">
        <v>145</v>
      </c>
      <c r="C32" s="95">
        <v>6375058</v>
      </c>
      <c r="D32" s="95">
        <v>6385905</v>
      </c>
      <c r="E32" s="95">
        <v>6064059.6731970003</v>
      </c>
      <c r="F32" s="95">
        <v>1321404.7069010001</v>
      </c>
      <c r="G32" s="95">
        <f t="shared" si="4"/>
        <v>4742654.9662960004</v>
      </c>
      <c r="H32" s="96">
        <f t="shared" si="0"/>
        <v>0.95121639257195778</v>
      </c>
      <c r="I32" s="96">
        <f t="shared" si="1"/>
        <v>0.94960067103989176</v>
      </c>
      <c r="K32" s="101"/>
    </row>
    <row r="33" spans="1:11" ht="20.25" customHeight="1">
      <c r="A33" s="92" t="s">
        <v>169</v>
      </c>
      <c r="B33" s="93" t="s">
        <v>146</v>
      </c>
      <c r="C33" s="95">
        <v>39347</v>
      </c>
      <c r="D33" s="95">
        <v>56860</v>
      </c>
      <c r="E33" s="95">
        <v>53534.055511999999</v>
      </c>
      <c r="F33" s="95">
        <v>53534.055511999999</v>
      </c>
      <c r="G33" s="95">
        <f t="shared" si="4"/>
        <v>0</v>
      </c>
      <c r="H33" s="96">
        <f t="shared" si="0"/>
        <v>1.3605625717843799</v>
      </c>
      <c r="I33" s="96">
        <f t="shared" si="1"/>
        <v>0.94150642827998587</v>
      </c>
    </row>
    <row r="34" spans="1:11" ht="20.25" customHeight="1">
      <c r="A34" s="92" t="s">
        <v>170</v>
      </c>
      <c r="B34" s="93" t="s">
        <v>147</v>
      </c>
      <c r="C34" s="95"/>
      <c r="D34" s="95">
        <v>1426150</v>
      </c>
      <c r="E34" s="95">
        <v>1453893.873375</v>
      </c>
      <c r="F34" s="95">
        <v>1395831.7995859999</v>
      </c>
      <c r="G34" s="95">
        <f t="shared" si="4"/>
        <v>58062.073789000046</v>
      </c>
      <c r="H34" s="96"/>
      <c r="I34" s="96">
        <f t="shared" si="1"/>
        <v>1.0194536853591838</v>
      </c>
      <c r="K34" s="101"/>
    </row>
    <row r="35" spans="1:11" ht="20.25" customHeight="1">
      <c r="A35" s="92" t="s">
        <v>171</v>
      </c>
      <c r="B35" s="93" t="s">
        <v>148</v>
      </c>
      <c r="C35" s="95"/>
      <c r="D35" s="95">
        <f>261583+11435-D37</f>
        <v>218511</v>
      </c>
      <c r="E35" s="95">
        <v>218586.06260500001</v>
      </c>
      <c r="F35" s="95">
        <v>161845.54968699999</v>
      </c>
      <c r="G35" s="95">
        <f t="shared" si="4"/>
        <v>56740.512918000022</v>
      </c>
      <c r="H35" s="96"/>
      <c r="I35" s="96">
        <f t="shared" si="1"/>
        <v>1.0003435186558114</v>
      </c>
    </row>
    <row r="36" spans="1:11" ht="20.25" customHeight="1">
      <c r="A36" s="92" t="s">
        <v>172</v>
      </c>
      <c r="B36" s="93" t="s">
        <v>150</v>
      </c>
      <c r="C36" s="95"/>
      <c r="D36" s="95">
        <v>50319</v>
      </c>
      <c r="E36" s="95">
        <v>69996.477952999994</v>
      </c>
      <c r="F36" s="95">
        <v>62216.930286000003</v>
      </c>
      <c r="G36" s="95">
        <f t="shared" si="4"/>
        <v>7779.5476669999916</v>
      </c>
      <c r="H36" s="96"/>
      <c r="I36" s="96">
        <f t="shared" si="1"/>
        <v>1.3910546305172995</v>
      </c>
    </row>
    <row r="37" spans="1:11" ht="20.25" customHeight="1">
      <c r="A37" s="92" t="s">
        <v>173</v>
      </c>
      <c r="B37" s="93" t="s">
        <v>152</v>
      </c>
      <c r="C37" s="95"/>
      <c r="D37" s="95">
        <v>54507</v>
      </c>
      <c r="E37" s="95">
        <v>89688.674650000001</v>
      </c>
      <c r="F37" s="95">
        <v>77358.027082000001</v>
      </c>
      <c r="G37" s="95">
        <f t="shared" si="4"/>
        <v>12330.647568</v>
      </c>
      <c r="H37" s="96"/>
      <c r="I37" s="96">
        <f t="shared" si="1"/>
        <v>1.6454524125341699</v>
      </c>
    </row>
    <row r="38" spans="1:11" ht="20.25" customHeight="1">
      <c r="A38" s="92" t="s">
        <v>174</v>
      </c>
      <c r="B38" s="93" t="s">
        <v>154</v>
      </c>
      <c r="C38" s="95"/>
      <c r="D38" s="95">
        <v>126739</v>
      </c>
      <c r="E38" s="95">
        <v>200375.31970299999</v>
      </c>
      <c r="F38" s="95">
        <v>50175.834992999997</v>
      </c>
      <c r="G38" s="95">
        <f t="shared" si="4"/>
        <v>150199.48470999999</v>
      </c>
      <c r="H38" s="96"/>
      <c r="I38" s="96">
        <f t="shared" si="1"/>
        <v>1.5810075801686931</v>
      </c>
    </row>
    <row r="39" spans="1:11" ht="20.25" customHeight="1">
      <c r="A39" s="92" t="s">
        <v>175</v>
      </c>
      <c r="B39" s="93" t="s">
        <v>156</v>
      </c>
      <c r="C39" s="95"/>
      <c r="D39" s="95">
        <v>2321261</v>
      </c>
      <c r="E39" s="95">
        <v>896618.18608400004</v>
      </c>
      <c r="F39" s="95">
        <v>413233.15833800001</v>
      </c>
      <c r="G39" s="95">
        <f t="shared" si="4"/>
        <v>483385.02774600004</v>
      </c>
      <c r="H39" s="96"/>
      <c r="I39" s="96">
        <f t="shared" si="1"/>
        <v>0.38626340858869385</v>
      </c>
    </row>
    <row r="40" spans="1:11" ht="20.25" customHeight="1">
      <c r="A40" s="92" t="s">
        <v>176</v>
      </c>
      <c r="B40" s="93" t="s">
        <v>158</v>
      </c>
      <c r="C40" s="94"/>
      <c r="D40" s="94">
        <f>3437716+891100+47614</f>
        <v>4376430</v>
      </c>
      <c r="E40" s="94">
        <v>5301248.4577639997</v>
      </c>
      <c r="F40" s="95">
        <v>1028075.575205</v>
      </c>
      <c r="G40" s="95">
        <f t="shared" si="4"/>
        <v>4273172.8825589996</v>
      </c>
      <c r="H40" s="96"/>
      <c r="I40" s="96">
        <f t="shared" si="1"/>
        <v>1.2113180052609089</v>
      </c>
      <c r="K40" s="101"/>
    </row>
    <row r="41" spans="1:11" ht="20.25" customHeight="1">
      <c r="A41" s="92" t="s">
        <v>177</v>
      </c>
      <c r="B41" s="93" t="s">
        <v>160</v>
      </c>
      <c r="C41" s="95"/>
      <c r="D41" s="95">
        <v>1064279</v>
      </c>
      <c r="E41" s="95">
        <v>1236742.890589</v>
      </c>
      <c r="F41" s="95">
        <v>64724.647261999999</v>
      </c>
      <c r="G41" s="95">
        <f t="shared" si="4"/>
        <v>1172018.2433269999</v>
      </c>
      <c r="H41" s="96"/>
      <c r="I41" s="96">
        <f t="shared" si="1"/>
        <v>1.1620476309210273</v>
      </c>
    </row>
    <row r="42" spans="1:11" ht="20.25" customHeight="1">
      <c r="A42" s="92" t="s">
        <v>178</v>
      </c>
      <c r="B42" s="93" t="s">
        <v>179</v>
      </c>
      <c r="C42" s="95"/>
      <c r="D42" s="95">
        <v>339297</v>
      </c>
      <c r="E42" s="95">
        <f>29821.713548+759</f>
        <v>30580.713548</v>
      </c>
      <c r="F42" s="95">
        <v>7880</v>
      </c>
      <c r="G42" s="95">
        <f t="shared" si="4"/>
        <v>22700.713548</v>
      </c>
      <c r="H42" s="96"/>
      <c r="I42" s="96">
        <f t="shared" si="1"/>
        <v>9.012963140847105E-2</v>
      </c>
    </row>
    <row r="43" spans="1:11" s="72" customFormat="1" ht="22.5" customHeight="1">
      <c r="A43" s="87" t="s">
        <v>103</v>
      </c>
      <c r="B43" s="88" t="s">
        <v>180</v>
      </c>
      <c r="C43" s="99">
        <v>1340</v>
      </c>
      <c r="D43" s="99">
        <f>+C43</f>
        <v>1340</v>
      </c>
      <c r="E43" s="99">
        <f t="shared" ref="E43:F43" si="5">+D43</f>
        <v>1340</v>
      </c>
      <c r="F43" s="99">
        <f t="shared" si="5"/>
        <v>1340</v>
      </c>
      <c r="G43" s="99">
        <f>+E43-F43</f>
        <v>0</v>
      </c>
      <c r="H43" s="90">
        <f t="shared" si="0"/>
        <v>1</v>
      </c>
      <c r="I43" s="90">
        <f t="shared" si="1"/>
        <v>1</v>
      </c>
    </row>
    <row r="44" spans="1:11" s="72" customFormat="1" ht="22.5" customHeight="1">
      <c r="A44" s="87" t="s">
        <v>105</v>
      </c>
      <c r="B44" s="88" t="s">
        <v>181</v>
      </c>
      <c r="C44" s="99"/>
      <c r="D44" s="99"/>
      <c r="E44" s="99"/>
      <c r="F44" s="99"/>
      <c r="G44" s="99"/>
      <c r="H44" s="90"/>
      <c r="I44" s="90"/>
    </row>
    <row r="45" spans="1:11" s="72" customFormat="1" ht="22.5" customHeight="1">
      <c r="A45" s="87" t="s">
        <v>109</v>
      </c>
      <c r="B45" s="88" t="s">
        <v>182</v>
      </c>
      <c r="C45" s="99"/>
      <c r="D45" s="99"/>
      <c r="E45" s="99"/>
      <c r="F45" s="99"/>
      <c r="G45" s="99"/>
      <c r="H45" s="90"/>
      <c r="I45" s="90"/>
    </row>
    <row r="46" spans="1:11" s="72" customFormat="1" ht="22.5" customHeight="1">
      <c r="A46" s="87" t="s">
        <v>183</v>
      </c>
      <c r="B46" s="88" t="s">
        <v>184</v>
      </c>
      <c r="C46" s="99"/>
      <c r="D46" s="99"/>
      <c r="E46" s="99">
        <f>+F46+G46</f>
        <v>13927401.134674</v>
      </c>
      <c r="F46" s="99">
        <v>12595242.802683</v>
      </c>
      <c r="G46" s="99">
        <v>1332158.3319910001</v>
      </c>
      <c r="H46" s="90"/>
      <c r="I46" s="90"/>
    </row>
    <row r="47" spans="1:11" s="72" customFormat="1" ht="28">
      <c r="A47" s="87" t="s">
        <v>185</v>
      </c>
      <c r="B47" s="102" t="s">
        <v>186</v>
      </c>
      <c r="C47" s="99"/>
      <c r="D47" s="99"/>
      <c r="E47" s="99">
        <v>56400</v>
      </c>
      <c r="F47" s="99">
        <v>56400</v>
      </c>
      <c r="G47" s="99">
        <f>+E47-F47</f>
        <v>0</v>
      </c>
      <c r="H47" s="90"/>
      <c r="I47" s="90"/>
    </row>
    <row r="48" spans="1:11" s="72" customFormat="1" ht="19.5" customHeight="1">
      <c r="A48" s="87" t="s">
        <v>36</v>
      </c>
      <c r="B48" s="88" t="s">
        <v>187</v>
      </c>
      <c r="C48" s="99"/>
      <c r="D48" s="99"/>
      <c r="E48" s="99">
        <f>+E49+E50</f>
        <v>13313333.725722</v>
      </c>
      <c r="F48" s="99">
        <f t="shared" ref="F48:G48" si="6">+F49+F50</f>
        <v>13313333.725722</v>
      </c>
      <c r="G48" s="99">
        <f t="shared" si="6"/>
        <v>0</v>
      </c>
      <c r="H48" s="90"/>
      <c r="I48" s="90"/>
    </row>
    <row r="49" spans="1:9" ht="18.75" customHeight="1">
      <c r="A49" s="103">
        <v>1</v>
      </c>
      <c r="B49" s="104" t="s">
        <v>122</v>
      </c>
      <c r="C49" s="95"/>
      <c r="D49" s="95"/>
      <c r="E49" s="95">
        <f>+F49</f>
        <v>9300755.2812350001</v>
      </c>
      <c r="F49" s="95">
        <v>9300755.2812350001</v>
      </c>
      <c r="G49" s="95">
        <f>+E49-F49</f>
        <v>0</v>
      </c>
      <c r="H49" s="96"/>
      <c r="I49" s="96"/>
    </row>
    <row r="50" spans="1:9" ht="18.75" customHeight="1">
      <c r="A50" s="103">
        <v>2</v>
      </c>
      <c r="B50" s="104" t="s">
        <v>124</v>
      </c>
      <c r="C50" s="95"/>
      <c r="D50" s="95"/>
      <c r="E50" s="95">
        <f>+E51+E52</f>
        <v>4012578.4444869999</v>
      </c>
      <c r="F50" s="95">
        <f t="shared" ref="F50:G50" si="7">+F51+F52</f>
        <v>4012578.4444869999</v>
      </c>
      <c r="G50" s="95">
        <f t="shared" si="7"/>
        <v>0</v>
      </c>
      <c r="H50" s="96"/>
      <c r="I50" s="96"/>
    </row>
    <row r="51" spans="1:9" ht="18.75" customHeight="1">
      <c r="A51" s="105"/>
      <c r="B51" s="106" t="s">
        <v>188</v>
      </c>
      <c r="C51" s="95"/>
      <c r="D51" s="95"/>
      <c r="E51" s="95">
        <f>+F51</f>
        <v>4012578.4444869999</v>
      </c>
      <c r="F51" s="95">
        <v>4012578.4444869999</v>
      </c>
      <c r="G51" s="95"/>
      <c r="H51" s="96"/>
      <c r="I51" s="96"/>
    </row>
    <row r="52" spans="1:9" ht="18.75" customHeight="1">
      <c r="A52" s="105"/>
      <c r="B52" s="106" t="s">
        <v>189</v>
      </c>
      <c r="C52" s="95"/>
      <c r="D52" s="95"/>
      <c r="E52" s="95">
        <f>+F52</f>
        <v>0</v>
      </c>
      <c r="F52" s="95"/>
      <c r="G52" s="95"/>
      <c r="H52" s="96"/>
      <c r="I52" s="96"/>
    </row>
    <row r="53" spans="1:9" s="72" customFormat="1" ht="18.75" customHeight="1">
      <c r="A53" s="87" t="s">
        <v>118</v>
      </c>
      <c r="B53" s="107" t="s">
        <v>190</v>
      </c>
      <c r="C53" s="99"/>
      <c r="D53" s="99"/>
      <c r="E53" s="99">
        <f>+F53+G53</f>
        <v>399565.73030900001</v>
      </c>
      <c r="F53" s="99">
        <v>198772.2</v>
      </c>
      <c r="G53" s="99">
        <v>200793.53030899999</v>
      </c>
      <c r="H53" s="90"/>
      <c r="I53" s="90"/>
    </row>
    <row r="54" spans="1:9" s="72" customFormat="1" ht="18.75" hidden="1" customHeight="1">
      <c r="A54" s="87" t="s">
        <v>128</v>
      </c>
      <c r="B54" s="107" t="s">
        <v>221</v>
      </c>
      <c r="C54" s="99"/>
      <c r="D54" s="99"/>
      <c r="E54" s="99"/>
      <c r="F54" s="99"/>
      <c r="G54" s="99"/>
      <c r="H54" s="90"/>
      <c r="I54" s="90"/>
    </row>
    <row r="55" spans="1:9" s="72" customFormat="1" ht="18.75" customHeight="1">
      <c r="A55" s="87" t="s">
        <v>128</v>
      </c>
      <c r="B55" s="107" t="s">
        <v>204</v>
      </c>
      <c r="C55" s="99">
        <v>347458</v>
      </c>
      <c r="D55" s="99">
        <v>270355</v>
      </c>
      <c r="E55" s="99"/>
      <c r="F55" s="99"/>
      <c r="G55" s="99"/>
      <c r="H55" s="90">
        <f t="shared" si="0"/>
        <v>0</v>
      </c>
      <c r="I55" s="90">
        <f t="shared" si="1"/>
        <v>0</v>
      </c>
    </row>
    <row r="56" spans="1:9" s="72" customFormat="1" ht="18.75" customHeight="1">
      <c r="A56" s="87" t="s">
        <v>205</v>
      </c>
      <c r="B56" s="107" t="s">
        <v>206</v>
      </c>
      <c r="C56" s="99"/>
      <c r="D56" s="99"/>
      <c r="E56" s="99">
        <v>184847.77496499999</v>
      </c>
      <c r="F56" s="99">
        <v>184847.77496499999</v>
      </c>
      <c r="G56" s="99">
        <f>+E56-F56</f>
        <v>0</v>
      </c>
      <c r="H56" s="90"/>
      <c r="I56" s="90"/>
    </row>
    <row r="57" spans="1:9" s="72" customFormat="1" ht="19.5" customHeight="1">
      <c r="A57" s="88"/>
      <c r="B57" s="108" t="s">
        <v>207</v>
      </c>
      <c r="C57" s="99">
        <f>+C9+C48+C53+C55+C56</f>
        <v>17756103</v>
      </c>
      <c r="D57" s="99">
        <f>+D9+D48+D53+D55+D56</f>
        <v>22324783</v>
      </c>
      <c r="E57" s="99">
        <f>+E9+E48+E53+E55+E56</f>
        <v>54261846.355506003</v>
      </c>
      <c r="F57" s="99">
        <f>+F9+F48+F53+F55+F56</f>
        <v>38643716.656096004</v>
      </c>
      <c r="G57" s="99">
        <f>+G9+G48+G53+G55+G56</f>
        <v>15618129.699410001</v>
      </c>
      <c r="H57" s="90">
        <f t="shared" si="0"/>
        <v>3.0559546965629791</v>
      </c>
      <c r="I57" s="90">
        <f t="shared" si="1"/>
        <v>2.4305654552389604</v>
      </c>
    </row>
    <row r="58" spans="1:9">
      <c r="A58" s="109"/>
      <c r="B58" s="110"/>
      <c r="C58" s="111"/>
      <c r="D58" s="111"/>
      <c r="E58" s="111"/>
      <c r="F58" s="111"/>
      <c r="G58" s="111"/>
      <c r="H58" s="109"/>
      <c r="I58" s="109"/>
    </row>
    <row r="59" spans="1:9">
      <c r="B59" s="75"/>
    </row>
    <row r="60" spans="1:9" s="675" customFormat="1" ht="10.5">
      <c r="B60" s="676"/>
      <c r="H60" s="677"/>
      <c r="I60" s="677"/>
    </row>
    <row r="61" spans="1:9">
      <c r="B61" s="76"/>
      <c r="E61" s="151"/>
      <c r="F61" s="113"/>
      <c r="G61" s="114"/>
    </row>
    <row r="62" spans="1:9">
      <c r="B62" s="76"/>
      <c r="D62" s="114"/>
      <c r="E62" s="114"/>
      <c r="F62" s="115"/>
      <c r="G62" s="114"/>
    </row>
    <row r="64" spans="1:9">
      <c r="E64" s="101"/>
      <c r="F64" s="101"/>
      <c r="G64" s="101"/>
    </row>
    <row r="66" spans="5:9">
      <c r="E66" s="101"/>
      <c r="F66" s="101"/>
      <c r="G66" s="101"/>
    </row>
    <row r="67" spans="5:9">
      <c r="E67" s="101"/>
      <c r="F67" s="101"/>
      <c r="G67" s="101"/>
    </row>
    <row r="68" spans="5:9">
      <c r="E68" s="101"/>
      <c r="F68" s="101"/>
      <c r="G68" s="101"/>
    </row>
    <row r="70" spans="5:9">
      <c r="E70" s="101"/>
      <c r="F70" s="101"/>
      <c r="G70" s="101"/>
    </row>
    <row r="72" spans="5:9">
      <c r="E72" s="101"/>
      <c r="F72" s="101"/>
      <c r="G72" s="101"/>
    </row>
    <row r="73" spans="5:9">
      <c r="I73" s="101"/>
    </row>
    <row r="74" spans="5:9">
      <c r="E74" s="114"/>
      <c r="F74" s="114"/>
      <c r="G74" s="114"/>
    </row>
    <row r="75" spans="5:9">
      <c r="E75" s="114"/>
      <c r="F75" s="114"/>
      <c r="G75" s="114"/>
    </row>
    <row r="78" spans="5:9">
      <c r="G78" s="101"/>
    </row>
    <row r="79" spans="5:9">
      <c r="G79" s="114"/>
    </row>
  </sheetData>
  <mergeCells count="13">
    <mergeCell ref="A2:I2"/>
    <mergeCell ref="A3:I3"/>
    <mergeCell ref="C5:D5"/>
    <mergeCell ref="E5:G5"/>
    <mergeCell ref="H5:I5"/>
    <mergeCell ref="A5:A7"/>
    <mergeCell ref="B5:B7"/>
    <mergeCell ref="C6:C7"/>
    <mergeCell ref="D6:D7"/>
    <mergeCell ref="I6:I7"/>
    <mergeCell ref="E6:E7"/>
    <mergeCell ref="F6:G6"/>
    <mergeCell ref="H6:H7"/>
  </mergeCells>
  <printOptions horizontalCentered="1"/>
  <pageMargins left="0.39" right="0.28999999999999998" top="0.43" bottom="0.51" header="0.31496062992126" footer="0.24"/>
  <pageSetup paperSize="9" scale="90" fitToHeight="0" orientation="landscape" r:id="rId1"/>
  <headerFooter alignWithMargins="0">
    <oddFooter>&amp;C&amp;P</oddFooter>
  </headerFooter>
  <ignoredErrors>
    <ignoredError sqref="E48:G48 G29 E50:G50 G49" formula="1"/>
    <ignoredError sqref="I37"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06576-E1FB-4664-BB8C-0B5FEA203C15}">
  <sheetPr>
    <pageSetUpPr fitToPage="1"/>
  </sheetPr>
  <dimension ref="A1:I41"/>
  <sheetViews>
    <sheetView workbookViewId="0">
      <selection activeCell="B27" sqref="B27"/>
    </sheetView>
  </sheetViews>
  <sheetFormatPr defaultColWidth="9" defaultRowHeight="14"/>
  <cols>
    <col min="1" max="1" width="5.3828125" style="518" customWidth="1"/>
    <col min="2" max="2" width="41.61328125" style="518" customWidth="1"/>
    <col min="3" max="6" width="11.15234375" style="518" customWidth="1"/>
    <col min="7" max="16384" width="9" style="518"/>
  </cols>
  <sheetData>
    <row r="1" spans="1:9">
      <c r="A1" s="697" t="s">
        <v>2758</v>
      </c>
      <c r="B1" s="697"/>
      <c r="C1" s="697"/>
      <c r="D1" s="697"/>
      <c r="E1" s="697"/>
      <c r="F1" s="697"/>
    </row>
    <row r="2" spans="1:9" ht="15">
      <c r="A2" s="698" t="s">
        <v>2757</v>
      </c>
      <c r="B2" s="698"/>
      <c r="C2" s="698"/>
      <c r="D2" s="698"/>
      <c r="E2" s="698"/>
      <c r="F2" s="698"/>
    </row>
    <row r="3" spans="1:9">
      <c r="A3" s="699" t="str">
        <f>+'03'!A3:I3</f>
        <v>(Kèm theo Báo cáo số           /BC-UBND ngày          /     /2026 của UBND tỉnh)</v>
      </c>
      <c r="B3" s="699"/>
      <c r="C3" s="699"/>
      <c r="D3" s="699"/>
      <c r="E3" s="699"/>
      <c r="F3" s="699"/>
    </row>
    <row r="4" spans="1:9">
      <c r="A4" s="700" t="s">
        <v>208</v>
      </c>
      <c r="B4" s="700"/>
      <c r="C4" s="700"/>
      <c r="D4" s="700"/>
      <c r="E4" s="700"/>
      <c r="F4" s="700"/>
    </row>
    <row r="5" spans="1:9">
      <c r="A5" s="701" t="s">
        <v>136</v>
      </c>
      <c r="B5" s="701" t="s">
        <v>1240</v>
      </c>
      <c r="C5" s="701" t="s">
        <v>840</v>
      </c>
      <c r="D5" s="701" t="s">
        <v>273</v>
      </c>
      <c r="E5" s="701" t="s">
        <v>2708</v>
      </c>
      <c r="F5" s="701"/>
    </row>
    <row r="6" spans="1:9" ht="28">
      <c r="A6" s="701"/>
      <c r="B6" s="701"/>
      <c r="C6" s="701"/>
      <c r="D6" s="701"/>
      <c r="E6" s="646" t="s">
        <v>2709</v>
      </c>
      <c r="F6" s="646" t="s">
        <v>2710</v>
      </c>
    </row>
    <row r="7" spans="1:9">
      <c r="A7" s="646" t="s">
        <v>35</v>
      </c>
      <c r="B7" s="646" t="s">
        <v>36</v>
      </c>
      <c r="C7" s="646">
        <v>1</v>
      </c>
      <c r="D7" s="646">
        <v>2</v>
      </c>
      <c r="E7" s="646" t="s">
        <v>2711</v>
      </c>
      <c r="F7" s="646" t="s">
        <v>2704</v>
      </c>
    </row>
    <row r="8" spans="1:9" s="454" customFormat="1" ht="18.75" customHeight="1">
      <c r="A8" s="646" t="s">
        <v>35</v>
      </c>
      <c r="B8" s="647" t="s">
        <v>2712</v>
      </c>
      <c r="C8" s="658">
        <f>+C9+C10+C13+C14+C15+C16</f>
        <v>22324783</v>
      </c>
      <c r="D8" s="658">
        <f>+D9+D10+D13+D14+D15+D16+D17</f>
        <v>41336867.409440994</v>
      </c>
      <c r="E8" s="653">
        <f>+D8-C8</f>
        <v>19012084.409440994</v>
      </c>
      <c r="F8" s="654">
        <f>+D8/C8</f>
        <v>1.8516134024434188</v>
      </c>
      <c r="H8" s="657"/>
      <c r="I8" s="657"/>
    </row>
    <row r="9" spans="1:9" s="454" customFormat="1" ht="18.75" customHeight="1">
      <c r="A9" s="646" t="s">
        <v>113</v>
      </c>
      <c r="B9" s="647" t="s">
        <v>2713</v>
      </c>
      <c r="C9" s="653">
        <v>8104150</v>
      </c>
      <c r="D9" s="653">
        <f>+'01'!B10+'01'!B11</f>
        <v>14179910.409970002</v>
      </c>
      <c r="E9" s="653">
        <f t="shared" ref="E9:E37" si="0">+D9-C9</f>
        <v>6075760.4099700022</v>
      </c>
      <c r="F9" s="654">
        <f t="shared" ref="F9:F37" si="1">+D9/C9</f>
        <v>1.7497097672143287</v>
      </c>
    </row>
    <row r="10" spans="1:9" s="454" customFormat="1" ht="18.75" customHeight="1">
      <c r="A10" s="646" t="s">
        <v>85</v>
      </c>
      <c r="B10" s="647" t="s">
        <v>2714</v>
      </c>
      <c r="C10" s="653">
        <f>+C11+C12</f>
        <v>12623233</v>
      </c>
      <c r="D10" s="653">
        <f>+D11+D12</f>
        <v>15467109.656546</v>
      </c>
      <c r="E10" s="653">
        <f t="shared" si="0"/>
        <v>2843876.6565460004</v>
      </c>
      <c r="F10" s="654">
        <f t="shared" si="1"/>
        <v>1.2252890885041892</v>
      </c>
    </row>
    <row r="11" spans="1:9" ht="18.75" customHeight="1">
      <c r="A11" s="648">
        <v>1</v>
      </c>
      <c r="B11" s="649" t="s">
        <v>2715</v>
      </c>
      <c r="C11" s="655">
        <v>8202660</v>
      </c>
      <c r="D11" s="655">
        <f>+'01'!C17</f>
        <v>9727853</v>
      </c>
      <c r="E11" s="655">
        <f t="shared" si="0"/>
        <v>1525193</v>
      </c>
      <c r="F11" s="656">
        <f t="shared" si="1"/>
        <v>1.1859388295991788</v>
      </c>
    </row>
    <row r="12" spans="1:9" ht="18.75" customHeight="1">
      <c r="A12" s="648">
        <v>2</v>
      </c>
      <c r="B12" s="649" t="s">
        <v>2716</v>
      </c>
      <c r="C12" s="655">
        <v>4420573</v>
      </c>
      <c r="D12" s="655">
        <f>+'01'!C18</f>
        <v>5739256.6565460004</v>
      </c>
      <c r="E12" s="655">
        <f t="shared" si="0"/>
        <v>1318683.6565460004</v>
      </c>
      <c r="F12" s="656">
        <f t="shared" si="1"/>
        <v>1.2983060468735614</v>
      </c>
    </row>
    <row r="13" spans="1:9" s="454" customFormat="1" ht="18.75" customHeight="1">
      <c r="A13" s="646" t="s">
        <v>95</v>
      </c>
      <c r="B13" s="647" t="s">
        <v>2717</v>
      </c>
      <c r="C13" s="653"/>
      <c r="D13" s="653"/>
      <c r="E13" s="653">
        <f t="shared" si="0"/>
        <v>0</v>
      </c>
      <c r="F13" s="654"/>
    </row>
    <row r="14" spans="1:9" s="454" customFormat="1" ht="18.75" customHeight="1">
      <c r="A14" s="646" t="s">
        <v>103</v>
      </c>
      <c r="B14" s="647" t="s">
        <v>2718</v>
      </c>
      <c r="C14" s="653"/>
      <c r="D14" s="653">
        <f>+'01'!B13</f>
        <v>371312.64378599997</v>
      </c>
      <c r="E14" s="653">
        <f t="shared" si="0"/>
        <v>371312.64378599997</v>
      </c>
      <c r="F14" s="654"/>
    </row>
    <row r="15" spans="1:9" s="454" customFormat="1" ht="18.75" customHeight="1">
      <c r="A15" s="646" t="s">
        <v>105</v>
      </c>
      <c r="B15" s="647" t="s">
        <v>2719</v>
      </c>
      <c r="C15" s="653">
        <v>1170900</v>
      </c>
      <c r="D15" s="653">
        <f>+'01'!B14</f>
        <v>11150769.69682</v>
      </c>
      <c r="E15" s="653">
        <f t="shared" si="0"/>
        <v>9979869.6968200002</v>
      </c>
      <c r="F15" s="654">
        <f t="shared" si="1"/>
        <v>9.5232468159706212</v>
      </c>
    </row>
    <row r="16" spans="1:9" s="454" customFormat="1" ht="18.75" customHeight="1">
      <c r="A16" s="646" t="s">
        <v>109</v>
      </c>
      <c r="B16" s="647" t="s">
        <v>2759</v>
      </c>
      <c r="C16" s="653">
        <v>426500</v>
      </c>
      <c r="D16" s="653">
        <f>+'01'!B22</f>
        <v>167146.59722900001</v>
      </c>
      <c r="E16" s="653">
        <f t="shared" si="0"/>
        <v>-259353.40277099999</v>
      </c>
      <c r="F16" s="654">
        <f t="shared" si="1"/>
        <v>0.39190292433528723</v>
      </c>
    </row>
    <row r="17" spans="1:8" s="454" customFormat="1" ht="18.75" customHeight="1">
      <c r="A17" s="646" t="s">
        <v>183</v>
      </c>
      <c r="B17" s="647" t="s">
        <v>2744</v>
      </c>
      <c r="C17" s="653"/>
      <c r="D17" s="653">
        <f>+'01'!C15</f>
        <v>618.40508999999997</v>
      </c>
      <c r="E17" s="653">
        <f t="shared" si="0"/>
        <v>618.40508999999997</v>
      </c>
      <c r="F17" s="654"/>
    </row>
    <row r="18" spans="1:8" s="454" customFormat="1" ht="18.75" customHeight="1">
      <c r="A18" s="646" t="s">
        <v>36</v>
      </c>
      <c r="B18" s="647" t="s">
        <v>2720</v>
      </c>
      <c r="C18" s="653">
        <f>+C19+C26+C27+C28+C29</f>
        <v>22324783</v>
      </c>
      <c r="D18" s="653">
        <f>+D19+D26+D27+D28+D29</f>
        <v>40747719.099475011</v>
      </c>
      <c r="E18" s="653">
        <f t="shared" si="0"/>
        <v>18422936.099475011</v>
      </c>
      <c r="F18" s="654">
        <f t="shared" si="1"/>
        <v>1.8252235239856536</v>
      </c>
      <c r="H18" s="657"/>
    </row>
    <row r="19" spans="1:8" s="454" customFormat="1" ht="18.75" customHeight="1">
      <c r="A19" s="646" t="s">
        <v>113</v>
      </c>
      <c r="B19" s="647" t="s">
        <v>2721</v>
      </c>
      <c r="C19" s="653">
        <f>+C20+C21+C22+C23+C24+C25</f>
        <v>22324783</v>
      </c>
      <c r="D19" s="653">
        <f>+D20+D21+D22+D23+D24+D25</f>
        <v>26380297.989836004</v>
      </c>
      <c r="E19" s="653">
        <f t="shared" si="0"/>
        <v>4055514.9898360036</v>
      </c>
      <c r="F19" s="654">
        <f t="shared" si="1"/>
        <v>1.1816597720047717</v>
      </c>
      <c r="H19" s="657"/>
    </row>
    <row r="20" spans="1:8" ht="18.75" customHeight="1">
      <c r="A20" s="648">
        <v>1</v>
      </c>
      <c r="B20" s="649" t="s">
        <v>142</v>
      </c>
      <c r="C20" s="655">
        <f>+'03'!D10</f>
        <v>5053429</v>
      </c>
      <c r="D20" s="655">
        <f>+'01'!F10</f>
        <v>10057212.343476001</v>
      </c>
      <c r="E20" s="655">
        <f t="shared" si="0"/>
        <v>5003783.3434760012</v>
      </c>
      <c r="F20" s="656">
        <f t="shared" si="1"/>
        <v>1.9901758476226739</v>
      </c>
    </row>
    <row r="21" spans="1:8" ht="18.75" customHeight="1">
      <c r="A21" s="648">
        <v>2</v>
      </c>
      <c r="B21" s="649" t="s">
        <v>167</v>
      </c>
      <c r="C21" s="655">
        <f>+'03'!D29-C25</f>
        <v>16078159</v>
      </c>
      <c r="D21" s="655">
        <f>+'01'!F12</f>
        <v>16297421.860317001</v>
      </c>
      <c r="E21" s="655">
        <f t="shared" si="0"/>
        <v>219262.86031700112</v>
      </c>
      <c r="F21" s="656">
        <f t="shared" si="1"/>
        <v>1.0136373113561696</v>
      </c>
    </row>
    <row r="22" spans="1:8" ht="33" customHeight="1">
      <c r="A22" s="648">
        <v>3</v>
      </c>
      <c r="B22" s="649" t="s">
        <v>2722</v>
      </c>
      <c r="C22" s="655">
        <f>+'03'!D28</f>
        <v>30400</v>
      </c>
      <c r="D22" s="655">
        <f>+'01'!F11</f>
        <v>24323.786043</v>
      </c>
      <c r="E22" s="655">
        <f t="shared" si="0"/>
        <v>-6076.2139569999999</v>
      </c>
      <c r="F22" s="656">
        <f t="shared" si="1"/>
        <v>0.80012454088815788</v>
      </c>
    </row>
    <row r="23" spans="1:8" ht="18.75" customHeight="1">
      <c r="A23" s="648">
        <v>4</v>
      </c>
      <c r="B23" s="649" t="s">
        <v>180</v>
      </c>
      <c r="C23" s="655">
        <f>+'03'!D43</f>
        <v>1340</v>
      </c>
      <c r="D23" s="655">
        <f>+'01'!F15</f>
        <v>1340</v>
      </c>
      <c r="E23" s="655">
        <f t="shared" si="0"/>
        <v>0</v>
      </c>
      <c r="F23" s="656">
        <f t="shared" si="1"/>
        <v>1</v>
      </c>
    </row>
    <row r="24" spans="1:8" ht="18.75" customHeight="1">
      <c r="A24" s="648">
        <v>5</v>
      </c>
      <c r="B24" s="649" t="s">
        <v>2723</v>
      </c>
      <c r="C24" s="655">
        <f>+'03'!D55</f>
        <v>270355</v>
      </c>
      <c r="D24" s="655"/>
      <c r="E24" s="655">
        <f t="shared" si="0"/>
        <v>-270355</v>
      </c>
      <c r="F24" s="656">
        <f t="shared" si="1"/>
        <v>0</v>
      </c>
    </row>
    <row r="25" spans="1:8" ht="18.75" customHeight="1">
      <c r="A25" s="648">
        <v>6</v>
      </c>
      <c r="B25" s="649" t="s">
        <v>2724</v>
      </c>
      <c r="C25" s="655">
        <v>891100</v>
      </c>
      <c r="D25" s="655"/>
      <c r="E25" s="655">
        <f t="shared" si="0"/>
        <v>-891100</v>
      </c>
      <c r="F25" s="656">
        <f t="shared" si="1"/>
        <v>0</v>
      </c>
    </row>
    <row r="26" spans="1:8" s="454" customFormat="1" ht="18.75" customHeight="1">
      <c r="A26" s="646" t="s">
        <v>85</v>
      </c>
      <c r="B26" s="647" t="s">
        <v>2725</v>
      </c>
      <c r="C26" s="653">
        <v>0</v>
      </c>
      <c r="D26" s="653">
        <f>+'01'!F17</f>
        <v>13927401.134674</v>
      </c>
      <c r="E26" s="653">
        <f t="shared" si="0"/>
        <v>13927401.134674</v>
      </c>
      <c r="F26" s="654"/>
    </row>
    <row r="27" spans="1:8" s="454" customFormat="1" ht="18.75" customHeight="1">
      <c r="A27" s="646" t="s">
        <v>95</v>
      </c>
      <c r="B27" s="647" t="s">
        <v>1173</v>
      </c>
      <c r="C27" s="653"/>
      <c r="D27" s="653">
        <f>+'01'!F18</f>
        <v>56400</v>
      </c>
      <c r="E27" s="653">
        <f t="shared" si="0"/>
        <v>56400</v>
      </c>
      <c r="F27" s="654"/>
    </row>
    <row r="28" spans="1:8" s="454" customFormat="1" ht="18.75" customHeight="1">
      <c r="A28" s="646" t="s">
        <v>103</v>
      </c>
      <c r="B28" s="647" t="s">
        <v>2761</v>
      </c>
      <c r="C28" s="653"/>
      <c r="D28" s="653">
        <f>+'01'!G19</f>
        <v>198772.2</v>
      </c>
      <c r="E28" s="653">
        <f t="shared" si="0"/>
        <v>198772.2</v>
      </c>
      <c r="F28" s="654"/>
    </row>
    <row r="29" spans="1:8" s="454" customFormat="1" ht="18.75" customHeight="1">
      <c r="A29" s="646" t="s">
        <v>105</v>
      </c>
      <c r="B29" s="647" t="s">
        <v>1180</v>
      </c>
      <c r="C29" s="653"/>
      <c r="D29" s="653">
        <f>+'01'!G22</f>
        <v>184847.77496499999</v>
      </c>
      <c r="E29" s="653">
        <f t="shared" si="0"/>
        <v>184847.77496499999</v>
      </c>
      <c r="F29" s="654"/>
    </row>
    <row r="30" spans="1:8" s="454" customFormat="1" ht="18.75" customHeight="1">
      <c r="A30" s="646" t="s">
        <v>118</v>
      </c>
      <c r="B30" s="647" t="s">
        <v>2760</v>
      </c>
      <c r="C30" s="653">
        <v>383200</v>
      </c>
      <c r="D30" s="653">
        <f>+D35</f>
        <v>167146.59722900001</v>
      </c>
      <c r="E30" s="653">
        <f t="shared" si="0"/>
        <v>-216053.40277099999</v>
      </c>
      <c r="F30" s="654">
        <f t="shared" si="1"/>
        <v>0.436186318447286</v>
      </c>
    </row>
    <row r="31" spans="1:8" s="454" customFormat="1" ht="20.25" customHeight="1">
      <c r="A31" s="646" t="s">
        <v>128</v>
      </c>
      <c r="B31" s="647" t="s">
        <v>2726</v>
      </c>
      <c r="C31" s="653">
        <f>+C32+C33</f>
        <v>178771</v>
      </c>
      <c r="D31" s="653">
        <f>+D32+D33</f>
        <v>184847.77496499999</v>
      </c>
      <c r="E31" s="653">
        <f t="shared" si="0"/>
        <v>6076.7749649999896</v>
      </c>
      <c r="F31" s="654">
        <f t="shared" si="1"/>
        <v>1.0339919504002326</v>
      </c>
    </row>
    <row r="32" spans="1:8" s="454" customFormat="1" ht="19.5" customHeight="1">
      <c r="A32" s="646" t="s">
        <v>113</v>
      </c>
      <c r="B32" s="647" t="s">
        <v>2727</v>
      </c>
      <c r="C32" s="653"/>
      <c r="D32" s="653"/>
      <c r="E32" s="653">
        <f t="shared" si="0"/>
        <v>0</v>
      </c>
      <c r="F32" s="654"/>
    </row>
    <row r="33" spans="1:6" s="454" customFormat="1" ht="28">
      <c r="A33" s="646" t="s">
        <v>85</v>
      </c>
      <c r="B33" s="647" t="s">
        <v>2728</v>
      </c>
      <c r="C33" s="653">
        <v>178771</v>
      </c>
      <c r="D33" s="653">
        <f>+'03'!E56</f>
        <v>184847.77496499999</v>
      </c>
      <c r="E33" s="653">
        <f t="shared" si="0"/>
        <v>6076.7749649999896</v>
      </c>
      <c r="F33" s="654">
        <f t="shared" si="1"/>
        <v>1.0339919504002326</v>
      </c>
    </row>
    <row r="34" spans="1:6" s="454" customFormat="1" ht="18.75" customHeight="1">
      <c r="A34" s="646" t="s">
        <v>130</v>
      </c>
      <c r="B34" s="647" t="s">
        <v>2729</v>
      </c>
      <c r="C34" s="653">
        <f>+C35+C36</f>
        <v>426500</v>
      </c>
      <c r="D34" s="653">
        <f>+D35+D36</f>
        <v>167146.59722900001</v>
      </c>
      <c r="E34" s="653">
        <f t="shared" si="0"/>
        <v>-259353.40277099999</v>
      </c>
      <c r="F34" s="654">
        <f t="shared" si="1"/>
        <v>0.39190292433528723</v>
      </c>
    </row>
    <row r="35" spans="1:6" s="454" customFormat="1" ht="18.75" customHeight="1">
      <c r="A35" s="646" t="s">
        <v>113</v>
      </c>
      <c r="B35" s="647" t="s">
        <v>2730</v>
      </c>
      <c r="C35" s="653">
        <f>+C30</f>
        <v>383200</v>
      </c>
      <c r="D35" s="653">
        <f>+'02'!E49</f>
        <v>167146.59722900001</v>
      </c>
      <c r="E35" s="653">
        <f t="shared" si="0"/>
        <v>-216053.40277099999</v>
      </c>
      <c r="F35" s="654">
        <f t="shared" si="1"/>
        <v>0.436186318447286</v>
      </c>
    </row>
    <row r="36" spans="1:6" s="454" customFormat="1" ht="18.75" customHeight="1">
      <c r="A36" s="646" t="s">
        <v>85</v>
      </c>
      <c r="B36" s="647" t="s">
        <v>2731</v>
      </c>
      <c r="C36" s="653">
        <v>43300</v>
      </c>
      <c r="D36" s="653">
        <v>0</v>
      </c>
      <c r="E36" s="653">
        <f t="shared" si="0"/>
        <v>-43300</v>
      </c>
      <c r="F36" s="654">
        <f t="shared" si="1"/>
        <v>0</v>
      </c>
    </row>
    <row r="37" spans="1:6" s="454" customFormat="1" ht="18.75" customHeight="1">
      <c r="A37" s="646" t="s">
        <v>2732</v>
      </c>
      <c r="B37" s="647" t="s">
        <v>2733</v>
      </c>
      <c r="C37" s="653">
        <v>1310783.8468615175</v>
      </c>
      <c r="D37" s="653">
        <v>1094730.8468615175</v>
      </c>
      <c r="E37" s="653">
        <f t="shared" si="0"/>
        <v>-216053</v>
      </c>
      <c r="F37" s="654">
        <f t="shared" si="1"/>
        <v>0.83517267128572903</v>
      </c>
    </row>
    <row r="38" spans="1:6">
      <c r="A38" s="529"/>
    </row>
    <row r="39" spans="1:6">
      <c r="D39" s="645"/>
    </row>
    <row r="41" spans="1:6">
      <c r="D41" s="645"/>
    </row>
  </sheetData>
  <mergeCells count="9">
    <mergeCell ref="A1:F1"/>
    <mergeCell ref="A2:F2"/>
    <mergeCell ref="A3:F3"/>
    <mergeCell ref="A4:F4"/>
    <mergeCell ref="A5:A6"/>
    <mergeCell ref="B5:B6"/>
    <mergeCell ref="C5:C6"/>
    <mergeCell ref="D5:D6"/>
    <mergeCell ref="E5:F5"/>
  </mergeCells>
  <pageMargins left="0.7" right="0.7" top="0.75" bottom="0.75" header="0.3" footer="0.3"/>
  <pageSetup paperSize="9" scale="8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EFD3A-E9E1-4711-BD3A-A950A9FBB54C}">
  <dimension ref="A1:H37"/>
  <sheetViews>
    <sheetView workbookViewId="0">
      <selection activeCell="B27" sqref="B27"/>
    </sheetView>
  </sheetViews>
  <sheetFormatPr defaultColWidth="9" defaultRowHeight="14"/>
  <cols>
    <col min="1" max="1" width="5.765625" style="518" customWidth="1"/>
    <col min="2" max="2" width="37.4609375" style="518" customWidth="1"/>
    <col min="3" max="5" width="12.3828125" style="518" customWidth="1"/>
    <col min="6" max="6" width="9" style="518"/>
    <col min="7" max="8" width="10.15234375" style="518" bestFit="1" customWidth="1"/>
    <col min="9" max="16384" width="9" style="518"/>
  </cols>
  <sheetData>
    <row r="1" spans="1:8">
      <c r="A1" s="697" t="s">
        <v>2762</v>
      </c>
      <c r="B1" s="697"/>
      <c r="C1" s="697"/>
      <c r="D1" s="697"/>
      <c r="E1" s="697"/>
    </row>
    <row r="2" spans="1:8" ht="35.25" customHeight="1">
      <c r="A2" s="702" t="s">
        <v>2770</v>
      </c>
      <c r="B2" s="698"/>
      <c r="C2" s="698"/>
      <c r="D2" s="698"/>
      <c r="E2" s="698"/>
    </row>
    <row r="3" spans="1:8">
      <c r="A3" s="699" t="str">
        <f>+'04'!A3:F3</f>
        <v>(Kèm theo Báo cáo số           /BC-UBND ngày          /     /2026 của UBND tỉnh)</v>
      </c>
      <c r="B3" s="699"/>
      <c r="C3" s="699"/>
      <c r="D3" s="699"/>
      <c r="E3" s="699"/>
    </row>
    <row r="4" spans="1:8">
      <c r="A4" s="700" t="s">
        <v>208</v>
      </c>
      <c r="B4" s="700"/>
      <c r="C4" s="700"/>
      <c r="D4" s="700"/>
      <c r="E4" s="700"/>
    </row>
    <row r="5" spans="1:8">
      <c r="A5" s="646" t="s">
        <v>136</v>
      </c>
      <c r="B5" s="646" t="s">
        <v>33</v>
      </c>
      <c r="C5" s="646" t="s">
        <v>840</v>
      </c>
      <c r="D5" s="646" t="s">
        <v>273</v>
      </c>
      <c r="E5" s="646" t="s">
        <v>802</v>
      </c>
    </row>
    <row r="6" spans="1:8">
      <c r="A6" s="646" t="s">
        <v>35</v>
      </c>
      <c r="B6" s="646" t="s">
        <v>36</v>
      </c>
      <c r="C6" s="646">
        <v>1</v>
      </c>
      <c r="D6" s="646">
        <v>2</v>
      </c>
      <c r="E6" s="646">
        <v>3</v>
      </c>
    </row>
    <row r="7" spans="1:8" s="454" customFormat="1" ht="21" customHeight="1">
      <c r="A7" s="646" t="s">
        <v>35</v>
      </c>
      <c r="B7" s="647" t="s">
        <v>2763</v>
      </c>
      <c r="C7" s="653"/>
      <c r="D7" s="653"/>
      <c r="E7" s="646"/>
    </row>
    <row r="8" spans="1:8" s="454" customFormat="1" ht="21" customHeight="1">
      <c r="A8" s="646" t="s">
        <v>113</v>
      </c>
      <c r="B8" s="647" t="s">
        <v>2734</v>
      </c>
      <c r="C8" s="653">
        <f>+C9+C10+C11+C12+C13+C14+C15</f>
        <v>21656548</v>
      </c>
      <c r="D8" s="653">
        <f>+D9+D10+D11+D12+D13+D14+D15</f>
        <v>38997556.270876996</v>
      </c>
      <c r="E8" s="654">
        <f>+D8/C8</f>
        <v>1.8007281802657098</v>
      </c>
      <c r="G8" s="644"/>
    </row>
    <row r="9" spans="1:8" ht="21" customHeight="1">
      <c r="A9" s="648">
        <v>1</v>
      </c>
      <c r="B9" s="649" t="s">
        <v>2735</v>
      </c>
      <c r="C9" s="655">
        <f>8104150-C26</f>
        <v>7435915</v>
      </c>
      <c r="D9" s="655">
        <f>+'01'!C10+'01'!C11</f>
        <v>12167033.690571001</v>
      </c>
      <c r="E9" s="656">
        <f t="shared" ref="E9:E31" si="0">+D9/C9</f>
        <v>1.6362523899978685</v>
      </c>
      <c r="G9" s="645"/>
    </row>
    <row r="10" spans="1:8" ht="21" customHeight="1">
      <c r="A10" s="648">
        <v>2</v>
      </c>
      <c r="B10" s="649" t="s">
        <v>120</v>
      </c>
      <c r="C10" s="655">
        <f>+'02'!D54</f>
        <v>12623233</v>
      </c>
      <c r="D10" s="655">
        <f>+'01'!C16</f>
        <v>15467109.656546</v>
      </c>
      <c r="E10" s="656">
        <f t="shared" si="0"/>
        <v>1.2252890885041892</v>
      </c>
    </row>
    <row r="11" spans="1:8" ht="21" customHeight="1">
      <c r="A11" s="648">
        <v>3</v>
      </c>
      <c r="B11" s="649" t="s">
        <v>2718</v>
      </c>
      <c r="C11" s="655"/>
      <c r="D11" s="655">
        <f>+'01'!C13</f>
        <v>327096.40905299998</v>
      </c>
      <c r="E11" s="656"/>
    </row>
    <row r="12" spans="1:8" ht="27" customHeight="1">
      <c r="A12" s="648">
        <v>4</v>
      </c>
      <c r="B12" s="649" t="s">
        <v>2719</v>
      </c>
      <c r="C12" s="655">
        <f>+'02'!D60</f>
        <v>1170900</v>
      </c>
      <c r="D12" s="655">
        <f>+'01'!C14</f>
        <v>10714418.385092</v>
      </c>
      <c r="E12" s="656">
        <f t="shared" si="0"/>
        <v>9.1505836408677084</v>
      </c>
      <c r="G12" s="645"/>
    </row>
    <row r="13" spans="1:8" ht="23.25" customHeight="1">
      <c r="A13" s="648">
        <v>5</v>
      </c>
      <c r="B13" s="649" t="s">
        <v>2759</v>
      </c>
      <c r="C13" s="655">
        <f>+'04'!C16</f>
        <v>426500</v>
      </c>
      <c r="D13" s="655">
        <f>+'01'!C22</f>
        <v>167146.59722900001</v>
      </c>
      <c r="E13" s="656">
        <f t="shared" si="0"/>
        <v>0.39190292433528723</v>
      </c>
    </row>
    <row r="14" spans="1:8" ht="23.25" customHeight="1">
      <c r="A14" s="648">
        <v>6</v>
      </c>
      <c r="B14" s="649" t="s">
        <v>2744</v>
      </c>
      <c r="C14" s="655"/>
      <c r="D14" s="655">
        <f>+'01'!C15</f>
        <v>618.40508999999997</v>
      </c>
      <c r="E14" s="656"/>
      <c r="G14" s="645"/>
      <c r="H14" s="645"/>
    </row>
    <row r="15" spans="1:8" ht="23.25" customHeight="1">
      <c r="A15" s="648">
        <v>7</v>
      </c>
      <c r="B15" s="649" t="s">
        <v>2767</v>
      </c>
      <c r="C15" s="655"/>
      <c r="D15" s="655">
        <f>+'01'!C19</f>
        <v>154133.12729599999</v>
      </c>
      <c r="E15" s="656"/>
    </row>
    <row r="16" spans="1:8" s="454" customFormat="1" ht="21" customHeight="1">
      <c r="A16" s="646" t="s">
        <v>85</v>
      </c>
      <c r="B16" s="647" t="s">
        <v>2736</v>
      </c>
      <c r="C16" s="653">
        <f>+C17+C18+C19+C20+C21</f>
        <v>21656548</v>
      </c>
      <c r="D16" s="653">
        <f>+D17+D18+D19+D20+D21+D22</f>
        <v>38643716.656096011</v>
      </c>
      <c r="E16" s="654">
        <f t="shared" si="0"/>
        <v>1.7843894907025815</v>
      </c>
      <c r="G16" s="644"/>
    </row>
    <row r="17" spans="1:8" ht="21" customHeight="1">
      <c r="A17" s="648">
        <v>1</v>
      </c>
      <c r="B17" s="649" t="s">
        <v>2765</v>
      </c>
      <c r="C17" s="655">
        <v>12345764</v>
      </c>
      <c r="D17" s="655">
        <f>+'01'!G10+'01'!G11+'01'!G12+'01'!G15</f>
        <v>12295120.152726</v>
      </c>
      <c r="E17" s="656">
        <f t="shared" si="0"/>
        <v>0.99589787660982343</v>
      </c>
    </row>
    <row r="18" spans="1:8" ht="21" customHeight="1">
      <c r="A18" s="648">
        <v>2</v>
      </c>
      <c r="B18" s="649" t="s">
        <v>2737</v>
      </c>
      <c r="C18" s="655">
        <f>+C27</f>
        <v>9310784</v>
      </c>
      <c r="D18" s="655">
        <f>+'01'!G16</f>
        <v>13313333.725722</v>
      </c>
      <c r="E18" s="656">
        <f t="shared" si="0"/>
        <v>1.4298832113087363</v>
      </c>
    </row>
    <row r="19" spans="1:8" ht="21" customHeight="1">
      <c r="A19" s="648">
        <v>3</v>
      </c>
      <c r="B19" s="649" t="s">
        <v>2725</v>
      </c>
      <c r="C19" s="655"/>
      <c r="D19" s="655">
        <f>+'01'!G17</f>
        <v>12595242.802683</v>
      </c>
      <c r="E19" s="656"/>
    </row>
    <row r="20" spans="1:8" ht="21" customHeight="1">
      <c r="A20" s="648">
        <v>4</v>
      </c>
      <c r="B20" s="649" t="s">
        <v>2761</v>
      </c>
      <c r="C20" s="655"/>
      <c r="D20" s="655">
        <f>+'01'!G19</f>
        <v>198772.2</v>
      </c>
      <c r="E20" s="656"/>
    </row>
    <row r="21" spans="1:8" ht="21" customHeight="1">
      <c r="A21" s="648">
        <v>5</v>
      </c>
      <c r="B21" s="649" t="s">
        <v>1173</v>
      </c>
      <c r="C21" s="655"/>
      <c r="D21" s="655">
        <f>+'01'!G18</f>
        <v>56400</v>
      </c>
      <c r="E21" s="656"/>
    </row>
    <row r="22" spans="1:8" ht="21" customHeight="1">
      <c r="A22" s="648">
        <v>6</v>
      </c>
      <c r="B22" s="649" t="s">
        <v>1180</v>
      </c>
      <c r="C22" s="655"/>
      <c r="D22" s="655">
        <f>+'01'!G22</f>
        <v>184847.77496499999</v>
      </c>
      <c r="E22" s="656"/>
    </row>
    <row r="23" spans="1:8" s="454" customFormat="1" ht="20.25" customHeight="1">
      <c r="A23" s="646" t="s">
        <v>103</v>
      </c>
      <c r="B23" s="647" t="s">
        <v>2738</v>
      </c>
      <c r="C23" s="653">
        <f>+C8-C16</f>
        <v>0</v>
      </c>
      <c r="D23" s="653">
        <f>+D8-D16</f>
        <v>353839.61478098482</v>
      </c>
      <c r="E23" s="654"/>
    </row>
    <row r="24" spans="1:8" ht="22.5" customHeight="1">
      <c r="A24" s="646" t="s">
        <v>36</v>
      </c>
      <c r="B24" s="647" t="s">
        <v>2764</v>
      </c>
      <c r="C24" s="655"/>
      <c r="D24" s="655"/>
      <c r="E24" s="656"/>
      <c r="G24" s="530"/>
      <c r="H24" s="645"/>
    </row>
    <row r="25" spans="1:8" s="454" customFormat="1" ht="21.75" customHeight="1">
      <c r="A25" s="646" t="s">
        <v>113</v>
      </c>
      <c r="B25" s="647" t="s">
        <v>2734</v>
      </c>
      <c r="C25" s="653">
        <f>+C26+C27+C28+C29</f>
        <v>9979019</v>
      </c>
      <c r="D25" s="653">
        <f>+D26+D27+D28+D29</f>
        <v>15806777.991581999</v>
      </c>
      <c r="E25" s="654">
        <f t="shared" si="0"/>
        <v>1.5840011920592594</v>
      </c>
    </row>
    <row r="26" spans="1:8" ht="21.75" customHeight="1">
      <c r="A26" s="648">
        <v>1</v>
      </c>
      <c r="B26" s="649" t="s">
        <v>2735</v>
      </c>
      <c r="C26" s="655">
        <v>668235</v>
      </c>
      <c r="D26" s="655">
        <f>+'01'!D10+'01'!D11</f>
        <v>2012876.7193989996</v>
      </c>
      <c r="E26" s="656">
        <f t="shared" si="0"/>
        <v>3.0122288108210427</v>
      </c>
    </row>
    <row r="27" spans="1:8" ht="21.75" customHeight="1">
      <c r="A27" s="648">
        <v>2</v>
      </c>
      <c r="B27" s="649" t="s">
        <v>120</v>
      </c>
      <c r="C27" s="655">
        <v>9310784</v>
      </c>
      <c r="D27" s="655">
        <f>+'01'!D16</f>
        <v>13313333.725721998</v>
      </c>
      <c r="E27" s="656">
        <f t="shared" si="0"/>
        <v>1.4298832113087361</v>
      </c>
    </row>
    <row r="28" spans="1:8" ht="21.75" customHeight="1">
      <c r="A28" s="648">
        <v>3</v>
      </c>
      <c r="B28" s="649" t="s">
        <v>2718</v>
      </c>
      <c r="C28" s="655"/>
      <c r="D28" s="655">
        <f>+'01'!D13</f>
        <v>44216.23473299999</v>
      </c>
      <c r="E28" s="656"/>
    </row>
    <row r="29" spans="1:8" ht="30" customHeight="1">
      <c r="A29" s="648">
        <v>4</v>
      </c>
      <c r="B29" s="649" t="s">
        <v>2719</v>
      </c>
      <c r="C29" s="655"/>
      <c r="D29" s="655">
        <f>+'01'!D14</f>
        <v>436351.31172800064</v>
      </c>
      <c r="E29" s="656"/>
    </row>
    <row r="30" spans="1:8" s="454" customFormat="1" ht="24.75" customHeight="1">
      <c r="A30" s="646" t="s">
        <v>85</v>
      </c>
      <c r="B30" s="647" t="s">
        <v>2736</v>
      </c>
      <c r="C30" s="653">
        <f>+C31+C32+C33</f>
        <v>9979019</v>
      </c>
      <c r="D30" s="653">
        <f>+D31+D32+D33</f>
        <v>15618129.699410001</v>
      </c>
      <c r="E30" s="654">
        <f t="shared" si="0"/>
        <v>1.5650966993258557</v>
      </c>
    </row>
    <row r="31" spans="1:8" ht="24.75" customHeight="1">
      <c r="A31" s="648">
        <v>1</v>
      </c>
      <c r="B31" s="649" t="s">
        <v>2766</v>
      </c>
      <c r="C31" s="655">
        <v>9979019</v>
      </c>
      <c r="D31" s="655">
        <f>+'01'!H10+'01'!H12</f>
        <v>14085177.837110002</v>
      </c>
      <c r="E31" s="656">
        <f t="shared" si="0"/>
        <v>1.4114792082378038</v>
      </c>
    </row>
    <row r="32" spans="1:8" ht="24.75" customHeight="1">
      <c r="A32" s="648">
        <v>2</v>
      </c>
      <c r="B32" s="649" t="s">
        <v>2725</v>
      </c>
      <c r="C32" s="655"/>
      <c r="D32" s="655">
        <f>+'01'!H17</f>
        <v>1332158.3319910001</v>
      </c>
      <c r="E32" s="656"/>
    </row>
    <row r="33" spans="1:5" ht="24.75" customHeight="1">
      <c r="A33" s="648">
        <v>3</v>
      </c>
      <c r="B33" s="649" t="s">
        <v>2761</v>
      </c>
      <c r="C33" s="655"/>
      <c r="D33" s="655">
        <f>+'01'!H19</f>
        <v>200793.53030899999</v>
      </c>
      <c r="E33" s="656"/>
    </row>
    <row r="34" spans="1:5" s="454" customFormat="1" ht="24.75" customHeight="1">
      <c r="A34" s="646" t="s">
        <v>95</v>
      </c>
      <c r="B34" s="647" t="s">
        <v>2739</v>
      </c>
      <c r="C34" s="653">
        <f>+C25-C30</f>
        <v>0</v>
      </c>
      <c r="D34" s="653">
        <f>+D25-D30</f>
        <v>188648.29217199795</v>
      </c>
      <c r="E34" s="654"/>
    </row>
    <row r="35" spans="1:5">
      <c r="A35" s="651"/>
    </row>
    <row r="36" spans="1:5">
      <c r="A36" s="652"/>
    </row>
    <row r="37" spans="1:5">
      <c r="A37" s="529"/>
    </row>
  </sheetData>
  <mergeCells count="4">
    <mergeCell ref="A1:E1"/>
    <mergeCell ref="A2:E2"/>
    <mergeCell ref="A3:E3"/>
    <mergeCell ref="A4:E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5CDD0-A96B-4BBF-98BC-F30BDC2850D5}">
  <sheetPr>
    <pageSetUpPr fitToPage="1"/>
  </sheetPr>
  <dimension ref="A1:H50"/>
  <sheetViews>
    <sheetView workbookViewId="0">
      <selection activeCell="B27" sqref="B27"/>
    </sheetView>
  </sheetViews>
  <sheetFormatPr defaultColWidth="9" defaultRowHeight="14"/>
  <cols>
    <col min="1" max="1" width="5.765625" style="518" customWidth="1"/>
    <col min="2" max="2" width="35" style="518" customWidth="1"/>
    <col min="3" max="3" width="11.15234375" style="518" customWidth="1"/>
    <col min="4" max="4" width="9.84375" style="518" customWidth="1"/>
    <col min="5" max="5" width="11" style="518" customWidth="1"/>
    <col min="6" max="6" width="10.84375" style="518" customWidth="1"/>
    <col min="7" max="8" width="9.84375" style="518" customWidth="1"/>
    <col min="9" max="16384" width="9" style="518"/>
  </cols>
  <sheetData>
    <row r="1" spans="1:8">
      <c r="A1" s="697" t="s">
        <v>2768</v>
      </c>
      <c r="B1" s="697"/>
      <c r="C1" s="697"/>
      <c r="D1" s="697"/>
      <c r="E1" s="697"/>
      <c r="F1" s="697"/>
      <c r="G1" s="697"/>
      <c r="H1" s="697"/>
    </row>
    <row r="2" spans="1:8">
      <c r="A2" s="703" t="s">
        <v>2769</v>
      </c>
      <c r="B2" s="703"/>
      <c r="C2" s="703"/>
      <c r="D2" s="703"/>
      <c r="E2" s="703"/>
      <c r="F2" s="703"/>
      <c r="G2" s="703"/>
      <c r="H2" s="703"/>
    </row>
    <row r="3" spans="1:8">
      <c r="A3" s="699" t="str">
        <f>+'05'!A3:E3</f>
        <v>(Kèm theo Báo cáo số           /BC-UBND ngày          /     /2026 của UBND tỉnh)</v>
      </c>
      <c r="B3" s="699"/>
      <c r="C3" s="699"/>
      <c r="D3" s="699"/>
      <c r="E3" s="699"/>
      <c r="F3" s="699"/>
      <c r="G3" s="699"/>
      <c r="H3" s="699"/>
    </row>
    <row r="4" spans="1:8">
      <c r="A4" s="700" t="s">
        <v>208</v>
      </c>
      <c r="B4" s="700"/>
      <c r="C4" s="700"/>
      <c r="D4" s="700"/>
      <c r="E4" s="700"/>
      <c r="F4" s="700"/>
      <c r="G4" s="700"/>
      <c r="H4" s="700"/>
    </row>
    <row r="5" spans="1:8">
      <c r="A5" s="701" t="s">
        <v>136</v>
      </c>
      <c r="B5" s="701" t="s">
        <v>33</v>
      </c>
      <c r="C5" s="701" t="s">
        <v>840</v>
      </c>
      <c r="D5" s="701"/>
      <c r="E5" s="701" t="s">
        <v>273</v>
      </c>
      <c r="F5" s="701"/>
      <c r="G5" s="701" t="s">
        <v>802</v>
      </c>
      <c r="H5" s="701"/>
    </row>
    <row r="6" spans="1:8" ht="28">
      <c r="A6" s="701"/>
      <c r="B6" s="701"/>
      <c r="C6" s="646" t="s">
        <v>2740</v>
      </c>
      <c r="D6" s="646" t="s">
        <v>195</v>
      </c>
      <c r="E6" s="646" t="s">
        <v>2740</v>
      </c>
      <c r="F6" s="646" t="s">
        <v>195</v>
      </c>
      <c r="G6" s="646" t="s">
        <v>2740</v>
      </c>
      <c r="H6" s="646" t="s">
        <v>195</v>
      </c>
    </row>
    <row r="7" spans="1:8">
      <c r="A7" s="646" t="s">
        <v>35</v>
      </c>
      <c r="B7" s="646" t="s">
        <v>36</v>
      </c>
      <c r="C7" s="646">
        <v>1</v>
      </c>
      <c r="D7" s="646">
        <v>2</v>
      </c>
      <c r="E7" s="646">
        <v>3</v>
      </c>
      <c r="F7" s="646">
        <v>4</v>
      </c>
      <c r="G7" s="646" t="s">
        <v>2741</v>
      </c>
      <c r="H7" s="646" t="s">
        <v>2742</v>
      </c>
    </row>
    <row r="8" spans="1:8" s="454" customFormat="1" ht="19.5" customHeight="1">
      <c r="A8" s="646"/>
      <c r="B8" s="646" t="s">
        <v>2772</v>
      </c>
      <c r="C8" s="653">
        <f>+C9+C41+C42+C43</f>
        <v>18970900</v>
      </c>
      <c r="D8" s="653">
        <f t="shared" ref="D8:F8" si="0">+D9+D41+D42+D43</f>
        <v>9275050</v>
      </c>
      <c r="E8" s="653">
        <f t="shared" si="0"/>
        <v>33058959.544609003</v>
      </c>
      <c r="F8" s="653">
        <f t="shared" si="0"/>
        <v>25702611.155666001</v>
      </c>
      <c r="G8" s="654">
        <f>+E8/C8</f>
        <v>1.7426141903973456</v>
      </c>
      <c r="H8" s="654">
        <f>+F8/D8</f>
        <v>2.7711560752412119</v>
      </c>
    </row>
    <row r="9" spans="1:8" s="454" customFormat="1" ht="19.5" customHeight="1">
      <c r="A9" s="646" t="s">
        <v>35</v>
      </c>
      <c r="B9" s="646" t="s">
        <v>2743</v>
      </c>
      <c r="C9" s="653">
        <f>+C10+C31+C39+C40</f>
        <v>17800000</v>
      </c>
      <c r="D9" s="653">
        <f t="shared" ref="D9:F9" si="1">+D10+D31+D39+D40</f>
        <v>8104150</v>
      </c>
      <c r="E9" s="653">
        <f t="shared" si="1"/>
        <v>21536877.204003002</v>
      </c>
      <c r="F9" s="653">
        <f t="shared" si="1"/>
        <v>14180528.815060001</v>
      </c>
      <c r="G9" s="654">
        <f>+E9/C9</f>
        <v>1.2099369215732023</v>
      </c>
      <c r="H9" s="654">
        <f>+F9/D9</f>
        <v>1.7497860744260658</v>
      </c>
    </row>
    <row r="10" spans="1:8" s="454" customFormat="1" ht="19.5" customHeight="1">
      <c r="A10" s="646" t="s">
        <v>113</v>
      </c>
      <c r="B10" s="647" t="s">
        <v>198</v>
      </c>
      <c r="C10" s="653">
        <f>SUM(C11:C30)</f>
        <v>8800000</v>
      </c>
      <c r="D10" s="653">
        <f t="shared" ref="D10:F10" si="2">SUM(D11:D30)</f>
        <v>8104150</v>
      </c>
      <c r="E10" s="653">
        <f t="shared" si="2"/>
        <v>14689898.666146999</v>
      </c>
      <c r="F10" s="653">
        <f t="shared" si="2"/>
        <v>14035622.526103999</v>
      </c>
      <c r="G10" s="654">
        <f t="shared" ref="G10:G43" si="3">+E10/C10</f>
        <v>1.6693066666076135</v>
      </c>
      <c r="H10" s="654">
        <f t="shared" ref="H10:H43" si="4">+F10/D10</f>
        <v>1.7319055701219745</v>
      </c>
    </row>
    <row r="11" spans="1:8" ht="28">
      <c r="A11" s="648" t="s">
        <v>43</v>
      </c>
      <c r="B11" s="649" t="s">
        <v>44</v>
      </c>
      <c r="C11" s="655">
        <v>1060000</v>
      </c>
      <c r="D11" s="655">
        <f>+C11</f>
        <v>1060000</v>
      </c>
      <c r="E11" s="655">
        <v>1182329.6458769999</v>
      </c>
      <c r="F11" s="655">
        <v>1182329.6458769999</v>
      </c>
      <c r="G11" s="656">
        <f t="shared" si="3"/>
        <v>1.1154053262990566</v>
      </c>
      <c r="H11" s="656">
        <f t="shared" si="4"/>
        <v>1.1154053262990566</v>
      </c>
    </row>
    <row r="12" spans="1:8" ht="28">
      <c r="A12" s="648" t="s">
        <v>45</v>
      </c>
      <c r="B12" s="649" t="s">
        <v>46</v>
      </c>
      <c r="C12" s="655">
        <v>80000</v>
      </c>
      <c r="D12" s="655">
        <f>+C12</f>
        <v>80000</v>
      </c>
      <c r="E12" s="655">
        <v>110963.782553</v>
      </c>
      <c r="F12" s="655">
        <v>110963.782553</v>
      </c>
      <c r="G12" s="656">
        <f t="shared" si="3"/>
        <v>1.3870472819124999</v>
      </c>
      <c r="H12" s="656">
        <f t="shared" si="4"/>
        <v>1.3870472819124999</v>
      </c>
    </row>
    <row r="13" spans="1:8" ht="28">
      <c r="A13" s="648" t="s">
        <v>47</v>
      </c>
      <c r="B13" s="649" t="s">
        <v>48</v>
      </c>
      <c r="C13" s="655">
        <v>1823000</v>
      </c>
      <c r="D13" s="655">
        <f>+C13</f>
        <v>1823000</v>
      </c>
      <c r="E13" s="655">
        <v>1922304.8147160001</v>
      </c>
      <c r="F13" s="655">
        <v>1922304.8147160001</v>
      </c>
      <c r="G13" s="656">
        <f t="shared" si="3"/>
        <v>1.0544732938650576</v>
      </c>
      <c r="H13" s="656">
        <f t="shared" si="4"/>
        <v>1.0544732938650576</v>
      </c>
    </row>
    <row r="14" spans="1:8" ht="22.5" customHeight="1">
      <c r="A14" s="648" t="s">
        <v>51</v>
      </c>
      <c r="B14" s="649" t="s">
        <v>52</v>
      </c>
      <c r="C14" s="655">
        <v>1227000</v>
      </c>
      <c r="D14" s="655">
        <f>+C14</f>
        <v>1227000</v>
      </c>
      <c r="E14" s="655">
        <v>1728045.4705010001</v>
      </c>
      <c r="F14" s="655">
        <v>1728040.4450989999</v>
      </c>
      <c r="G14" s="656">
        <f t="shared" si="3"/>
        <v>1.4083500167082315</v>
      </c>
      <c r="H14" s="656">
        <f t="shared" si="4"/>
        <v>1.4083459210260798</v>
      </c>
    </row>
    <row r="15" spans="1:8" ht="22.5" customHeight="1">
      <c r="A15" s="648" t="s">
        <v>53</v>
      </c>
      <c r="B15" s="649" t="s">
        <v>54</v>
      </c>
      <c r="C15" s="655">
        <v>400000</v>
      </c>
      <c r="D15" s="655">
        <f>+C15</f>
        <v>400000</v>
      </c>
      <c r="E15" s="655">
        <v>774793.24419400003</v>
      </c>
      <c r="F15" s="655">
        <v>774793.24419400003</v>
      </c>
      <c r="G15" s="656">
        <f t="shared" si="3"/>
        <v>1.9369831104850002</v>
      </c>
      <c r="H15" s="656">
        <f t="shared" si="4"/>
        <v>1.9369831104850002</v>
      </c>
    </row>
    <row r="16" spans="1:8" ht="22.5" customHeight="1">
      <c r="A16" s="648" t="s">
        <v>55</v>
      </c>
      <c r="B16" s="649" t="s">
        <v>56</v>
      </c>
      <c r="C16" s="655"/>
      <c r="D16" s="655"/>
      <c r="E16" s="655"/>
      <c r="F16" s="655"/>
      <c r="G16" s="656"/>
      <c r="H16" s="656"/>
    </row>
    <row r="17" spans="1:8" ht="22.5" customHeight="1">
      <c r="A17" s="648" t="s">
        <v>57</v>
      </c>
      <c r="B17" s="649" t="s">
        <v>58</v>
      </c>
      <c r="C17" s="655">
        <v>20800</v>
      </c>
      <c r="D17" s="655">
        <f>+C17</f>
        <v>20800</v>
      </c>
      <c r="E17" s="655">
        <v>23346.798073000002</v>
      </c>
      <c r="F17" s="655">
        <v>23346.798073000002</v>
      </c>
      <c r="G17" s="656">
        <f t="shared" si="3"/>
        <v>1.1224422150480771</v>
      </c>
      <c r="H17" s="656">
        <f t="shared" si="4"/>
        <v>1.1224422150480771</v>
      </c>
    </row>
    <row r="18" spans="1:8" ht="22.5" customHeight="1">
      <c r="A18" s="648" t="s">
        <v>59</v>
      </c>
      <c r="B18" s="649" t="s">
        <v>60</v>
      </c>
      <c r="C18" s="655">
        <v>390000</v>
      </c>
      <c r="D18" s="655">
        <f>+C18</f>
        <v>390000</v>
      </c>
      <c r="E18" s="655">
        <v>797997.22261299996</v>
      </c>
      <c r="F18" s="655">
        <v>797997.22261299996</v>
      </c>
      <c r="G18" s="656">
        <f t="shared" si="3"/>
        <v>2.0461467246487177</v>
      </c>
      <c r="H18" s="656">
        <f t="shared" si="4"/>
        <v>2.0461467246487177</v>
      </c>
    </row>
    <row r="19" spans="1:8" ht="22.5" customHeight="1">
      <c r="A19" s="648" t="s">
        <v>61</v>
      </c>
      <c r="B19" s="649" t="s">
        <v>62</v>
      </c>
      <c r="C19" s="655">
        <v>1280000</v>
      </c>
      <c r="D19" s="655">
        <v>768000</v>
      </c>
      <c r="E19" s="655">
        <v>1014092.321101</v>
      </c>
      <c r="F19" s="655">
        <v>609588.03437200002</v>
      </c>
      <c r="G19" s="656">
        <f t="shared" si="3"/>
        <v>0.79225962586015619</v>
      </c>
      <c r="H19" s="656">
        <f t="shared" si="4"/>
        <v>0.79373441975520831</v>
      </c>
    </row>
    <row r="20" spans="1:8" ht="22.5" customHeight="1">
      <c r="A20" s="648" t="s">
        <v>63</v>
      </c>
      <c r="B20" s="649" t="s">
        <v>64</v>
      </c>
      <c r="C20" s="655">
        <v>155000</v>
      </c>
      <c r="D20" s="655">
        <v>95000</v>
      </c>
      <c r="E20" s="655">
        <v>204132.72438599999</v>
      </c>
      <c r="F20" s="655">
        <v>113031.884856</v>
      </c>
      <c r="G20" s="656">
        <f t="shared" si="3"/>
        <v>1.3169853186193548</v>
      </c>
      <c r="H20" s="656">
        <f t="shared" si="4"/>
        <v>1.1898093142736843</v>
      </c>
    </row>
    <row r="21" spans="1:8" ht="22.5" customHeight="1">
      <c r="A21" s="648" t="s">
        <v>65</v>
      </c>
      <c r="B21" s="649" t="s">
        <v>66</v>
      </c>
      <c r="C21" s="655">
        <v>2000000</v>
      </c>
      <c r="D21" s="655">
        <f>+C21</f>
        <v>2000000</v>
      </c>
      <c r="E21" s="655">
        <v>6300531.0782559998</v>
      </c>
      <c r="F21" s="655">
        <v>6300531.0782559998</v>
      </c>
      <c r="G21" s="656">
        <f t="shared" si="3"/>
        <v>3.1502655391280001</v>
      </c>
      <c r="H21" s="656">
        <f t="shared" si="4"/>
        <v>3.1502655391280001</v>
      </c>
    </row>
    <row r="22" spans="1:8" ht="22.5" customHeight="1">
      <c r="A22" s="648" t="s">
        <v>67</v>
      </c>
      <c r="B22" s="649" t="s">
        <v>68</v>
      </c>
      <c r="C22" s="655">
        <v>67000</v>
      </c>
      <c r="D22" s="655">
        <f>+C22</f>
        <v>67000</v>
      </c>
      <c r="E22" s="655">
        <v>110349.730677</v>
      </c>
      <c r="F22" s="655">
        <v>110349.730677</v>
      </c>
      <c r="G22" s="656">
        <f t="shared" si="3"/>
        <v>1.6470109056268656</v>
      </c>
      <c r="H22" s="656">
        <f t="shared" si="4"/>
        <v>1.6470109056268656</v>
      </c>
    </row>
    <row r="23" spans="1:8" ht="28">
      <c r="A23" s="648" t="s">
        <v>69</v>
      </c>
      <c r="B23" s="649" t="s">
        <v>70</v>
      </c>
      <c r="C23" s="655"/>
      <c r="D23" s="655">
        <f>+C23</f>
        <v>0</v>
      </c>
      <c r="E23" s="655"/>
      <c r="F23" s="655"/>
      <c r="G23" s="656"/>
      <c r="H23" s="656"/>
    </row>
    <row r="24" spans="1:8" ht="42">
      <c r="A24" s="648" t="s">
        <v>71</v>
      </c>
      <c r="B24" s="649" t="s">
        <v>72</v>
      </c>
      <c r="C24" s="655"/>
      <c r="D24" s="655">
        <f>+C24</f>
        <v>0</v>
      </c>
      <c r="E24" s="655"/>
      <c r="F24" s="655"/>
      <c r="G24" s="656"/>
      <c r="H24" s="656"/>
    </row>
    <row r="25" spans="1:8" ht="21" customHeight="1">
      <c r="A25" s="648" t="s">
        <v>73</v>
      </c>
      <c r="B25" s="649" t="s">
        <v>74</v>
      </c>
      <c r="C25" s="655">
        <v>19000</v>
      </c>
      <c r="D25" s="655">
        <f>+C25</f>
        <v>19000</v>
      </c>
      <c r="E25" s="655">
        <v>21504.457191000001</v>
      </c>
      <c r="F25" s="655">
        <v>21504.457191000001</v>
      </c>
      <c r="G25" s="656">
        <f t="shared" si="3"/>
        <v>1.1318135363684212</v>
      </c>
      <c r="H25" s="656">
        <f t="shared" si="4"/>
        <v>1.1318135363684212</v>
      </c>
    </row>
    <row r="26" spans="1:8" ht="21" customHeight="1">
      <c r="A26" s="648" t="s">
        <v>75</v>
      </c>
      <c r="B26" s="649" t="s">
        <v>76</v>
      </c>
      <c r="C26" s="655">
        <v>230000</v>
      </c>
      <c r="D26" s="655">
        <v>110000</v>
      </c>
      <c r="E26" s="655">
        <v>467289.51759</v>
      </c>
      <c r="F26" s="655">
        <v>312896.880198</v>
      </c>
      <c r="G26" s="656">
        <f t="shared" si="3"/>
        <v>2.0316935547391304</v>
      </c>
      <c r="H26" s="656">
        <f t="shared" si="4"/>
        <v>2.8445170927090908</v>
      </c>
    </row>
    <row r="27" spans="1:8" ht="21" customHeight="1">
      <c r="A27" s="648" t="s">
        <v>77</v>
      </c>
      <c r="B27" s="649" t="s">
        <v>78</v>
      </c>
      <c r="C27" s="655">
        <v>9000</v>
      </c>
      <c r="D27" s="655">
        <f>+C27</f>
        <v>9000</v>
      </c>
      <c r="E27" s="655">
        <v>1522.153712</v>
      </c>
      <c r="F27" s="655">
        <v>207.17871199999999</v>
      </c>
      <c r="G27" s="656">
        <f t="shared" si="3"/>
        <v>0.16912819022222222</v>
      </c>
      <c r="H27" s="656">
        <f t="shared" si="4"/>
        <v>2.3019856888888888E-2</v>
      </c>
    </row>
    <row r="28" spans="1:8" ht="42">
      <c r="A28" s="648" t="s">
        <v>79</v>
      </c>
      <c r="B28" s="649" t="s">
        <v>80</v>
      </c>
      <c r="C28" s="655">
        <v>31200</v>
      </c>
      <c r="D28" s="655">
        <v>27350</v>
      </c>
      <c r="E28" s="655">
        <v>22018.657922000002</v>
      </c>
      <c r="F28" s="655">
        <v>19060.281931999998</v>
      </c>
      <c r="G28" s="656">
        <f t="shared" si="3"/>
        <v>0.70572621544871805</v>
      </c>
      <c r="H28" s="656">
        <f t="shared" si="4"/>
        <v>0.69690244723948802</v>
      </c>
    </row>
    <row r="29" spans="1:8" ht="28">
      <c r="A29" s="648" t="s">
        <v>81</v>
      </c>
      <c r="B29" s="649" t="s">
        <v>82</v>
      </c>
      <c r="C29" s="655">
        <v>7000</v>
      </c>
      <c r="D29" s="655">
        <f>+C29</f>
        <v>7000</v>
      </c>
      <c r="E29" s="655">
        <v>4834.7281569999996</v>
      </c>
      <c r="F29" s="655">
        <v>4834.7281569999996</v>
      </c>
      <c r="G29" s="656">
        <f t="shared" si="3"/>
        <v>0.69067545099999994</v>
      </c>
      <c r="H29" s="656">
        <f t="shared" si="4"/>
        <v>0.69067545099999994</v>
      </c>
    </row>
    <row r="30" spans="1:8" ht="28">
      <c r="A30" s="648" t="s">
        <v>83</v>
      </c>
      <c r="B30" s="649" t="s">
        <v>84</v>
      </c>
      <c r="C30" s="655">
        <v>1000</v>
      </c>
      <c r="D30" s="655">
        <f>+C30</f>
        <v>1000</v>
      </c>
      <c r="E30" s="655">
        <v>3842.318628</v>
      </c>
      <c r="F30" s="655">
        <v>3842.318628</v>
      </c>
      <c r="G30" s="656">
        <f t="shared" si="3"/>
        <v>3.8423186280000001</v>
      </c>
      <c r="H30" s="656">
        <f t="shared" si="4"/>
        <v>3.8423186280000001</v>
      </c>
    </row>
    <row r="31" spans="1:8" s="454" customFormat="1" ht="21" customHeight="1">
      <c r="A31" s="646" t="s">
        <v>85</v>
      </c>
      <c r="B31" s="647" t="s">
        <v>96</v>
      </c>
      <c r="C31" s="653">
        <v>9000000</v>
      </c>
      <c r="D31" s="653"/>
      <c r="E31" s="653">
        <v>6698123.2128259996</v>
      </c>
      <c r="F31" s="653"/>
      <c r="G31" s="654">
        <f t="shared" si="3"/>
        <v>0.74423591253622212</v>
      </c>
      <c r="H31" s="654"/>
    </row>
    <row r="32" spans="1:8" ht="21" customHeight="1">
      <c r="A32" s="648">
        <v>1</v>
      </c>
      <c r="B32" s="649" t="s">
        <v>97</v>
      </c>
      <c r="C32" s="655">
        <v>110000</v>
      </c>
      <c r="D32" s="655"/>
      <c r="E32" s="655">
        <v>64882.845091000003</v>
      </c>
      <c r="F32" s="655"/>
      <c r="G32" s="656">
        <f t="shared" si="3"/>
        <v>0.58984404628181819</v>
      </c>
      <c r="H32" s="656"/>
    </row>
    <row r="33" spans="1:8" ht="21" customHeight="1">
      <c r="A33" s="648">
        <v>2</v>
      </c>
      <c r="B33" s="649" t="s">
        <v>98</v>
      </c>
      <c r="C33" s="655">
        <v>146000</v>
      </c>
      <c r="D33" s="655"/>
      <c r="E33" s="655">
        <v>367087.19631299999</v>
      </c>
      <c r="F33" s="655"/>
      <c r="G33" s="656">
        <f t="shared" si="3"/>
        <v>2.5142958651575342</v>
      </c>
      <c r="H33" s="656"/>
    </row>
    <row r="34" spans="1:8" ht="21" customHeight="1">
      <c r="A34" s="648">
        <v>3</v>
      </c>
      <c r="B34" s="649" t="s">
        <v>99</v>
      </c>
      <c r="C34" s="655">
        <v>2000</v>
      </c>
      <c r="D34" s="655"/>
      <c r="E34" s="655">
        <v>37.360255000000002</v>
      </c>
      <c r="F34" s="655"/>
      <c r="G34" s="656">
        <f t="shared" si="3"/>
        <v>1.8680127500000001E-2</v>
      </c>
      <c r="H34" s="656"/>
    </row>
    <row r="35" spans="1:8" ht="21" customHeight="1">
      <c r="A35" s="648">
        <v>4</v>
      </c>
      <c r="B35" s="649" t="s">
        <v>100</v>
      </c>
      <c r="C35" s="655">
        <v>8640000</v>
      </c>
      <c r="D35" s="655"/>
      <c r="E35" s="655">
        <v>6161480.0579570001</v>
      </c>
      <c r="F35" s="655"/>
      <c r="G35" s="656">
        <f t="shared" si="3"/>
        <v>0.71313426596724538</v>
      </c>
      <c r="H35" s="656"/>
    </row>
    <row r="36" spans="1:8" ht="21" customHeight="1">
      <c r="A36" s="648">
        <v>5</v>
      </c>
      <c r="B36" s="649" t="s">
        <v>101</v>
      </c>
      <c r="C36" s="655">
        <v>100000</v>
      </c>
      <c r="D36" s="655"/>
      <c r="E36" s="655">
        <v>101618.2562</v>
      </c>
      <c r="F36" s="655"/>
      <c r="G36" s="656">
        <f t="shared" si="3"/>
        <v>1.016182562</v>
      </c>
      <c r="H36" s="656"/>
    </row>
    <row r="37" spans="1:8" ht="21" customHeight="1">
      <c r="A37" s="648">
        <v>6</v>
      </c>
      <c r="B37" s="649" t="s">
        <v>102</v>
      </c>
      <c r="C37" s="655"/>
      <c r="D37" s="655"/>
      <c r="E37" s="655">
        <v>176.781327</v>
      </c>
      <c r="F37" s="655"/>
      <c r="G37" s="656" t="e">
        <f t="shared" si="3"/>
        <v>#DIV/0!</v>
      </c>
      <c r="H37" s="656"/>
    </row>
    <row r="38" spans="1:8" ht="21" customHeight="1">
      <c r="A38" s="648"/>
      <c r="B38" s="649" t="s">
        <v>94</v>
      </c>
      <c r="C38" s="655">
        <v>2000</v>
      </c>
      <c r="D38" s="655"/>
      <c r="E38" s="655">
        <v>2840.7156829999999</v>
      </c>
      <c r="F38" s="655"/>
      <c r="G38" s="656">
        <f t="shared" si="3"/>
        <v>1.4203578415</v>
      </c>
      <c r="H38" s="656"/>
    </row>
    <row r="39" spans="1:8" s="454" customFormat="1" ht="20.25" customHeight="1">
      <c r="A39" s="646" t="s">
        <v>95</v>
      </c>
      <c r="B39" s="647" t="s">
        <v>2744</v>
      </c>
      <c r="C39" s="653"/>
      <c r="D39" s="653"/>
      <c r="E39" s="653">
        <f>+'02'!E42</f>
        <v>4567.4411639999998</v>
      </c>
      <c r="F39" s="653">
        <f>+'02'!G42</f>
        <v>618.40508999999997</v>
      </c>
      <c r="G39" s="654"/>
      <c r="H39" s="654"/>
    </row>
    <row r="40" spans="1:8" s="454" customFormat="1" ht="20.25" customHeight="1">
      <c r="A40" s="646" t="s">
        <v>103</v>
      </c>
      <c r="B40" s="647" t="s">
        <v>2771</v>
      </c>
      <c r="C40" s="653"/>
      <c r="D40" s="653"/>
      <c r="E40" s="653">
        <f>+'02'!E43</f>
        <v>144287.88386600002</v>
      </c>
      <c r="F40" s="653">
        <f>+E40</f>
        <v>144287.88386600002</v>
      </c>
      <c r="G40" s="654"/>
      <c r="H40" s="654"/>
    </row>
    <row r="41" spans="1:8" s="454" customFormat="1" ht="20.25" customHeight="1">
      <c r="A41" s="646" t="s">
        <v>36</v>
      </c>
      <c r="B41" s="647" t="s">
        <v>2745</v>
      </c>
      <c r="C41" s="653"/>
      <c r="D41" s="653"/>
      <c r="E41" s="653"/>
      <c r="F41" s="653"/>
      <c r="G41" s="654"/>
      <c r="H41" s="654"/>
    </row>
    <row r="42" spans="1:8" s="454" customFormat="1" ht="20.25" customHeight="1">
      <c r="A42" s="646" t="s">
        <v>118</v>
      </c>
      <c r="B42" s="647" t="s">
        <v>2746</v>
      </c>
      <c r="C42" s="653"/>
      <c r="D42" s="653"/>
      <c r="E42" s="653">
        <f>+'02'!E61</f>
        <v>371312.64378599997</v>
      </c>
      <c r="F42" s="653">
        <f>+E42</f>
        <v>371312.64378599997</v>
      </c>
      <c r="G42" s="654"/>
      <c r="H42" s="654"/>
    </row>
    <row r="43" spans="1:8" s="454" customFormat="1" ht="28">
      <c r="A43" s="646" t="s">
        <v>128</v>
      </c>
      <c r="B43" s="647" t="s">
        <v>2747</v>
      </c>
      <c r="C43" s="653">
        <f>+'02'!D60</f>
        <v>1170900</v>
      </c>
      <c r="D43" s="653">
        <f>+C43</f>
        <v>1170900</v>
      </c>
      <c r="E43" s="653">
        <f>+'02'!E60</f>
        <v>11150769.69682</v>
      </c>
      <c r="F43" s="653">
        <f>+E43</f>
        <v>11150769.69682</v>
      </c>
      <c r="G43" s="654">
        <f t="shared" si="3"/>
        <v>9.5232468159706212</v>
      </c>
      <c r="H43" s="654">
        <f t="shared" si="4"/>
        <v>9.5232468159706212</v>
      </c>
    </row>
    <row r="44" spans="1:8">
      <c r="A44" s="651"/>
    </row>
    <row r="45" spans="1:8">
      <c r="A45" s="652"/>
    </row>
    <row r="46" spans="1:8">
      <c r="A46" s="652"/>
    </row>
    <row r="47" spans="1:8">
      <c r="A47" s="652"/>
    </row>
    <row r="48" spans="1:8">
      <c r="A48" s="652"/>
    </row>
    <row r="49" spans="1:1">
      <c r="A49" s="652"/>
    </row>
    <row r="50" spans="1:1">
      <c r="A50" s="529"/>
    </row>
  </sheetData>
  <mergeCells count="9">
    <mergeCell ref="A1:H1"/>
    <mergeCell ref="A2:H2"/>
    <mergeCell ref="A3:H3"/>
    <mergeCell ref="A4:H4"/>
    <mergeCell ref="A5:A6"/>
    <mergeCell ref="B5:B6"/>
    <mergeCell ref="C5:D5"/>
    <mergeCell ref="E5:F5"/>
    <mergeCell ref="G5:H5"/>
  </mergeCells>
  <pageMargins left="0.46" right="0.38" top="0.59" bottom="0.6" header="0.3" footer="0.34"/>
  <pageSetup paperSize="9" scale="86" fitToHeight="0" orientation="portrait" verticalDpi="0" r:id="rId1"/>
  <headerFooter>
    <oddFooter>&amp;C&amp;P</oddFooter>
  </headerFooter>
  <ignoredErrors>
    <ignoredError sqref="C10:E10" formulaRange="1"/>
    <ignoredError sqref="E4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3C79-BEF2-4F63-AC14-A3B80E674030}">
  <dimension ref="A1:E23"/>
  <sheetViews>
    <sheetView workbookViewId="0">
      <selection activeCell="B27" sqref="B27"/>
    </sheetView>
  </sheetViews>
  <sheetFormatPr defaultColWidth="9" defaultRowHeight="14"/>
  <cols>
    <col min="1" max="1" width="6.23046875" style="518" customWidth="1"/>
    <col min="2" max="2" width="35.765625" style="518" customWidth="1"/>
    <col min="3" max="3" width="11.23046875" style="518" customWidth="1"/>
    <col min="4" max="4" width="11.84375" style="518" customWidth="1"/>
    <col min="5" max="5" width="9.765625" style="518" customWidth="1"/>
    <col min="6" max="16384" width="9" style="518"/>
  </cols>
  <sheetData>
    <row r="1" spans="1:5">
      <c r="A1" s="697" t="s">
        <v>2773</v>
      </c>
      <c r="B1" s="697"/>
      <c r="C1" s="697"/>
      <c r="D1" s="697"/>
      <c r="E1" s="697"/>
    </row>
    <row r="2" spans="1:5">
      <c r="A2" s="703" t="s">
        <v>2774</v>
      </c>
      <c r="B2" s="703"/>
      <c r="C2" s="703"/>
      <c r="D2" s="703"/>
      <c r="E2" s="703"/>
    </row>
    <row r="3" spans="1:5">
      <c r="A3" s="699" t="str">
        <f>+'06'!A3:H3</f>
        <v>(Kèm theo Báo cáo số           /BC-UBND ngày          /     /2026 của UBND tỉnh)</v>
      </c>
      <c r="B3" s="699"/>
      <c r="C3" s="699"/>
      <c r="D3" s="699"/>
      <c r="E3" s="699"/>
    </row>
    <row r="4" spans="1:5">
      <c r="A4" s="700" t="s">
        <v>208</v>
      </c>
      <c r="B4" s="700"/>
      <c r="C4" s="700"/>
      <c r="D4" s="700"/>
      <c r="E4" s="700"/>
    </row>
    <row r="5" spans="1:5">
      <c r="A5" s="646" t="s">
        <v>136</v>
      </c>
      <c r="B5" s="646" t="s">
        <v>1240</v>
      </c>
      <c r="C5" s="646" t="s">
        <v>840</v>
      </c>
      <c r="D5" s="646" t="s">
        <v>273</v>
      </c>
      <c r="E5" s="646" t="s">
        <v>802</v>
      </c>
    </row>
    <row r="6" spans="1:5">
      <c r="A6" s="646" t="s">
        <v>35</v>
      </c>
      <c r="B6" s="646" t="s">
        <v>36</v>
      </c>
      <c r="C6" s="646">
        <v>1</v>
      </c>
      <c r="D6" s="646">
        <v>2</v>
      </c>
      <c r="E6" s="646" t="s">
        <v>2748</v>
      </c>
    </row>
    <row r="7" spans="1:5" s="454" customFormat="1" ht="20.25" customHeight="1">
      <c r="A7" s="646"/>
      <c r="B7" s="647" t="s">
        <v>2749</v>
      </c>
      <c r="C7" s="660">
        <f>+C8+C21+C22+C23</f>
        <v>22324783</v>
      </c>
      <c r="D7" s="660">
        <f>+D8+D20+D21+D22+D23</f>
        <v>40747719.099474996</v>
      </c>
      <c r="E7" s="647"/>
    </row>
    <row r="8" spans="1:5" s="454" customFormat="1" ht="21.75" customHeight="1">
      <c r="A8" s="646" t="s">
        <v>35</v>
      </c>
      <c r="B8" s="647" t="s">
        <v>2756</v>
      </c>
      <c r="C8" s="660">
        <f>+C9+C13+C17+C18+C19</f>
        <v>22324783</v>
      </c>
      <c r="D8" s="660">
        <f>+D9+D13+D17+D18+D19</f>
        <v>26380297.989836</v>
      </c>
      <c r="E8" s="647"/>
    </row>
    <row r="9" spans="1:5" s="454" customFormat="1" ht="19.5" customHeight="1">
      <c r="A9" s="646" t="s">
        <v>113</v>
      </c>
      <c r="B9" s="647" t="s">
        <v>142</v>
      </c>
      <c r="C9" s="660">
        <f>+'03'!D10</f>
        <v>5053429</v>
      </c>
      <c r="D9" s="660">
        <f>+'03'!E10</f>
        <v>10057212.343475999</v>
      </c>
      <c r="E9" s="647"/>
    </row>
    <row r="10" spans="1:5" ht="22.5" customHeight="1">
      <c r="A10" s="648">
        <v>1</v>
      </c>
      <c r="B10" s="649" t="s">
        <v>2750</v>
      </c>
      <c r="C10" s="659">
        <f>+'03'!D11</f>
        <v>4881429</v>
      </c>
      <c r="D10" s="659">
        <f>+'03'!E11</f>
        <v>9885212.3434759993</v>
      </c>
      <c r="E10" s="649"/>
    </row>
    <row r="11" spans="1:5" ht="56">
      <c r="A11" s="648">
        <v>2</v>
      </c>
      <c r="B11" s="649" t="s">
        <v>2751</v>
      </c>
      <c r="C11" s="659"/>
      <c r="D11" s="659"/>
      <c r="E11" s="649"/>
    </row>
    <row r="12" spans="1:5" ht="21.75" customHeight="1">
      <c r="A12" s="648">
        <v>3</v>
      </c>
      <c r="B12" s="649" t="s">
        <v>165</v>
      </c>
      <c r="C12" s="659">
        <f>+'03'!D26+'03'!D27</f>
        <v>172000</v>
      </c>
      <c r="D12" s="659">
        <f>+'03'!E26+'03'!E27</f>
        <v>172000</v>
      </c>
      <c r="E12" s="649"/>
    </row>
    <row r="13" spans="1:5" s="454" customFormat="1" ht="24.75" customHeight="1">
      <c r="A13" s="646" t="s">
        <v>85</v>
      </c>
      <c r="B13" s="647" t="s">
        <v>167</v>
      </c>
      <c r="C13" s="660">
        <f>+'03'!D29</f>
        <v>16969259</v>
      </c>
      <c r="D13" s="660">
        <f>+'01'!F12</f>
        <v>16297421.860317001</v>
      </c>
      <c r="E13" s="647"/>
    </row>
    <row r="14" spans="1:5" ht="19.5" customHeight="1">
      <c r="A14" s="648"/>
      <c r="B14" s="650" t="s">
        <v>200</v>
      </c>
      <c r="C14" s="659"/>
      <c r="D14" s="659"/>
      <c r="E14" s="649"/>
    </row>
    <row r="15" spans="1:5" ht="21" customHeight="1">
      <c r="A15" s="648">
        <v>1</v>
      </c>
      <c r="B15" s="650" t="s">
        <v>1182</v>
      </c>
      <c r="C15" s="659">
        <f>+'03'!D32</f>
        <v>6385905</v>
      </c>
      <c r="D15" s="659">
        <f>+'03'!E32</f>
        <v>6064059.6731970003</v>
      </c>
      <c r="E15" s="649"/>
    </row>
    <row r="16" spans="1:5" ht="21" customHeight="1">
      <c r="A16" s="648">
        <v>2</v>
      </c>
      <c r="B16" s="650" t="s">
        <v>1183</v>
      </c>
      <c r="C16" s="659">
        <f>+'03'!D33</f>
        <v>56860</v>
      </c>
      <c r="D16" s="659">
        <f>+'03'!E33</f>
        <v>53534.055511999999</v>
      </c>
      <c r="E16" s="649"/>
    </row>
    <row r="17" spans="1:5" s="454" customFormat="1" ht="35.25" customHeight="1">
      <c r="A17" s="646" t="s">
        <v>95</v>
      </c>
      <c r="B17" s="647" t="s">
        <v>2722</v>
      </c>
      <c r="C17" s="660">
        <f>+'03'!D28</f>
        <v>30400</v>
      </c>
      <c r="D17" s="660">
        <f>+'03'!E28</f>
        <v>24323.786043</v>
      </c>
      <c r="E17" s="647"/>
    </row>
    <row r="18" spans="1:5" s="454" customFormat="1" ht="23.25" customHeight="1">
      <c r="A18" s="646" t="s">
        <v>103</v>
      </c>
      <c r="B18" s="647" t="s">
        <v>180</v>
      </c>
      <c r="C18" s="660">
        <f>+'03'!D43</f>
        <v>1340</v>
      </c>
      <c r="D18" s="660">
        <f>+'03'!E43</f>
        <v>1340</v>
      </c>
      <c r="E18" s="647"/>
    </row>
    <row r="19" spans="1:5" s="454" customFormat="1" ht="23.25" customHeight="1">
      <c r="A19" s="646" t="s">
        <v>105</v>
      </c>
      <c r="B19" s="647" t="s">
        <v>2723</v>
      </c>
      <c r="C19" s="660">
        <f>+'03'!D55</f>
        <v>270355</v>
      </c>
      <c r="D19" s="660"/>
      <c r="E19" s="647"/>
    </row>
    <row r="20" spans="1:5" s="454" customFormat="1" ht="23.25" customHeight="1">
      <c r="A20" s="646" t="s">
        <v>36</v>
      </c>
      <c r="B20" s="647" t="s">
        <v>190</v>
      </c>
      <c r="C20" s="660"/>
      <c r="D20" s="660">
        <f>+'03'!F53</f>
        <v>198772.2</v>
      </c>
      <c r="E20" s="647"/>
    </row>
    <row r="21" spans="1:5" s="454" customFormat="1" ht="24.75" customHeight="1">
      <c r="A21" s="646" t="s">
        <v>118</v>
      </c>
      <c r="B21" s="647" t="s">
        <v>221</v>
      </c>
      <c r="C21" s="660"/>
      <c r="D21" s="660">
        <f>+'03'!E47</f>
        <v>56400</v>
      </c>
      <c r="E21" s="647"/>
    </row>
    <row r="22" spans="1:5" s="454" customFormat="1" ht="24" customHeight="1">
      <c r="A22" s="646" t="s">
        <v>128</v>
      </c>
      <c r="B22" s="647" t="s">
        <v>206</v>
      </c>
      <c r="C22" s="660"/>
      <c r="D22" s="660">
        <f>+'03'!E56</f>
        <v>184847.77496499999</v>
      </c>
      <c r="E22" s="647"/>
    </row>
    <row r="23" spans="1:5" s="454" customFormat="1">
      <c r="A23" s="646" t="s">
        <v>205</v>
      </c>
      <c r="B23" s="647" t="s">
        <v>2752</v>
      </c>
      <c r="C23" s="660"/>
      <c r="D23" s="660">
        <f>+'03'!E46</f>
        <v>13927401.134674</v>
      </c>
      <c r="E23" s="647"/>
    </row>
  </sheetData>
  <mergeCells count="4">
    <mergeCell ref="A1:E1"/>
    <mergeCell ref="A2:E2"/>
    <mergeCell ref="A3:E3"/>
    <mergeCell ref="A4:E4"/>
  </mergeCells>
  <pageMargins left="0.91"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0F355-3CF9-4702-8817-0601E88BBEDE}">
  <sheetPr>
    <pageSetUpPr fitToPage="1"/>
  </sheetPr>
  <dimension ref="A1:K25"/>
  <sheetViews>
    <sheetView workbookViewId="0">
      <selection activeCell="B27" sqref="B27"/>
    </sheetView>
  </sheetViews>
  <sheetFormatPr defaultColWidth="9" defaultRowHeight="14"/>
  <cols>
    <col min="1" max="1" width="4.23046875" style="662" customWidth="1"/>
    <col min="2" max="2" width="30.23046875" style="662" customWidth="1"/>
    <col min="3" max="3" width="11" style="662" customWidth="1"/>
    <col min="4" max="4" width="11.15234375" style="662" customWidth="1"/>
    <col min="5" max="5" width="10" style="662" customWidth="1"/>
    <col min="6" max="6" width="12" style="662" customWidth="1"/>
    <col min="7" max="8" width="10.84375" style="662" customWidth="1"/>
    <col min="9" max="10" width="9" style="662"/>
    <col min="11" max="11" width="9.23046875" style="662" customWidth="1"/>
    <col min="12" max="16384" width="9" style="662"/>
  </cols>
  <sheetData>
    <row r="1" spans="1:11">
      <c r="A1" s="697" t="s">
        <v>2775</v>
      </c>
      <c r="B1" s="697"/>
      <c r="C1" s="697"/>
      <c r="D1" s="697"/>
      <c r="E1" s="697"/>
      <c r="F1" s="697"/>
      <c r="G1" s="697"/>
      <c r="H1" s="697"/>
      <c r="I1" s="697"/>
      <c r="J1" s="697"/>
      <c r="K1" s="697"/>
    </row>
    <row r="2" spans="1:11">
      <c r="A2" s="703" t="s">
        <v>2776</v>
      </c>
      <c r="B2" s="703"/>
      <c r="C2" s="703"/>
      <c r="D2" s="703"/>
      <c r="E2" s="703"/>
      <c r="F2" s="703"/>
      <c r="G2" s="703"/>
      <c r="H2" s="703"/>
      <c r="I2" s="703"/>
      <c r="J2" s="703"/>
      <c r="K2" s="703"/>
    </row>
    <row r="3" spans="1:11">
      <c r="A3" s="699" t="str">
        <f>+'07'!A3:E33</f>
        <v>(Kèm theo Báo cáo số           /BC-UBND ngày          /     /2026 của UBND tỉnh)</v>
      </c>
      <c r="B3" s="699"/>
      <c r="C3" s="699"/>
      <c r="D3" s="699"/>
      <c r="E3" s="699"/>
      <c r="F3" s="699"/>
      <c r="G3" s="699"/>
      <c r="H3" s="699"/>
      <c r="I3" s="699"/>
      <c r="J3" s="699"/>
      <c r="K3" s="699"/>
    </row>
    <row r="4" spans="1:11">
      <c r="A4" s="704" t="s">
        <v>208</v>
      </c>
      <c r="B4" s="704"/>
      <c r="C4" s="704"/>
      <c r="D4" s="704"/>
      <c r="E4" s="704"/>
      <c r="F4" s="704"/>
      <c r="G4" s="704"/>
      <c r="H4" s="704"/>
      <c r="I4" s="704"/>
      <c r="J4" s="704"/>
      <c r="K4" s="704"/>
    </row>
    <row r="5" spans="1:11">
      <c r="A5" s="701" t="s">
        <v>136</v>
      </c>
      <c r="B5" s="701" t="s">
        <v>1240</v>
      </c>
      <c r="C5" s="701" t="s">
        <v>840</v>
      </c>
      <c r="D5" s="701" t="s">
        <v>1208</v>
      </c>
      <c r="E5" s="701"/>
      <c r="F5" s="701" t="s">
        <v>273</v>
      </c>
      <c r="G5" s="701" t="s">
        <v>1208</v>
      </c>
      <c r="H5" s="701"/>
      <c r="I5" s="701" t="s">
        <v>802</v>
      </c>
      <c r="J5" s="701"/>
      <c r="K5" s="701"/>
    </row>
    <row r="6" spans="1:11" ht="38.25" customHeight="1">
      <c r="A6" s="701"/>
      <c r="B6" s="701"/>
      <c r="C6" s="701"/>
      <c r="D6" s="646" t="s">
        <v>212</v>
      </c>
      <c r="E6" s="646" t="s">
        <v>2777</v>
      </c>
      <c r="F6" s="701"/>
      <c r="G6" s="646" t="s">
        <v>212</v>
      </c>
      <c r="H6" s="646" t="s">
        <v>2777</v>
      </c>
      <c r="I6" s="646" t="s">
        <v>2753</v>
      </c>
      <c r="J6" s="646" t="s">
        <v>212</v>
      </c>
      <c r="K6" s="646" t="s">
        <v>2777</v>
      </c>
    </row>
    <row r="7" spans="1:11" s="663" customFormat="1" ht="10.5">
      <c r="A7" s="661" t="s">
        <v>35</v>
      </c>
      <c r="B7" s="661" t="s">
        <v>36</v>
      </c>
      <c r="C7" s="661" t="s">
        <v>284</v>
      </c>
      <c r="D7" s="661">
        <v>2</v>
      </c>
      <c r="E7" s="661">
        <v>3</v>
      </c>
      <c r="F7" s="661" t="s">
        <v>285</v>
      </c>
      <c r="G7" s="661">
        <v>5</v>
      </c>
      <c r="H7" s="661">
        <v>6</v>
      </c>
      <c r="I7" s="661" t="s">
        <v>2707</v>
      </c>
      <c r="J7" s="661" t="s">
        <v>2754</v>
      </c>
      <c r="K7" s="661" t="s">
        <v>2755</v>
      </c>
    </row>
    <row r="8" spans="1:11" s="664" customFormat="1" ht="20.25" customHeight="1">
      <c r="A8" s="646"/>
      <c r="B8" s="647" t="s">
        <v>2720</v>
      </c>
      <c r="C8" s="660">
        <f>+C9+C21+C22+C23+C24</f>
        <v>22324783</v>
      </c>
      <c r="D8" s="660">
        <f t="shared" ref="D8:H8" si="0">+D9+D21+D22+D23+D24</f>
        <v>12345763</v>
      </c>
      <c r="E8" s="660">
        <f t="shared" si="0"/>
        <v>9979020</v>
      </c>
      <c r="F8" s="660">
        <f t="shared" si="0"/>
        <v>40750310.940475002</v>
      </c>
      <c r="G8" s="660">
        <f t="shared" si="0"/>
        <v>25330382.930373996</v>
      </c>
      <c r="H8" s="660">
        <f t="shared" si="0"/>
        <v>15618129.699410001</v>
      </c>
      <c r="I8" s="667">
        <f>+F8/C8</f>
        <v>1.8253396210155772</v>
      </c>
      <c r="J8" s="667">
        <f>+G8/D8</f>
        <v>2.0517470593250491</v>
      </c>
      <c r="K8" s="667">
        <f>+H8/E8</f>
        <v>1.5650965424871381</v>
      </c>
    </row>
    <row r="9" spans="1:11" s="664" customFormat="1" ht="21.75" customHeight="1">
      <c r="A9" s="646" t="s">
        <v>35</v>
      </c>
      <c r="B9" s="647" t="s">
        <v>2756</v>
      </c>
      <c r="C9" s="660">
        <f>+C10+C14+C18+C19+C20</f>
        <v>22324783</v>
      </c>
      <c r="D9" s="660">
        <f t="shared" ref="D9:H9" si="1">+D10+D14+D18+D19+D20</f>
        <v>12345763</v>
      </c>
      <c r="E9" s="660">
        <f t="shared" si="1"/>
        <v>9979020</v>
      </c>
      <c r="F9" s="660">
        <f t="shared" si="1"/>
        <v>26382889.830836002</v>
      </c>
      <c r="G9" s="660">
        <f t="shared" si="1"/>
        <v>12295120.152725998</v>
      </c>
      <c r="H9" s="660">
        <f t="shared" si="1"/>
        <v>14085177.837110002</v>
      </c>
      <c r="I9" s="667">
        <f t="shared" ref="I9:I20" si="2">+F9/C9</f>
        <v>1.1817758690346958</v>
      </c>
      <c r="J9" s="667">
        <f t="shared" ref="J9:J20" si="3">+G9/D9</f>
        <v>0.99589795727700248</v>
      </c>
      <c r="K9" s="667">
        <f t="shared" ref="K9:K20" si="4">+H9/E9</f>
        <v>1.4114790667931321</v>
      </c>
    </row>
    <row r="10" spans="1:11" s="664" customFormat="1" ht="19.5" customHeight="1">
      <c r="A10" s="646" t="s">
        <v>113</v>
      </c>
      <c r="B10" s="647" t="s">
        <v>142</v>
      </c>
      <c r="C10" s="660">
        <f>SUM(C11:C13)</f>
        <v>5053429</v>
      </c>
      <c r="D10" s="660">
        <f t="shared" ref="D10:E10" si="5">SUM(D11:D13)</f>
        <v>4560229</v>
      </c>
      <c r="E10" s="660">
        <f t="shared" si="5"/>
        <v>493200</v>
      </c>
      <c r="F10" s="660">
        <f>SUM(F11:F13)</f>
        <v>10059804.184475999</v>
      </c>
      <c r="G10" s="660">
        <f>SUM(G11:G13)</f>
        <v>7165237.3609060002</v>
      </c>
      <c r="H10" s="660">
        <f>SUM(H11:H13)</f>
        <v>2891974.9825700005</v>
      </c>
      <c r="I10" s="667">
        <f t="shared" si="2"/>
        <v>1.9906887352085088</v>
      </c>
      <c r="J10" s="667">
        <f t="shared" si="3"/>
        <v>1.5712450758297445</v>
      </c>
      <c r="K10" s="667">
        <f t="shared" si="4"/>
        <v>5.8636962339213312</v>
      </c>
    </row>
    <row r="11" spans="1:11" ht="22.5" customHeight="1">
      <c r="A11" s="648">
        <v>1</v>
      </c>
      <c r="B11" s="649" t="s">
        <v>2750</v>
      </c>
      <c r="C11" s="659">
        <v>4881429</v>
      </c>
      <c r="D11" s="659">
        <f>+C11-E11</f>
        <v>4388229</v>
      </c>
      <c r="E11" s="659">
        <v>493200</v>
      </c>
      <c r="F11" s="665">
        <v>9887804.1844759993</v>
      </c>
      <c r="G11" s="665">
        <f>+'03'!F11</f>
        <v>6993237.3609060002</v>
      </c>
      <c r="H11" s="665">
        <f>+'03'!G11</f>
        <v>2891974.9825700005</v>
      </c>
      <c r="I11" s="668">
        <f t="shared" si="2"/>
        <v>2.0255962310372637</v>
      </c>
      <c r="J11" s="668">
        <f t="shared" si="3"/>
        <v>1.593635464536149</v>
      </c>
      <c r="K11" s="668">
        <f t="shared" si="4"/>
        <v>5.8636962339213312</v>
      </c>
    </row>
    <row r="12" spans="1:11" ht="75.75" customHeight="1">
      <c r="A12" s="648">
        <v>2</v>
      </c>
      <c r="B12" s="649" t="s">
        <v>2751</v>
      </c>
      <c r="C12" s="659"/>
      <c r="D12" s="659">
        <f>+C12-E12</f>
        <v>0</v>
      </c>
      <c r="E12" s="659"/>
      <c r="F12" s="665"/>
      <c r="G12" s="665"/>
      <c r="H12" s="665"/>
      <c r="I12" s="668"/>
      <c r="J12" s="668"/>
      <c r="K12" s="668"/>
    </row>
    <row r="13" spans="1:11" ht="21.75" customHeight="1">
      <c r="A13" s="648">
        <v>3</v>
      </c>
      <c r="B13" s="649" t="s">
        <v>165</v>
      </c>
      <c r="C13" s="659">
        <v>172000</v>
      </c>
      <c r="D13" s="659">
        <f>+C13-E13</f>
        <v>172000</v>
      </c>
      <c r="E13" s="659"/>
      <c r="F13" s="665">
        <v>172000</v>
      </c>
      <c r="G13" s="665">
        <f>+'03'!E26+'03'!E27</f>
        <v>172000</v>
      </c>
      <c r="H13" s="665"/>
      <c r="I13" s="668">
        <f t="shared" si="2"/>
        <v>1</v>
      </c>
      <c r="J13" s="668">
        <f t="shared" si="3"/>
        <v>1</v>
      </c>
      <c r="K13" s="668"/>
    </row>
    <row r="14" spans="1:11" s="664" customFormat="1" ht="24.75" customHeight="1">
      <c r="A14" s="646" t="s">
        <v>85</v>
      </c>
      <c r="B14" s="647" t="s">
        <v>167</v>
      </c>
      <c r="C14" s="660">
        <v>16969259</v>
      </c>
      <c r="D14" s="660">
        <f t="shared" ref="D14:D20" si="6">+C14-E14</f>
        <v>7522652</v>
      </c>
      <c r="E14" s="660">
        <v>9446607</v>
      </c>
      <c r="F14" s="666">
        <v>16297421.860317001</v>
      </c>
      <c r="G14" s="666">
        <f>+'03'!F29</f>
        <v>5104219.0057769995</v>
      </c>
      <c r="H14" s="666">
        <f>+'03'!G29</f>
        <v>11193202.854540002</v>
      </c>
      <c r="I14" s="667">
        <f t="shared" si="2"/>
        <v>0.96040857531357149</v>
      </c>
      <c r="J14" s="667">
        <f t="shared" si="3"/>
        <v>0.67851324317235462</v>
      </c>
      <c r="K14" s="667">
        <f t="shared" si="4"/>
        <v>1.1848913429488495</v>
      </c>
    </row>
    <row r="15" spans="1:11" ht="19.5" customHeight="1">
      <c r="A15" s="648"/>
      <c r="B15" s="650" t="s">
        <v>200</v>
      </c>
      <c r="C15" s="659"/>
      <c r="D15" s="659"/>
      <c r="E15" s="659"/>
      <c r="F15" s="665"/>
      <c r="G15" s="665"/>
      <c r="H15" s="665"/>
      <c r="I15" s="668"/>
      <c r="J15" s="668"/>
      <c r="K15" s="668"/>
    </row>
    <row r="16" spans="1:11" ht="21" customHeight="1">
      <c r="A16" s="648">
        <v>1</v>
      </c>
      <c r="B16" s="650" t="s">
        <v>1182</v>
      </c>
      <c r="C16" s="659">
        <v>6385905</v>
      </c>
      <c r="D16" s="659">
        <f t="shared" si="6"/>
        <v>1567142</v>
      </c>
      <c r="E16" s="659">
        <v>4818763</v>
      </c>
      <c r="F16" s="665">
        <v>6064059.6731970003</v>
      </c>
      <c r="G16" s="665">
        <f>+'03'!F32</f>
        <v>1321404.7069010001</v>
      </c>
      <c r="H16" s="665">
        <f>+'03'!G32</f>
        <v>4742654.9662960004</v>
      </c>
      <c r="I16" s="668">
        <f t="shared" si="2"/>
        <v>0.94960067103989176</v>
      </c>
      <c r="J16" s="668">
        <f t="shared" si="3"/>
        <v>0.84319398427264414</v>
      </c>
      <c r="K16" s="668">
        <f>+H16/E16</f>
        <v>0.98420589813111792</v>
      </c>
    </row>
    <row r="17" spans="1:11" ht="21" customHeight="1">
      <c r="A17" s="648">
        <v>2</v>
      </c>
      <c r="B17" s="650" t="s">
        <v>1183</v>
      </c>
      <c r="C17" s="659">
        <v>56860</v>
      </c>
      <c r="D17" s="659">
        <f t="shared" si="6"/>
        <v>56860</v>
      </c>
      <c r="E17" s="659"/>
      <c r="F17" s="665">
        <v>53534.055511999999</v>
      </c>
      <c r="G17" s="665">
        <f>+'03'!F33</f>
        <v>53534.055511999999</v>
      </c>
      <c r="H17" s="665">
        <f>+'03'!G33</f>
        <v>0</v>
      </c>
      <c r="I17" s="668">
        <f t="shared" si="2"/>
        <v>0.94150642827998587</v>
      </c>
      <c r="J17" s="668">
        <f t="shared" si="3"/>
        <v>0.94150642827998587</v>
      </c>
      <c r="K17" s="668"/>
    </row>
    <row r="18" spans="1:11" s="664" customFormat="1" ht="35.25" customHeight="1">
      <c r="A18" s="646" t="s">
        <v>95</v>
      </c>
      <c r="B18" s="647" t="s">
        <v>2722</v>
      </c>
      <c r="C18" s="660">
        <v>30400</v>
      </c>
      <c r="D18" s="660">
        <f t="shared" si="6"/>
        <v>30400</v>
      </c>
      <c r="E18" s="660"/>
      <c r="F18" s="666">
        <v>24323.786043</v>
      </c>
      <c r="G18" s="666">
        <f>+'03'!F28</f>
        <v>24323.786043</v>
      </c>
      <c r="H18" s="666">
        <f>+'03'!G28</f>
        <v>0</v>
      </c>
      <c r="I18" s="667">
        <f t="shared" si="2"/>
        <v>0.80012454088815788</v>
      </c>
      <c r="J18" s="667">
        <f t="shared" si="3"/>
        <v>0.80012454088815788</v>
      </c>
      <c r="K18" s="667"/>
    </row>
    <row r="19" spans="1:11" s="664" customFormat="1" ht="23.25" customHeight="1">
      <c r="A19" s="646" t="s">
        <v>103</v>
      </c>
      <c r="B19" s="647" t="s">
        <v>180</v>
      </c>
      <c r="C19" s="660">
        <v>1340</v>
      </c>
      <c r="D19" s="660">
        <f t="shared" si="6"/>
        <v>1340</v>
      </c>
      <c r="E19" s="660"/>
      <c r="F19" s="666">
        <v>1340</v>
      </c>
      <c r="G19" s="666">
        <f>+'03'!F43</f>
        <v>1340</v>
      </c>
      <c r="H19" s="666">
        <f>+'03'!G43</f>
        <v>0</v>
      </c>
      <c r="I19" s="667">
        <f t="shared" si="2"/>
        <v>1</v>
      </c>
      <c r="J19" s="667">
        <f t="shared" si="3"/>
        <v>1</v>
      </c>
      <c r="K19" s="667"/>
    </row>
    <row r="20" spans="1:11" s="664" customFormat="1" ht="23.25" customHeight="1">
      <c r="A20" s="646" t="s">
        <v>105</v>
      </c>
      <c r="B20" s="647" t="s">
        <v>2723</v>
      </c>
      <c r="C20" s="660">
        <v>270355</v>
      </c>
      <c r="D20" s="660">
        <f t="shared" si="6"/>
        <v>231142</v>
      </c>
      <c r="E20" s="660">
        <v>39213</v>
      </c>
      <c r="F20" s="666"/>
      <c r="G20" s="666"/>
      <c r="H20" s="666"/>
      <c r="I20" s="667">
        <f t="shared" si="2"/>
        <v>0</v>
      </c>
      <c r="J20" s="667">
        <f t="shared" si="3"/>
        <v>0</v>
      </c>
      <c r="K20" s="667">
        <f t="shared" si="4"/>
        <v>0</v>
      </c>
    </row>
    <row r="21" spans="1:11" s="664" customFormat="1" ht="32.25" customHeight="1">
      <c r="A21" s="646" t="s">
        <v>36</v>
      </c>
      <c r="B21" s="647" t="s">
        <v>190</v>
      </c>
      <c r="C21" s="660"/>
      <c r="D21" s="660"/>
      <c r="E21" s="660"/>
      <c r="F21" s="666">
        <v>198772.2</v>
      </c>
      <c r="G21" s="666">
        <f>+'03'!F53</f>
        <v>198772.2</v>
      </c>
      <c r="H21" s="666">
        <f>+'03'!G53</f>
        <v>200793.53030899999</v>
      </c>
      <c r="I21" s="667"/>
      <c r="J21" s="667"/>
      <c r="K21" s="667"/>
    </row>
    <row r="22" spans="1:11" s="664" customFormat="1" ht="31.5" customHeight="1">
      <c r="A22" s="646" t="s">
        <v>118</v>
      </c>
      <c r="B22" s="647" t="s">
        <v>221</v>
      </c>
      <c r="C22" s="660"/>
      <c r="D22" s="660"/>
      <c r="E22" s="660"/>
      <c r="F22" s="666">
        <v>56400</v>
      </c>
      <c r="G22" s="666">
        <f>+'03'!F47</f>
        <v>56400</v>
      </c>
      <c r="H22" s="666">
        <f>+'03'!G47</f>
        <v>0</v>
      </c>
      <c r="I22" s="667"/>
      <c r="J22" s="667"/>
      <c r="K22" s="667"/>
    </row>
    <row r="23" spans="1:11" s="664" customFormat="1" ht="24" customHeight="1">
      <c r="A23" s="646" t="s">
        <v>128</v>
      </c>
      <c r="B23" s="647" t="s">
        <v>206</v>
      </c>
      <c r="C23" s="660"/>
      <c r="D23" s="660"/>
      <c r="E23" s="660"/>
      <c r="F23" s="666">
        <v>184847.77496499999</v>
      </c>
      <c r="G23" s="666">
        <f>+'03'!F56</f>
        <v>184847.77496499999</v>
      </c>
      <c r="H23" s="666">
        <f>+'03'!G56</f>
        <v>0</v>
      </c>
      <c r="I23" s="667"/>
      <c r="J23" s="667"/>
      <c r="K23" s="667"/>
    </row>
    <row r="24" spans="1:11" s="664" customFormat="1" ht="28">
      <c r="A24" s="646" t="s">
        <v>205</v>
      </c>
      <c r="B24" s="647" t="s">
        <v>2752</v>
      </c>
      <c r="C24" s="660"/>
      <c r="D24" s="660"/>
      <c r="E24" s="660"/>
      <c r="F24" s="666">
        <v>13927401.134674</v>
      </c>
      <c r="G24" s="666">
        <f>+'03'!F46</f>
        <v>12595242.802683</v>
      </c>
      <c r="H24" s="666">
        <f>+'03'!G46</f>
        <v>1332158.3319910001</v>
      </c>
      <c r="I24" s="667"/>
      <c r="J24" s="667"/>
      <c r="K24" s="667"/>
    </row>
    <row r="25" spans="1:11">
      <c r="A25" s="529"/>
    </row>
  </sheetData>
  <mergeCells count="11">
    <mergeCell ref="I5:K5"/>
    <mergeCell ref="A1:K1"/>
    <mergeCell ref="A2:K2"/>
    <mergeCell ref="A3:K3"/>
    <mergeCell ref="A4:K4"/>
    <mergeCell ref="A5:A6"/>
    <mergeCell ref="B5:B6"/>
    <mergeCell ref="C5:C6"/>
    <mergeCell ref="D5:E5"/>
    <mergeCell ref="F5:F6"/>
    <mergeCell ref="G5:H5"/>
  </mergeCells>
  <pageMargins left="0.56000000000000005" right="0.61" top="0.28000000000000003" bottom="0.22" header="0.2" footer="0.2"/>
  <pageSetup paperSize="9" scale="98" fitToHeight="0" orientation="landscape"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9846-1F1D-462C-8A08-BDF4587AC446}">
  <sheetPr>
    <pageSetUpPr fitToPage="1"/>
  </sheetPr>
  <dimension ref="A1:AC361"/>
  <sheetViews>
    <sheetView tabSelected="1" workbookViewId="0">
      <pane xSplit="2" ySplit="8" topLeftCell="I9" activePane="bottomRight" state="frozen"/>
      <selection activeCell="B27" sqref="B27"/>
      <selection pane="topRight" activeCell="B27" sqref="B27"/>
      <selection pane="bottomLeft" activeCell="B27" sqref="B27"/>
      <selection pane="bottomRight" activeCell="B27" sqref="B27"/>
    </sheetView>
  </sheetViews>
  <sheetFormatPr defaultColWidth="8" defaultRowHeight="14"/>
  <cols>
    <col min="1" max="1" width="5.15234375" style="573" customWidth="1"/>
    <col min="2" max="2" width="30.4609375" style="460" customWidth="1"/>
    <col min="3" max="5" width="11.23046875" style="460" customWidth="1"/>
    <col min="6" max="6" width="9.3828125" style="460" customWidth="1"/>
    <col min="7" max="7" width="8.84375" style="460" customWidth="1"/>
    <col min="8" max="8" width="9.3828125" style="460" customWidth="1"/>
    <col min="9" max="9" width="9.4609375" style="460" customWidth="1"/>
    <col min="10" max="10" width="8.61328125" style="460" customWidth="1"/>
    <col min="11" max="11" width="8.84375" style="460" customWidth="1"/>
    <col min="12" max="12" width="11.23046875" style="460" customWidth="1"/>
    <col min="13" max="13" width="10.84375" style="460" customWidth="1"/>
    <col min="14" max="14" width="10.765625" style="460" customWidth="1"/>
    <col min="15" max="15" width="9.23046875" style="460" customWidth="1"/>
    <col min="16" max="16" width="8.61328125" style="460" customWidth="1"/>
    <col min="17" max="17" width="9.61328125" style="460" customWidth="1"/>
    <col min="18" max="18" width="9.765625" style="460" customWidth="1"/>
    <col min="19" max="19" width="8.15234375" style="460" customWidth="1"/>
    <col min="20" max="20" width="11.23046875" style="460" customWidth="1"/>
    <col min="21" max="21" width="8.765625" style="460" customWidth="1"/>
    <col min="22" max="28" width="8.3828125" style="460" customWidth="1"/>
    <col min="29" max="29" width="8" style="460" customWidth="1"/>
    <col min="30" max="16384" width="8" style="460"/>
  </cols>
  <sheetData>
    <row r="1" spans="1:29">
      <c r="A1" s="705" t="s">
        <v>2778</v>
      </c>
      <c r="B1" s="705"/>
      <c r="C1" s="705"/>
      <c r="D1" s="705"/>
      <c r="E1" s="705"/>
      <c r="F1" s="705"/>
      <c r="G1" s="705"/>
      <c r="H1" s="705"/>
      <c r="I1" s="705"/>
      <c r="J1" s="705"/>
      <c r="K1" s="705"/>
      <c r="L1" s="705"/>
      <c r="M1" s="705"/>
      <c r="N1" s="705"/>
      <c r="O1" s="705"/>
      <c r="P1" s="705"/>
      <c r="Q1" s="705"/>
      <c r="R1" s="705"/>
      <c r="S1" s="705"/>
      <c r="T1" s="705"/>
      <c r="U1" s="705"/>
      <c r="V1" s="705"/>
      <c r="W1" s="705"/>
      <c r="X1" s="705"/>
      <c r="Y1" s="705"/>
      <c r="Z1" s="705"/>
      <c r="AA1" s="705"/>
      <c r="AB1" s="705"/>
    </row>
    <row r="2" spans="1:29">
      <c r="A2" s="706" t="s">
        <v>838</v>
      </c>
      <c r="B2" s="706"/>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row>
    <row r="3" spans="1:29">
      <c r="A3" s="707" t="str">
        <f>+'03'!A3:I3</f>
        <v>(Kèm theo Báo cáo số           /BC-UBND ngày          /     /2026 của UBND tỉnh)</v>
      </c>
      <c r="B3" s="707"/>
      <c r="C3" s="707"/>
      <c r="D3" s="707"/>
      <c r="E3" s="707"/>
      <c r="F3" s="707"/>
      <c r="G3" s="707"/>
      <c r="H3" s="707"/>
      <c r="I3" s="707"/>
      <c r="J3" s="707"/>
      <c r="K3" s="707"/>
      <c r="L3" s="707"/>
      <c r="M3" s="707"/>
      <c r="N3" s="707"/>
      <c r="O3" s="707"/>
      <c r="P3" s="707"/>
      <c r="Q3" s="707"/>
      <c r="R3" s="707"/>
      <c r="S3" s="707"/>
      <c r="T3" s="707"/>
      <c r="U3" s="707"/>
      <c r="V3" s="707"/>
      <c r="W3" s="707"/>
      <c r="X3" s="707"/>
      <c r="Y3" s="707"/>
      <c r="Z3" s="707"/>
      <c r="AA3" s="707"/>
      <c r="AB3" s="707"/>
    </row>
    <row r="4" spans="1:29">
      <c r="A4" s="574"/>
      <c r="B4" s="493"/>
      <c r="C4" s="493"/>
      <c r="D4" s="493"/>
      <c r="E4" s="493"/>
      <c r="F4" s="493"/>
      <c r="G4" s="493"/>
      <c r="H4" s="493"/>
      <c r="I4" s="493"/>
      <c r="J4" s="493"/>
      <c r="K4" s="493"/>
      <c r="L4" s="493"/>
      <c r="M4" s="493"/>
      <c r="N4" s="493"/>
      <c r="O4" s="493"/>
      <c r="P4" s="493"/>
      <c r="Q4" s="493"/>
      <c r="R4" s="493"/>
      <c r="S4" s="493"/>
      <c r="T4" s="493"/>
      <c r="U4" s="493"/>
      <c r="V4" s="493"/>
      <c r="W4" s="493"/>
      <c r="X4" s="493"/>
      <c r="Y4" s="493"/>
      <c r="Z4" s="493"/>
      <c r="AA4" s="493" t="s">
        <v>827</v>
      </c>
      <c r="AB4" s="493"/>
    </row>
    <row r="5" spans="1:29" ht="12.75" customHeight="1">
      <c r="A5" s="708" t="s">
        <v>136</v>
      </c>
      <c r="B5" s="709" t="s">
        <v>839</v>
      </c>
      <c r="C5" s="709" t="s">
        <v>840</v>
      </c>
      <c r="D5" s="709"/>
      <c r="E5" s="709"/>
      <c r="F5" s="709"/>
      <c r="G5" s="709"/>
      <c r="H5" s="709"/>
      <c r="I5" s="709"/>
      <c r="J5" s="709"/>
      <c r="K5" s="709"/>
      <c r="L5" s="709" t="s">
        <v>273</v>
      </c>
      <c r="M5" s="709"/>
      <c r="N5" s="709"/>
      <c r="O5" s="709"/>
      <c r="P5" s="709"/>
      <c r="Q5" s="709"/>
      <c r="R5" s="709"/>
      <c r="S5" s="709"/>
      <c r="T5" s="709"/>
      <c r="U5" s="709" t="s">
        <v>802</v>
      </c>
      <c r="V5" s="709"/>
      <c r="W5" s="709"/>
      <c r="X5" s="709"/>
      <c r="Y5" s="709"/>
      <c r="Z5" s="709"/>
      <c r="AA5" s="709"/>
      <c r="AB5" s="709"/>
      <c r="AC5" s="709"/>
    </row>
    <row r="6" spans="1:29" ht="33" customHeight="1">
      <c r="A6" s="708"/>
      <c r="B6" s="709"/>
      <c r="C6" s="709" t="s">
        <v>2</v>
      </c>
      <c r="D6" s="709" t="s">
        <v>841</v>
      </c>
      <c r="E6" s="709" t="s">
        <v>842</v>
      </c>
      <c r="F6" s="709" t="s">
        <v>843</v>
      </c>
      <c r="G6" s="709" t="s">
        <v>180</v>
      </c>
      <c r="H6" s="709" t="s">
        <v>844</v>
      </c>
      <c r="I6" s="709"/>
      <c r="J6" s="709"/>
      <c r="K6" s="709" t="s">
        <v>845</v>
      </c>
      <c r="L6" s="709" t="s">
        <v>2</v>
      </c>
      <c r="M6" s="709" t="s">
        <v>841</v>
      </c>
      <c r="N6" s="709" t="s">
        <v>846</v>
      </c>
      <c r="O6" s="709" t="s">
        <v>843</v>
      </c>
      <c r="P6" s="709" t="s">
        <v>180</v>
      </c>
      <c r="Q6" s="709" t="s">
        <v>844</v>
      </c>
      <c r="R6" s="709"/>
      <c r="S6" s="709"/>
      <c r="T6" s="709" t="s">
        <v>845</v>
      </c>
      <c r="U6" s="709" t="s">
        <v>2</v>
      </c>
      <c r="V6" s="709" t="s">
        <v>847</v>
      </c>
      <c r="W6" s="709" t="s">
        <v>842</v>
      </c>
      <c r="X6" s="709" t="s">
        <v>843</v>
      </c>
      <c r="Y6" s="709" t="s">
        <v>848</v>
      </c>
      <c r="Z6" s="709" t="s">
        <v>844</v>
      </c>
      <c r="AA6" s="709"/>
      <c r="AB6" s="709"/>
      <c r="AC6" s="710" t="s">
        <v>845</v>
      </c>
    </row>
    <row r="7" spans="1:29" ht="90.75" customHeight="1">
      <c r="A7" s="708"/>
      <c r="B7" s="709"/>
      <c r="C7" s="709"/>
      <c r="D7" s="709"/>
      <c r="E7" s="709"/>
      <c r="F7" s="709"/>
      <c r="G7" s="709"/>
      <c r="H7" s="424" t="s">
        <v>2</v>
      </c>
      <c r="I7" s="424" t="s">
        <v>142</v>
      </c>
      <c r="J7" s="424" t="s">
        <v>167</v>
      </c>
      <c r="K7" s="709"/>
      <c r="L7" s="709"/>
      <c r="M7" s="709"/>
      <c r="N7" s="709"/>
      <c r="O7" s="709"/>
      <c r="P7" s="709"/>
      <c r="Q7" s="424" t="s">
        <v>2</v>
      </c>
      <c r="R7" s="424" t="s">
        <v>142</v>
      </c>
      <c r="S7" s="424" t="s">
        <v>167</v>
      </c>
      <c r="T7" s="709"/>
      <c r="U7" s="709"/>
      <c r="V7" s="709"/>
      <c r="W7" s="709"/>
      <c r="X7" s="709"/>
      <c r="Y7" s="709"/>
      <c r="Z7" s="424" t="s">
        <v>2</v>
      </c>
      <c r="AA7" s="424" t="s">
        <v>142</v>
      </c>
      <c r="AB7" s="424" t="s">
        <v>167</v>
      </c>
      <c r="AC7" s="710"/>
    </row>
    <row r="8" spans="1:29" s="573" customFormat="1">
      <c r="A8" s="495" t="s">
        <v>35</v>
      </c>
      <c r="B8" s="495" t="s">
        <v>36</v>
      </c>
      <c r="C8" s="495">
        <v>1</v>
      </c>
      <c r="D8" s="495">
        <v>2</v>
      </c>
      <c r="E8" s="495">
        <v>3</v>
      </c>
      <c r="F8" s="495">
        <v>4</v>
      </c>
      <c r="G8" s="495">
        <v>5</v>
      </c>
      <c r="H8" s="495">
        <v>6</v>
      </c>
      <c r="I8" s="495">
        <v>7</v>
      </c>
      <c r="J8" s="495">
        <v>8</v>
      </c>
      <c r="K8" s="495">
        <v>9</v>
      </c>
      <c r="L8" s="495">
        <v>10</v>
      </c>
      <c r="M8" s="495">
        <v>11</v>
      </c>
      <c r="N8" s="495">
        <v>12</v>
      </c>
      <c r="O8" s="495">
        <v>13</v>
      </c>
      <c r="P8" s="495">
        <v>14</v>
      </c>
      <c r="Q8" s="495">
        <v>15</v>
      </c>
      <c r="R8" s="495">
        <v>16</v>
      </c>
      <c r="S8" s="495">
        <v>17</v>
      </c>
      <c r="T8" s="495">
        <v>18</v>
      </c>
      <c r="U8" s="495">
        <v>19</v>
      </c>
      <c r="V8" s="495">
        <v>20</v>
      </c>
      <c r="W8" s="495">
        <v>21</v>
      </c>
      <c r="X8" s="495">
        <v>22</v>
      </c>
      <c r="Y8" s="495">
        <v>23</v>
      </c>
      <c r="Z8" s="495">
        <v>24</v>
      </c>
      <c r="AA8" s="495">
        <v>25</v>
      </c>
      <c r="AB8" s="495">
        <v>26</v>
      </c>
      <c r="AC8" s="495">
        <v>27</v>
      </c>
    </row>
    <row r="9" spans="1:29" s="496" customFormat="1">
      <c r="A9" s="495"/>
      <c r="B9" s="494" t="s">
        <v>300</v>
      </c>
      <c r="C9" s="424">
        <f>+C10+C349+C350+C351+C360+C361</f>
        <v>26893886.957738005</v>
      </c>
      <c r="D9" s="424">
        <f t="shared" ref="D9:T9" si="0">+D10+D349+D350+D351+D360+D361</f>
        <v>7552320.5692640003</v>
      </c>
      <c r="E9" s="424">
        <f t="shared" si="0"/>
        <v>4548113.8364210036</v>
      </c>
      <c r="F9" s="424">
        <f t="shared" si="0"/>
        <v>30400</v>
      </c>
      <c r="G9" s="424">
        <f t="shared" si="0"/>
        <v>1340</v>
      </c>
      <c r="H9" s="424">
        <f t="shared" si="0"/>
        <v>251367.69533899997</v>
      </c>
      <c r="I9" s="424">
        <f t="shared" si="0"/>
        <v>212692.07199999999</v>
      </c>
      <c r="J9" s="424">
        <f t="shared" si="0"/>
        <v>38675.623338999998</v>
      </c>
      <c r="K9" s="424">
        <f t="shared" si="0"/>
        <v>0</v>
      </c>
      <c r="L9" s="424">
        <f t="shared" si="0"/>
        <v>38643716.656095996</v>
      </c>
      <c r="M9" s="424">
        <f t="shared" si="0"/>
        <v>6815408.8820210015</v>
      </c>
      <c r="N9" s="424">
        <f t="shared" si="0"/>
        <v>5080341.7242059987</v>
      </c>
      <c r="O9" s="424">
        <f t="shared" si="0"/>
        <v>24323.786043</v>
      </c>
      <c r="P9" s="424">
        <f t="shared" si="0"/>
        <v>1340</v>
      </c>
      <c r="Q9" s="424">
        <f t="shared" si="0"/>
        <v>373705.76045600005</v>
      </c>
      <c r="R9" s="424">
        <f t="shared" si="0"/>
        <v>349828.47888500005</v>
      </c>
      <c r="S9" s="424">
        <f t="shared" si="0"/>
        <v>23877.281570999992</v>
      </c>
      <c r="T9" s="424">
        <f t="shared" si="0"/>
        <v>12866915.129983999</v>
      </c>
      <c r="U9" s="425">
        <f>+L9/C9</f>
        <v>1.4368959279416205</v>
      </c>
      <c r="V9" s="425">
        <f>+M9/D9</f>
        <v>0.9024257934386366</v>
      </c>
      <c r="W9" s="425">
        <f>+N9/E9</f>
        <v>1.1170216724838653</v>
      </c>
      <c r="X9" s="425">
        <f t="shared" ref="X9:AB11" si="1">+O9/F9</f>
        <v>0.80012454088815788</v>
      </c>
      <c r="Y9" s="425">
        <f t="shared" si="1"/>
        <v>1</v>
      </c>
      <c r="Z9" s="425">
        <f t="shared" si="1"/>
        <v>1.4866896875989266</v>
      </c>
      <c r="AA9" s="425">
        <f t="shared" si="1"/>
        <v>1.6447650144900561</v>
      </c>
      <c r="AB9" s="425">
        <f t="shared" si="1"/>
        <v>0.61737289562757869</v>
      </c>
      <c r="AC9" s="495"/>
    </row>
    <row r="10" spans="1:29" s="496" customFormat="1">
      <c r="A10" s="495" t="s">
        <v>113</v>
      </c>
      <c r="B10" s="494" t="s">
        <v>849</v>
      </c>
      <c r="C10" s="424">
        <f>+C11+C84</f>
        <v>13579213.232016005</v>
      </c>
      <c r="D10" s="424">
        <f t="shared" ref="D10:T10" si="2">+D11+D84</f>
        <v>7552320.5692640003</v>
      </c>
      <c r="E10" s="424">
        <f t="shared" si="2"/>
        <v>4548113.8364210036</v>
      </c>
      <c r="F10" s="424">
        <f t="shared" si="2"/>
        <v>0</v>
      </c>
      <c r="G10" s="424">
        <f t="shared" si="2"/>
        <v>0</v>
      </c>
      <c r="H10" s="424">
        <f t="shared" si="2"/>
        <v>251367.69533899997</v>
      </c>
      <c r="I10" s="424">
        <f t="shared" si="2"/>
        <v>212692.07199999999</v>
      </c>
      <c r="J10" s="424">
        <f t="shared" si="2"/>
        <v>38675.623338999998</v>
      </c>
      <c r="K10" s="424">
        <f t="shared" si="2"/>
        <v>0</v>
      </c>
      <c r="L10" s="424">
        <f t="shared" si="2"/>
        <v>12269456.366683001</v>
      </c>
      <c r="M10" s="424">
        <f t="shared" si="2"/>
        <v>6815408.8820210015</v>
      </c>
      <c r="N10" s="424">
        <f t="shared" si="2"/>
        <v>5080341.7242059987</v>
      </c>
      <c r="O10" s="424">
        <f t="shared" si="2"/>
        <v>0</v>
      </c>
      <c r="P10" s="424">
        <f t="shared" si="2"/>
        <v>0</v>
      </c>
      <c r="Q10" s="424">
        <f>+Q11+Q84</f>
        <v>373705.76045600005</v>
      </c>
      <c r="R10" s="424">
        <f t="shared" si="2"/>
        <v>349828.47888500005</v>
      </c>
      <c r="S10" s="424">
        <f t="shared" si="2"/>
        <v>23877.281570999992</v>
      </c>
      <c r="T10" s="424">
        <f t="shared" si="2"/>
        <v>271672.32730100001</v>
      </c>
      <c r="U10" s="425">
        <f t="shared" ref="U10:U11" si="3">+L10/C10</f>
        <v>0.90354692551369897</v>
      </c>
      <c r="V10" s="425">
        <f>+M10/D10</f>
        <v>0.9024257934386366</v>
      </c>
      <c r="W10" s="425">
        <f>+N10/E10</f>
        <v>1.1170216724838653</v>
      </c>
      <c r="X10" s="425"/>
      <c r="Y10" s="425"/>
      <c r="Z10" s="425">
        <f t="shared" si="1"/>
        <v>1.4866896875989266</v>
      </c>
      <c r="AA10" s="425">
        <f t="shared" si="1"/>
        <v>1.6447650144900561</v>
      </c>
      <c r="AB10" s="425">
        <f t="shared" si="1"/>
        <v>0.61737289562757869</v>
      </c>
      <c r="AC10" s="425"/>
    </row>
    <row r="11" spans="1:29" s="496" customFormat="1">
      <c r="A11" s="495" t="s">
        <v>35</v>
      </c>
      <c r="B11" s="494" t="s">
        <v>850</v>
      </c>
      <c r="C11" s="497">
        <f>SUM(C12:C83)</f>
        <v>7765012.6412640009</v>
      </c>
      <c r="D11" s="497">
        <f t="shared" ref="D11:T11" si="4">SUM(D12:D83)</f>
        <v>7552320.5692640003</v>
      </c>
      <c r="E11" s="497">
        <f t="shared" si="4"/>
        <v>0</v>
      </c>
      <c r="F11" s="497">
        <f t="shared" si="4"/>
        <v>0</v>
      </c>
      <c r="G11" s="497">
        <f t="shared" si="4"/>
        <v>0</v>
      </c>
      <c r="H11" s="497">
        <f t="shared" si="4"/>
        <v>212692.07199999999</v>
      </c>
      <c r="I11" s="497">
        <f t="shared" si="4"/>
        <v>212692.07199999999</v>
      </c>
      <c r="J11" s="497">
        <f t="shared" si="4"/>
        <v>0</v>
      </c>
      <c r="K11" s="497">
        <f t="shared" si="4"/>
        <v>0</v>
      </c>
      <c r="L11" s="497">
        <f t="shared" si="4"/>
        <v>7165237.3609060021</v>
      </c>
      <c r="M11" s="497">
        <f t="shared" si="4"/>
        <v>6815408.8820210015</v>
      </c>
      <c r="N11" s="497">
        <f t="shared" si="4"/>
        <v>0</v>
      </c>
      <c r="O11" s="497">
        <f t="shared" si="4"/>
        <v>0</v>
      </c>
      <c r="P11" s="497">
        <f t="shared" si="4"/>
        <v>0</v>
      </c>
      <c r="Q11" s="497">
        <f t="shared" si="4"/>
        <v>349828.47888500005</v>
      </c>
      <c r="R11" s="497">
        <f t="shared" si="4"/>
        <v>349828.47888500005</v>
      </c>
      <c r="S11" s="497">
        <f t="shared" si="4"/>
        <v>0</v>
      </c>
      <c r="T11" s="497">
        <f t="shared" si="4"/>
        <v>0</v>
      </c>
      <c r="U11" s="425">
        <f t="shared" si="3"/>
        <v>0.92275926542981568</v>
      </c>
      <c r="V11" s="425">
        <f>+M11/D11</f>
        <v>0.9024257934386366</v>
      </c>
      <c r="W11" s="425"/>
      <c r="X11" s="425"/>
      <c r="Y11" s="425"/>
      <c r="Z11" s="425">
        <f t="shared" si="1"/>
        <v>1.6447650144900561</v>
      </c>
      <c r="AA11" s="425">
        <f t="shared" si="1"/>
        <v>1.6447650144900561</v>
      </c>
      <c r="AB11" s="425"/>
      <c r="AC11" s="425"/>
    </row>
    <row r="12" spans="1:29">
      <c r="A12" s="443">
        <v>1</v>
      </c>
      <c r="B12" s="47" t="s">
        <v>851</v>
      </c>
      <c r="C12" s="499">
        <v>19915</v>
      </c>
      <c r="D12" s="500">
        <f>C12-I12</f>
        <v>19915</v>
      </c>
      <c r="E12" s="500"/>
      <c r="F12" s="500"/>
      <c r="G12" s="500"/>
      <c r="H12" s="500">
        <f>+I12+J12</f>
        <v>0</v>
      </c>
      <c r="I12" s="500"/>
      <c r="J12" s="500"/>
      <c r="K12" s="500"/>
      <c r="L12" s="499">
        <v>32707.462</v>
      </c>
      <c r="M12" s="500">
        <f>L12-R12</f>
        <v>32707.462</v>
      </c>
      <c r="N12" s="500"/>
      <c r="O12" s="500"/>
      <c r="P12" s="500"/>
      <c r="Q12" s="500">
        <f>+R12+S12</f>
        <v>0</v>
      </c>
      <c r="R12" s="499">
        <v>0</v>
      </c>
      <c r="S12" s="500"/>
      <c r="T12" s="500"/>
      <c r="U12" s="501">
        <f>+L12/C12</f>
        <v>1.6423531006778809</v>
      </c>
      <c r="V12" s="501">
        <f t="shared" ref="V12:V75" si="5">+M12/D12</f>
        <v>1.6423531006778809</v>
      </c>
      <c r="W12" s="501"/>
      <c r="X12" s="501"/>
      <c r="Y12" s="501"/>
      <c r="Z12" s="501"/>
      <c r="AA12" s="501"/>
      <c r="AB12" s="501"/>
      <c r="AC12" s="501"/>
    </row>
    <row r="13" spans="1:29" ht="42">
      <c r="A13" s="443">
        <v>2</v>
      </c>
      <c r="B13" s="47" t="s">
        <v>852</v>
      </c>
      <c r="C13" s="499">
        <v>574325.50159999996</v>
      </c>
      <c r="D13" s="500">
        <f t="shared" ref="D13:D76" si="6">C13-I13</f>
        <v>432893.50159999996</v>
      </c>
      <c r="E13" s="500"/>
      <c r="F13" s="500"/>
      <c r="G13" s="500"/>
      <c r="H13" s="500">
        <f t="shared" ref="H13:H76" si="7">+I13+J13</f>
        <v>141432</v>
      </c>
      <c r="I13" s="499">
        <v>141432</v>
      </c>
      <c r="J13" s="500"/>
      <c r="K13" s="500"/>
      <c r="L13" s="499">
        <v>527400.18948399997</v>
      </c>
      <c r="M13" s="500">
        <f t="shared" ref="M13:M76" si="8">L13-R13</f>
        <v>352906.09348399995</v>
      </c>
      <c r="N13" s="500"/>
      <c r="O13" s="500"/>
      <c r="P13" s="500"/>
      <c r="Q13" s="500">
        <f t="shared" ref="Q13:Q76" si="9">+R13+S13</f>
        <v>174494.09600000002</v>
      </c>
      <c r="R13" s="499">
        <v>174494.09600000002</v>
      </c>
      <c r="S13" s="500"/>
      <c r="T13" s="500"/>
      <c r="U13" s="501">
        <f t="shared" ref="U13:U75" si="10">+L13/C13</f>
        <v>0.91829491815134123</v>
      </c>
      <c r="V13" s="501">
        <f t="shared" si="5"/>
        <v>0.81522612878141665</v>
      </c>
      <c r="W13" s="501"/>
      <c r="X13" s="501"/>
      <c r="Y13" s="501"/>
      <c r="Z13" s="501">
        <f t="shared" ref="Z13:AA35" si="11">+Q13/H13</f>
        <v>1.2337667288873806</v>
      </c>
      <c r="AA13" s="501">
        <f t="shared" si="11"/>
        <v>1.2337667288873806</v>
      </c>
      <c r="AB13" s="501"/>
      <c r="AC13" s="501"/>
    </row>
    <row r="14" spans="1:29" ht="42">
      <c r="A14" s="443">
        <v>3</v>
      </c>
      <c r="B14" s="47" t="s">
        <v>853</v>
      </c>
      <c r="C14" s="499">
        <v>3035059.9404219999</v>
      </c>
      <c r="D14" s="500">
        <f t="shared" si="6"/>
        <v>2978975.4424219998</v>
      </c>
      <c r="E14" s="500"/>
      <c r="F14" s="500"/>
      <c r="G14" s="500"/>
      <c r="H14" s="500">
        <f t="shared" si="7"/>
        <v>56084.498</v>
      </c>
      <c r="I14" s="499">
        <v>56084.498</v>
      </c>
      <c r="J14" s="500"/>
      <c r="K14" s="500"/>
      <c r="L14" s="499">
        <v>2322908.131852</v>
      </c>
      <c r="M14" s="500">
        <f>L14-R14</f>
        <v>2196090.9021669999</v>
      </c>
      <c r="N14" s="500"/>
      <c r="O14" s="500"/>
      <c r="P14" s="500"/>
      <c r="Q14" s="500">
        <f t="shared" si="9"/>
        <v>126817.229685</v>
      </c>
      <c r="R14" s="499">
        <v>126817.229685</v>
      </c>
      <c r="S14" s="500"/>
      <c r="T14" s="500"/>
      <c r="U14" s="501">
        <f t="shared" si="10"/>
        <v>0.76535823919478141</v>
      </c>
      <c r="V14" s="501">
        <f t="shared" si="5"/>
        <v>0.73719671229700023</v>
      </c>
      <c r="W14" s="501"/>
      <c r="X14" s="501"/>
      <c r="Y14" s="501"/>
      <c r="Z14" s="501">
        <f t="shared" si="11"/>
        <v>2.2611815066081182</v>
      </c>
      <c r="AA14" s="501">
        <f t="shared" si="11"/>
        <v>2.2611815066081182</v>
      </c>
      <c r="AB14" s="501"/>
      <c r="AC14" s="501"/>
    </row>
    <row r="15" spans="1:29" ht="42">
      <c r="A15" s="443">
        <v>4</v>
      </c>
      <c r="B15" s="47" t="s">
        <v>854</v>
      </c>
      <c r="C15" s="499">
        <v>2091999.559265</v>
      </c>
      <c r="D15" s="500">
        <f t="shared" si="6"/>
        <v>2091999.559265</v>
      </c>
      <c r="E15" s="500"/>
      <c r="F15" s="500"/>
      <c r="G15" s="500"/>
      <c r="H15" s="500">
        <f t="shared" si="7"/>
        <v>0</v>
      </c>
      <c r="I15" s="499">
        <v>0</v>
      </c>
      <c r="J15" s="500"/>
      <c r="K15" s="500"/>
      <c r="L15" s="499">
        <v>2359285.7986030001</v>
      </c>
      <c r="M15" s="500">
        <f t="shared" si="8"/>
        <v>2359285.7986030001</v>
      </c>
      <c r="N15" s="500"/>
      <c r="O15" s="500"/>
      <c r="P15" s="500"/>
      <c r="Q15" s="500">
        <f t="shared" si="9"/>
        <v>0</v>
      </c>
      <c r="R15" s="499">
        <v>0</v>
      </c>
      <c r="S15" s="500"/>
      <c r="T15" s="500"/>
      <c r="U15" s="501">
        <f t="shared" si="10"/>
        <v>1.1277659157021562</v>
      </c>
      <c r="V15" s="501">
        <f t="shared" si="5"/>
        <v>1.1277659157021562</v>
      </c>
      <c r="W15" s="501"/>
      <c r="X15" s="501"/>
      <c r="Y15" s="501"/>
      <c r="Z15" s="501"/>
      <c r="AA15" s="501"/>
      <c r="AB15" s="501"/>
      <c r="AC15" s="501"/>
    </row>
    <row r="16" spans="1:29" ht="28">
      <c r="A16" s="443">
        <v>5</v>
      </c>
      <c r="B16" s="47" t="s">
        <v>855</v>
      </c>
      <c r="C16" s="499">
        <v>1167133.4014950001</v>
      </c>
      <c r="D16" s="500">
        <f t="shared" si="6"/>
        <v>1163157.8274950001</v>
      </c>
      <c r="E16" s="500"/>
      <c r="F16" s="500"/>
      <c r="G16" s="500"/>
      <c r="H16" s="500">
        <f t="shared" si="7"/>
        <v>3975.5740000000001</v>
      </c>
      <c r="I16" s="499">
        <v>3975.5740000000001</v>
      </c>
      <c r="J16" s="500"/>
      <c r="K16" s="500"/>
      <c r="L16" s="499">
        <v>978290.45784000005</v>
      </c>
      <c r="M16" s="500">
        <f t="shared" si="8"/>
        <v>962677.05694000004</v>
      </c>
      <c r="N16" s="500"/>
      <c r="O16" s="500"/>
      <c r="P16" s="500"/>
      <c r="Q16" s="500">
        <f t="shared" si="9"/>
        <v>15613.400900000001</v>
      </c>
      <c r="R16" s="499">
        <v>15613.400900000001</v>
      </c>
      <c r="S16" s="500"/>
      <c r="T16" s="500"/>
      <c r="U16" s="501">
        <f t="shared" si="10"/>
        <v>0.83819934943759811</v>
      </c>
      <c r="V16" s="501">
        <f t="shared" si="5"/>
        <v>0.82764095652714698</v>
      </c>
      <c r="W16" s="501"/>
      <c r="X16" s="501"/>
      <c r="Y16" s="501"/>
      <c r="Z16" s="501">
        <f t="shared" si="11"/>
        <v>3.9273324807939685</v>
      </c>
      <c r="AA16" s="501">
        <f t="shared" si="11"/>
        <v>3.9273324807939685</v>
      </c>
      <c r="AB16" s="501"/>
      <c r="AC16" s="501"/>
    </row>
    <row r="17" spans="1:29">
      <c r="A17" s="443">
        <v>6</v>
      </c>
      <c r="B17" s="47" t="s">
        <v>856</v>
      </c>
      <c r="C17" s="499">
        <v>30264.481</v>
      </c>
      <c r="D17" s="500">
        <f t="shared" si="6"/>
        <v>30264.481</v>
      </c>
      <c r="E17" s="500"/>
      <c r="F17" s="500"/>
      <c r="G17" s="500"/>
      <c r="H17" s="500">
        <f t="shared" si="7"/>
        <v>0</v>
      </c>
      <c r="I17" s="499">
        <v>0</v>
      </c>
      <c r="J17" s="500"/>
      <c r="K17" s="500"/>
      <c r="L17" s="499">
        <v>31166.346709000001</v>
      </c>
      <c r="M17" s="500">
        <f t="shared" si="8"/>
        <v>31166.346709000001</v>
      </c>
      <c r="N17" s="500"/>
      <c r="O17" s="500"/>
      <c r="P17" s="500"/>
      <c r="Q17" s="500">
        <f t="shared" si="9"/>
        <v>0</v>
      </c>
      <c r="R17" s="499">
        <v>0</v>
      </c>
      <c r="S17" s="500"/>
      <c r="T17" s="500"/>
      <c r="U17" s="501">
        <f t="shared" si="10"/>
        <v>1.0297994771164258</v>
      </c>
      <c r="V17" s="501">
        <f t="shared" si="5"/>
        <v>1.0297994771164258</v>
      </c>
      <c r="W17" s="501"/>
      <c r="X17" s="501"/>
      <c r="Y17" s="501"/>
      <c r="Z17" s="501"/>
      <c r="AA17" s="501"/>
      <c r="AB17" s="501"/>
      <c r="AC17" s="501"/>
    </row>
    <row r="18" spans="1:29">
      <c r="A18" s="443">
        <v>7</v>
      </c>
      <c r="B18" s="47" t="s">
        <v>375</v>
      </c>
      <c r="C18" s="499">
        <v>0</v>
      </c>
      <c r="D18" s="500">
        <f t="shared" si="6"/>
        <v>0</v>
      </c>
      <c r="E18" s="500"/>
      <c r="F18" s="500"/>
      <c r="G18" s="500"/>
      <c r="H18" s="500">
        <f t="shared" si="7"/>
        <v>0</v>
      </c>
      <c r="I18" s="499">
        <v>0</v>
      </c>
      <c r="J18" s="500"/>
      <c r="K18" s="500"/>
      <c r="L18" s="499">
        <v>31244.606517</v>
      </c>
      <c r="M18" s="500">
        <f t="shared" si="8"/>
        <v>31244.606517</v>
      </c>
      <c r="N18" s="500"/>
      <c r="O18" s="500"/>
      <c r="P18" s="500"/>
      <c r="Q18" s="500">
        <f t="shared" si="9"/>
        <v>0</v>
      </c>
      <c r="R18" s="499">
        <v>0</v>
      </c>
      <c r="S18" s="500"/>
      <c r="T18" s="500"/>
      <c r="U18" s="501"/>
      <c r="V18" s="501"/>
      <c r="W18" s="501"/>
      <c r="X18" s="501"/>
      <c r="Y18" s="501"/>
      <c r="Z18" s="501"/>
      <c r="AA18" s="501"/>
      <c r="AB18" s="501"/>
      <c r="AC18" s="501"/>
    </row>
    <row r="19" spans="1:29">
      <c r="A19" s="443">
        <v>8</v>
      </c>
      <c r="B19" s="47" t="s">
        <v>857</v>
      </c>
      <c r="C19" s="499">
        <v>3254.0859999999998</v>
      </c>
      <c r="D19" s="500">
        <f t="shared" si="6"/>
        <v>3254.0859999999998</v>
      </c>
      <c r="E19" s="500"/>
      <c r="F19" s="500"/>
      <c r="G19" s="500"/>
      <c r="H19" s="500">
        <f t="shared" si="7"/>
        <v>0</v>
      </c>
      <c r="I19" s="499">
        <v>0</v>
      </c>
      <c r="J19" s="500"/>
      <c r="K19" s="500"/>
      <c r="L19" s="499">
        <v>3925.9515999999999</v>
      </c>
      <c r="M19" s="500">
        <f t="shared" si="8"/>
        <v>3925.9515999999999</v>
      </c>
      <c r="N19" s="500"/>
      <c r="O19" s="500"/>
      <c r="P19" s="500"/>
      <c r="Q19" s="500">
        <f t="shared" si="9"/>
        <v>0</v>
      </c>
      <c r="R19" s="499">
        <v>0</v>
      </c>
      <c r="S19" s="500"/>
      <c r="T19" s="500"/>
      <c r="U19" s="501">
        <f t="shared" si="10"/>
        <v>1.2064682986251747</v>
      </c>
      <c r="V19" s="501">
        <f t="shared" si="5"/>
        <v>1.2064682986251747</v>
      </c>
      <c r="W19" s="501"/>
      <c r="X19" s="501"/>
      <c r="Y19" s="501"/>
      <c r="Z19" s="501"/>
      <c r="AA19" s="501"/>
      <c r="AB19" s="501"/>
      <c r="AC19" s="501"/>
    </row>
    <row r="20" spans="1:29" ht="42">
      <c r="A20" s="443">
        <v>9</v>
      </c>
      <c r="B20" s="47" t="s">
        <v>858</v>
      </c>
      <c r="C20" s="499">
        <v>8029.6343379999998</v>
      </c>
      <c r="D20" s="500">
        <f t="shared" si="6"/>
        <v>8029.6343379999998</v>
      </c>
      <c r="E20" s="500"/>
      <c r="F20" s="500"/>
      <c r="G20" s="500"/>
      <c r="H20" s="500">
        <f t="shared" si="7"/>
        <v>0</v>
      </c>
      <c r="I20" s="499">
        <v>0</v>
      </c>
      <c r="J20" s="500"/>
      <c r="K20" s="500"/>
      <c r="L20" s="499">
        <v>8029.6343379999998</v>
      </c>
      <c r="M20" s="500">
        <f t="shared" si="8"/>
        <v>8029.6343379999998</v>
      </c>
      <c r="N20" s="500"/>
      <c r="O20" s="500"/>
      <c r="P20" s="500"/>
      <c r="Q20" s="500">
        <f t="shared" si="9"/>
        <v>0</v>
      </c>
      <c r="R20" s="499">
        <v>0</v>
      </c>
      <c r="S20" s="500"/>
      <c r="T20" s="500"/>
      <c r="U20" s="501">
        <f t="shared" si="10"/>
        <v>1</v>
      </c>
      <c r="V20" s="501">
        <f t="shared" si="5"/>
        <v>1</v>
      </c>
      <c r="W20" s="501"/>
      <c r="X20" s="501"/>
      <c r="Y20" s="501"/>
      <c r="Z20" s="501"/>
      <c r="AA20" s="501"/>
      <c r="AB20" s="501"/>
      <c r="AC20" s="501"/>
    </row>
    <row r="21" spans="1:29" ht="42">
      <c r="A21" s="443">
        <v>10</v>
      </c>
      <c r="B21" s="47" t="s">
        <v>859</v>
      </c>
      <c r="C21" s="499">
        <v>9000</v>
      </c>
      <c r="D21" s="500">
        <f t="shared" si="6"/>
        <v>9000</v>
      </c>
      <c r="E21" s="500"/>
      <c r="F21" s="500"/>
      <c r="G21" s="500"/>
      <c r="H21" s="500">
        <f t="shared" si="7"/>
        <v>0</v>
      </c>
      <c r="I21" s="499">
        <v>0</v>
      </c>
      <c r="J21" s="500"/>
      <c r="K21" s="500"/>
      <c r="L21" s="499">
        <v>9000</v>
      </c>
      <c r="M21" s="500">
        <f t="shared" si="8"/>
        <v>9000</v>
      </c>
      <c r="N21" s="500"/>
      <c r="O21" s="500"/>
      <c r="P21" s="500"/>
      <c r="Q21" s="500">
        <f t="shared" si="9"/>
        <v>0</v>
      </c>
      <c r="R21" s="499">
        <v>0</v>
      </c>
      <c r="S21" s="500"/>
      <c r="T21" s="500"/>
      <c r="U21" s="501">
        <f t="shared" si="10"/>
        <v>1</v>
      </c>
      <c r="V21" s="501">
        <f t="shared" si="5"/>
        <v>1</v>
      </c>
      <c r="W21" s="501"/>
      <c r="X21" s="501"/>
      <c r="Y21" s="501"/>
      <c r="Z21" s="501"/>
      <c r="AA21" s="501"/>
      <c r="AB21" s="501"/>
      <c r="AC21" s="501"/>
    </row>
    <row r="22" spans="1:29">
      <c r="A22" s="443">
        <v>11</v>
      </c>
      <c r="B22" s="47" t="s">
        <v>860</v>
      </c>
      <c r="C22" s="499">
        <v>10200</v>
      </c>
      <c r="D22" s="500">
        <f t="shared" si="6"/>
        <v>10200</v>
      </c>
      <c r="E22" s="500"/>
      <c r="F22" s="500"/>
      <c r="G22" s="500"/>
      <c r="H22" s="500">
        <f t="shared" si="7"/>
        <v>0</v>
      </c>
      <c r="I22" s="499">
        <v>0</v>
      </c>
      <c r="J22" s="500"/>
      <c r="K22" s="500"/>
      <c r="L22" s="499">
        <v>11964.539199999999</v>
      </c>
      <c r="M22" s="500">
        <f t="shared" si="8"/>
        <v>11964.539199999999</v>
      </c>
      <c r="N22" s="500"/>
      <c r="O22" s="500"/>
      <c r="P22" s="500"/>
      <c r="Q22" s="500">
        <f t="shared" si="9"/>
        <v>0</v>
      </c>
      <c r="R22" s="499">
        <v>0</v>
      </c>
      <c r="S22" s="500"/>
      <c r="T22" s="500"/>
      <c r="U22" s="501">
        <f t="shared" si="10"/>
        <v>1.1729940392156861</v>
      </c>
      <c r="V22" s="501">
        <f t="shared" si="5"/>
        <v>1.1729940392156861</v>
      </c>
      <c r="W22" s="501"/>
      <c r="X22" s="501"/>
      <c r="Y22" s="501"/>
      <c r="Z22" s="501"/>
      <c r="AA22" s="501"/>
      <c r="AB22" s="501"/>
      <c r="AC22" s="501"/>
    </row>
    <row r="23" spans="1:29" ht="28">
      <c r="A23" s="443">
        <v>12</v>
      </c>
      <c r="B23" s="47" t="s">
        <v>861</v>
      </c>
      <c r="C23" s="499">
        <v>5000</v>
      </c>
      <c r="D23" s="500">
        <f t="shared" si="6"/>
        <v>5000</v>
      </c>
      <c r="E23" s="500"/>
      <c r="F23" s="500"/>
      <c r="G23" s="500"/>
      <c r="H23" s="500">
        <f t="shared" si="7"/>
        <v>0</v>
      </c>
      <c r="I23" s="499">
        <v>0</v>
      </c>
      <c r="J23" s="500"/>
      <c r="K23" s="500"/>
      <c r="L23" s="499">
        <v>5000</v>
      </c>
      <c r="M23" s="500">
        <f t="shared" si="8"/>
        <v>5000</v>
      </c>
      <c r="N23" s="500"/>
      <c r="O23" s="500"/>
      <c r="P23" s="500"/>
      <c r="Q23" s="500">
        <f t="shared" si="9"/>
        <v>0</v>
      </c>
      <c r="R23" s="499">
        <v>0</v>
      </c>
      <c r="S23" s="500"/>
      <c r="T23" s="500"/>
      <c r="U23" s="501">
        <f t="shared" si="10"/>
        <v>1</v>
      </c>
      <c r="V23" s="501">
        <f t="shared" si="5"/>
        <v>1</v>
      </c>
      <c r="W23" s="501"/>
      <c r="X23" s="501"/>
      <c r="Y23" s="501"/>
      <c r="Z23" s="501"/>
      <c r="AA23" s="501"/>
      <c r="AB23" s="501"/>
      <c r="AC23" s="501"/>
    </row>
    <row r="24" spans="1:29">
      <c r="A24" s="443">
        <v>13</v>
      </c>
      <c r="B24" s="47" t="s">
        <v>862</v>
      </c>
      <c r="C24" s="499">
        <v>79751.699750999993</v>
      </c>
      <c r="D24" s="500">
        <f t="shared" si="6"/>
        <v>79751.699750999993</v>
      </c>
      <c r="E24" s="500"/>
      <c r="F24" s="500"/>
      <c r="G24" s="500"/>
      <c r="H24" s="500">
        <f t="shared" si="7"/>
        <v>0</v>
      </c>
      <c r="I24" s="499">
        <v>0</v>
      </c>
      <c r="J24" s="500"/>
      <c r="K24" s="500"/>
      <c r="L24" s="499">
        <v>98340.029580000002</v>
      </c>
      <c r="M24" s="500">
        <f t="shared" si="8"/>
        <v>98340.029580000002</v>
      </c>
      <c r="N24" s="500"/>
      <c r="O24" s="500"/>
      <c r="P24" s="500"/>
      <c r="Q24" s="500">
        <f t="shared" si="9"/>
        <v>0</v>
      </c>
      <c r="R24" s="499">
        <v>0</v>
      </c>
      <c r="S24" s="500"/>
      <c r="T24" s="500"/>
      <c r="U24" s="501">
        <f t="shared" si="10"/>
        <v>1.2330775379965107</v>
      </c>
      <c r="V24" s="501">
        <f t="shared" si="5"/>
        <v>1.2330775379965107</v>
      </c>
      <c r="W24" s="501"/>
      <c r="X24" s="501"/>
      <c r="Y24" s="501"/>
      <c r="Z24" s="501"/>
      <c r="AA24" s="501"/>
      <c r="AB24" s="501"/>
      <c r="AC24" s="501"/>
    </row>
    <row r="25" spans="1:29">
      <c r="A25" s="443">
        <v>14</v>
      </c>
      <c r="B25" s="47" t="s">
        <v>863</v>
      </c>
      <c r="C25" s="499">
        <v>0</v>
      </c>
      <c r="D25" s="500">
        <f t="shared" si="6"/>
        <v>0</v>
      </c>
      <c r="E25" s="500"/>
      <c r="F25" s="500"/>
      <c r="G25" s="500"/>
      <c r="H25" s="500">
        <f t="shared" si="7"/>
        <v>0</v>
      </c>
      <c r="I25" s="499">
        <v>0</v>
      </c>
      <c r="J25" s="500"/>
      <c r="K25" s="500"/>
      <c r="L25" s="499">
        <v>20.87</v>
      </c>
      <c r="M25" s="500">
        <f t="shared" si="8"/>
        <v>20.87</v>
      </c>
      <c r="N25" s="500"/>
      <c r="O25" s="500"/>
      <c r="P25" s="500"/>
      <c r="Q25" s="500">
        <f t="shared" si="9"/>
        <v>0</v>
      </c>
      <c r="R25" s="499">
        <v>0</v>
      </c>
      <c r="S25" s="500"/>
      <c r="T25" s="500"/>
      <c r="U25" s="501"/>
      <c r="V25" s="501"/>
      <c r="W25" s="501"/>
      <c r="X25" s="501"/>
      <c r="Y25" s="501"/>
      <c r="Z25" s="501"/>
      <c r="AA25" s="501"/>
      <c r="AB25" s="501"/>
      <c r="AC25" s="501"/>
    </row>
    <row r="26" spans="1:29" ht="28">
      <c r="A26" s="443">
        <v>15</v>
      </c>
      <c r="B26" s="47" t="s">
        <v>864</v>
      </c>
      <c r="C26" s="499">
        <v>0</v>
      </c>
      <c r="D26" s="500">
        <f t="shared" si="6"/>
        <v>0</v>
      </c>
      <c r="E26" s="500"/>
      <c r="F26" s="500"/>
      <c r="G26" s="500"/>
      <c r="H26" s="500">
        <f t="shared" si="7"/>
        <v>0</v>
      </c>
      <c r="I26" s="499">
        <v>0</v>
      </c>
      <c r="J26" s="500"/>
      <c r="K26" s="500"/>
      <c r="L26" s="499">
        <v>0</v>
      </c>
      <c r="M26" s="500">
        <f t="shared" si="8"/>
        <v>0</v>
      </c>
      <c r="N26" s="500"/>
      <c r="O26" s="500"/>
      <c r="P26" s="500"/>
      <c r="Q26" s="500">
        <f t="shared" si="9"/>
        <v>0</v>
      </c>
      <c r="R26" s="499">
        <v>0</v>
      </c>
      <c r="S26" s="500"/>
      <c r="T26" s="500"/>
      <c r="U26" s="501"/>
      <c r="V26" s="501"/>
      <c r="W26" s="501"/>
      <c r="X26" s="501"/>
      <c r="Y26" s="501"/>
      <c r="Z26" s="501"/>
      <c r="AA26" s="501"/>
      <c r="AB26" s="501"/>
      <c r="AC26" s="501"/>
    </row>
    <row r="27" spans="1:29">
      <c r="A27" s="443">
        <v>16</v>
      </c>
      <c r="B27" s="47" t="s">
        <v>865</v>
      </c>
      <c r="C27" s="499">
        <v>700</v>
      </c>
      <c r="D27" s="500">
        <f t="shared" si="6"/>
        <v>700</v>
      </c>
      <c r="E27" s="500"/>
      <c r="F27" s="500"/>
      <c r="G27" s="500"/>
      <c r="H27" s="500">
        <f t="shared" si="7"/>
        <v>0</v>
      </c>
      <c r="I27" s="499">
        <v>0</v>
      </c>
      <c r="J27" s="500"/>
      <c r="K27" s="500"/>
      <c r="L27" s="499">
        <v>700</v>
      </c>
      <c r="M27" s="500">
        <f t="shared" si="8"/>
        <v>700</v>
      </c>
      <c r="N27" s="500"/>
      <c r="O27" s="500"/>
      <c r="P27" s="500"/>
      <c r="Q27" s="500">
        <f t="shared" si="9"/>
        <v>0</v>
      </c>
      <c r="R27" s="499">
        <v>0</v>
      </c>
      <c r="S27" s="500"/>
      <c r="T27" s="500"/>
      <c r="U27" s="501">
        <f t="shared" si="10"/>
        <v>1</v>
      </c>
      <c r="V27" s="501">
        <f t="shared" si="5"/>
        <v>1</v>
      </c>
      <c r="W27" s="501"/>
      <c r="X27" s="501"/>
      <c r="Y27" s="501"/>
      <c r="Z27" s="501"/>
      <c r="AA27" s="501"/>
      <c r="AB27" s="501"/>
      <c r="AC27" s="501"/>
    </row>
    <row r="28" spans="1:29" ht="28">
      <c r="A28" s="443">
        <v>17</v>
      </c>
      <c r="B28" s="47" t="s">
        <v>866</v>
      </c>
      <c r="C28" s="499">
        <v>0</v>
      </c>
      <c r="D28" s="500">
        <f t="shared" si="6"/>
        <v>0</v>
      </c>
      <c r="E28" s="500"/>
      <c r="F28" s="500"/>
      <c r="G28" s="500"/>
      <c r="H28" s="500">
        <f t="shared" si="7"/>
        <v>0</v>
      </c>
      <c r="I28" s="499">
        <v>0</v>
      </c>
      <c r="J28" s="500"/>
      <c r="K28" s="500"/>
      <c r="L28" s="499">
        <v>0</v>
      </c>
      <c r="M28" s="500">
        <f t="shared" si="8"/>
        <v>0</v>
      </c>
      <c r="N28" s="500"/>
      <c r="O28" s="500"/>
      <c r="P28" s="500"/>
      <c r="Q28" s="500">
        <f t="shared" si="9"/>
        <v>0</v>
      </c>
      <c r="R28" s="499">
        <v>0</v>
      </c>
      <c r="S28" s="500"/>
      <c r="T28" s="500"/>
      <c r="U28" s="501"/>
      <c r="V28" s="501"/>
      <c r="W28" s="501"/>
      <c r="X28" s="501"/>
      <c r="Y28" s="501"/>
      <c r="Z28" s="501"/>
      <c r="AA28" s="501"/>
      <c r="AB28" s="501"/>
      <c r="AC28" s="501"/>
    </row>
    <row r="29" spans="1:29" ht="28">
      <c r="A29" s="443">
        <v>18</v>
      </c>
      <c r="B29" s="47" t="s">
        <v>867</v>
      </c>
      <c r="C29" s="499">
        <v>5000</v>
      </c>
      <c r="D29" s="500">
        <f t="shared" si="6"/>
        <v>5000</v>
      </c>
      <c r="E29" s="500"/>
      <c r="F29" s="500"/>
      <c r="G29" s="500"/>
      <c r="H29" s="500">
        <f t="shared" si="7"/>
        <v>0</v>
      </c>
      <c r="I29" s="499">
        <v>0</v>
      </c>
      <c r="J29" s="500"/>
      <c r="K29" s="500"/>
      <c r="L29" s="499">
        <v>5010</v>
      </c>
      <c r="M29" s="500">
        <f t="shared" si="8"/>
        <v>5010</v>
      </c>
      <c r="N29" s="500"/>
      <c r="O29" s="500"/>
      <c r="P29" s="500"/>
      <c r="Q29" s="500">
        <f t="shared" si="9"/>
        <v>0</v>
      </c>
      <c r="R29" s="499">
        <v>0</v>
      </c>
      <c r="S29" s="500"/>
      <c r="T29" s="500"/>
      <c r="U29" s="501">
        <f t="shared" si="10"/>
        <v>1.002</v>
      </c>
      <c r="V29" s="501">
        <f t="shared" si="5"/>
        <v>1.002</v>
      </c>
      <c r="W29" s="501"/>
      <c r="X29" s="501"/>
      <c r="Y29" s="501"/>
      <c r="Z29" s="501"/>
      <c r="AA29" s="501"/>
      <c r="AB29" s="501"/>
      <c r="AC29" s="501"/>
    </row>
    <row r="30" spans="1:29">
      <c r="A30" s="443">
        <v>19</v>
      </c>
      <c r="B30" s="47" t="s">
        <v>868</v>
      </c>
      <c r="C30" s="499">
        <v>22673</v>
      </c>
      <c r="D30" s="500">
        <f t="shared" si="6"/>
        <v>22673</v>
      </c>
      <c r="E30" s="500"/>
      <c r="F30" s="500"/>
      <c r="G30" s="500"/>
      <c r="H30" s="500">
        <f t="shared" si="7"/>
        <v>0</v>
      </c>
      <c r="I30" s="499">
        <v>0</v>
      </c>
      <c r="J30" s="500"/>
      <c r="K30" s="500"/>
      <c r="L30" s="499">
        <v>19213.080999999998</v>
      </c>
      <c r="M30" s="500">
        <f t="shared" si="8"/>
        <v>19213.080999999998</v>
      </c>
      <c r="N30" s="500"/>
      <c r="O30" s="500"/>
      <c r="P30" s="500"/>
      <c r="Q30" s="500">
        <f t="shared" si="9"/>
        <v>0</v>
      </c>
      <c r="R30" s="499">
        <v>0</v>
      </c>
      <c r="S30" s="500"/>
      <c r="T30" s="500"/>
      <c r="U30" s="501">
        <f t="shared" si="10"/>
        <v>0.84739915317778847</v>
      </c>
      <c r="V30" s="501">
        <f t="shared" si="5"/>
        <v>0.84739915317778847</v>
      </c>
      <c r="W30" s="501"/>
      <c r="X30" s="501"/>
      <c r="Y30" s="501"/>
      <c r="Z30" s="501"/>
      <c r="AA30" s="501"/>
      <c r="AB30" s="501"/>
      <c r="AC30" s="501"/>
    </row>
    <row r="31" spans="1:29">
      <c r="A31" s="443">
        <v>20</v>
      </c>
      <c r="B31" s="47" t="s">
        <v>869</v>
      </c>
      <c r="C31" s="499">
        <v>6895</v>
      </c>
      <c r="D31" s="500">
        <f t="shared" si="6"/>
        <v>6895</v>
      </c>
      <c r="E31" s="500"/>
      <c r="F31" s="500"/>
      <c r="G31" s="500"/>
      <c r="H31" s="500">
        <f t="shared" si="7"/>
        <v>0</v>
      </c>
      <c r="I31" s="499">
        <v>0</v>
      </c>
      <c r="J31" s="500"/>
      <c r="K31" s="500"/>
      <c r="L31" s="499">
        <v>10331.631148</v>
      </c>
      <c r="M31" s="500">
        <f t="shared" si="8"/>
        <v>10331.631148</v>
      </c>
      <c r="N31" s="500"/>
      <c r="O31" s="500"/>
      <c r="P31" s="500"/>
      <c r="Q31" s="500">
        <f t="shared" si="9"/>
        <v>0</v>
      </c>
      <c r="R31" s="499">
        <v>0</v>
      </c>
      <c r="S31" s="500"/>
      <c r="T31" s="500"/>
      <c r="U31" s="501">
        <f t="shared" si="10"/>
        <v>1.4984236617839015</v>
      </c>
      <c r="V31" s="501">
        <f t="shared" si="5"/>
        <v>1.4984236617839015</v>
      </c>
      <c r="W31" s="501"/>
      <c r="X31" s="501"/>
      <c r="Y31" s="501"/>
      <c r="Z31" s="501"/>
      <c r="AA31" s="501"/>
      <c r="AB31" s="501"/>
      <c r="AC31" s="501"/>
    </row>
    <row r="32" spans="1:29">
      <c r="A32" s="443">
        <v>21</v>
      </c>
      <c r="B32" s="47" t="s">
        <v>870</v>
      </c>
      <c r="C32" s="499">
        <v>0</v>
      </c>
      <c r="D32" s="500">
        <f t="shared" si="6"/>
        <v>0</v>
      </c>
      <c r="E32" s="500"/>
      <c r="F32" s="500"/>
      <c r="G32" s="500"/>
      <c r="H32" s="500">
        <f t="shared" si="7"/>
        <v>0</v>
      </c>
      <c r="I32" s="499">
        <v>0</v>
      </c>
      <c r="J32" s="500"/>
      <c r="K32" s="500"/>
      <c r="L32" s="499">
        <v>0</v>
      </c>
      <c r="M32" s="500">
        <f t="shared" si="8"/>
        <v>0</v>
      </c>
      <c r="N32" s="500"/>
      <c r="O32" s="500"/>
      <c r="P32" s="500"/>
      <c r="Q32" s="500">
        <f t="shared" si="9"/>
        <v>0</v>
      </c>
      <c r="R32" s="499">
        <v>0</v>
      </c>
      <c r="S32" s="500"/>
      <c r="T32" s="500"/>
      <c r="U32" s="501"/>
      <c r="V32" s="501"/>
      <c r="W32" s="501"/>
      <c r="X32" s="501"/>
      <c r="Y32" s="501"/>
      <c r="Z32" s="501"/>
      <c r="AA32" s="501"/>
      <c r="AB32" s="501"/>
      <c r="AC32" s="501"/>
    </row>
    <row r="33" spans="1:29" ht="28">
      <c r="A33" s="443">
        <v>22</v>
      </c>
      <c r="B33" s="47" t="s">
        <v>871</v>
      </c>
      <c r="C33" s="499">
        <v>1317.4449999999999</v>
      </c>
      <c r="D33" s="500">
        <f t="shared" si="6"/>
        <v>317.44499999999994</v>
      </c>
      <c r="E33" s="500"/>
      <c r="F33" s="500"/>
      <c r="G33" s="500"/>
      <c r="H33" s="500">
        <f t="shared" si="7"/>
        <v>1000</v>
      </c>
      <c r="I33" s="499">
        <v>1000</v>
      </c>
      <c r="J33" s="500"/>
      <c r="K33" s="500"/>
      <c r="L33" s="499">
        <v>1317.4449999999999</v>
      </c>
      <c r="M33" s="500">
        <f t="shared" si="8"/>
        <v>317.44499999999994</v>
      </c>
      <c r="N33" s="500"/>
      <c r="O33" s="500"/>
      <c r="P33" s="500"/>
      <c r="Q33" s="500">
        <f t="shared" si="9"/>
        <v>1000</v>
      </c>
      <c r="R33" s="499">
        <v>1000</v>
      </c>
      <c r="S33" s="500"/>
      <c r="T33" s="500"/>
      <c r="U33" s="501">
        <f t="shared" si="10"/>
        <v>1</v>
      </c>
      <c r="V33" s="501">
        <f t="shared" si="5"/>
        <v>1</v>
      </c>
      <c r="W33" s="501"/>
      <c r="X33" s="501"/>
      <c r="Y33" s="501"/>
      <c r="Z33" s="501">
        <f t="shared" si="11"/>
        <v>1</v>
      </c>
      <c r="AA33" s="501">
        <f t="shared" si="11"/>
        <v>1</v>
      </c>
      <c r="AB33" s="501"/>
      <c r="AC33" s="501"/>
    </row>
    <row r="34" spans="1:29">
      <c r="A34" s="443">
        <v>23</v>
      </c>
      <c r="B34" s="47" t="s">
        <v>872</v>
      </c>
      <c r="C34" s="499">
        <v>0</v>
      </c>
      <c r="D34" s="500">
        <f t="shared" si="6"/>
        <v>0</v>
      </c>
      <c r="E34" s="500"/>
      <c r="F34" s="500"/>
      <c r="G34" s="500"/>
      <c r="H34" s="500">
        <f t="shared" si="7"/>
        <v>0</v>
      </c>
      <c r="I34" s="499">
        <v>0</v>
      </c>
      <c r="J34" s="500"/>
      <c r="K34" s="500"/>
      <c r="L34" s="499">
        <v>0</v>
      </c>
      <c r="M34" s="500">
        <f t="shared" si="8"/>
        <v>0</v>
      </c>
      <c r="N34" s="500"/>
      <c r="O34" s="500"/>
      <c r="P34" s="500"/>
      <c r="Q34" s="500">
        <f t="shared" si="9"/>
        <v>0</v>
      </c>
      <c r="R34" s="499">
        <v>0</v>
      </c>
      <c r="S34" s="500"/>
      <c r="T34" s="500"/>
      <c r="U34" s="501"/>
      <c r="V34" s="501"/>
      <c r="W34" s="501"/>
      <c r="X34" s="501"/>
      <c r="Y34" s="501"/>
      <c r="Z34" s="501"/>
      <c r="AA34" s="501"/>
      <c r="AB34" s="501"/>
      <c r="AC34" s="501"/>
    </row>
    <row r="35" spans="1:29" ht="28">
      <c r="A35" s="443">
        <v>24</v>
      </c>
      <c r="B35" s="47" t="s">
        <v>873</v>
      </c>
      <c r="C35" s="499">
        <v>10200</v>
      </c>
      <c r="D35" s="500">
        <f t="shared" si="6"/>
        <v>0</v>
      </c>
      <c r="E35" s="500"/>
      <c r="F35" s="500"/>
      <c r="G35" s="500"/>
      <c r="H35" s="500">
        <f t="shared" si="7"/>
        <v>10200</v>
      </c>
      <c r="I35" s="499">
        <v>10200</v>
      </c>
      <c r="J35" s="500"/>
      <c r="K35" s="500"/>
      <c r="L35" s="499">
        <v>31868.814299999998</v>
      </c>
      <c r="M35" s="500">
        <f t="shared" si="8"/>
        <v>0</v>
      </c>
      <c r="N35" s="500"/>
      <c r="O35" s="500"/>
      <c r="P35" s="500"/>
      <c r="Q35" s="500">
        <f t="shared" si="9"/>
        <v>31868.814299999998</v>
      </c>
      <c r="R35" s="499">
        <v>31868.814299999998</v>
      </c>
      <c r="S35" s="500"/>
      <c r="T35" s="500"/>
      <c r="U35" s="501">
        <f t="shared" si="10"/>
        <v>3.1243935588235292</v>
      </c>
      <c r="V35" s="501"/>
      <c r="W35" s="501"/>
      <c r="X35" s="501"/>
      <c r="Y35" s="501"/>
      <c r="Z35" s="501">
        <f t="shared" si="11"/>
        <v>3.1243935588235292</v>
      </c>
      <c r="AA35" s="501">
        <f t="shared" si="11"/>
        <v>3.1243935588235292</v>
      </c>
      <c r="AB35" s="501"/>
      <c r="AC35" s="501"/>
    </row>
    <row r="36" spans="1:29">
      <c r="A36" s="443">
        <v>25</v>
      </c>
      <c r="B36" s="47" t="s">
        <v>874</v>
      </c>
      <c r="C36" s="499">
        <v>217640</v>
      </c>
      <c r="D36" s="500">
        <f t="shared" si="6"/>
        <v>217640</v>
      </c>
      <c r="E36" s="500"/>
      <c r="F36" s="500"/>
      <c r="G36" s="500"/>
      <c r="H36" s="500">
        <f t="shared" si="7"/>
        <v>0</v>
      </c>
      <c r="I36" s="499">
        <v>0</v>
      </c>
      <c r="J36" s="500"/>
      <c r="K36" s="500"/>
      <c r="L36" s="499">
        <v>113990.289349</v>
      </c>
      <c r="M36" s="500">
        <f t="shared" si="8"/>
        <v>113990.289349</v>
      </c>
      <c r="N36" s="500"/>
      <c r="O36" s="500"/>
      <c r="P36" s="500"/>
      <c r="Q36" s="500">
        <f t="shared" si="9"/>
        <v>0</v>
      </c>
      <c r="R36" s="499">
        <v>0</v>
      </c>
      <c r="S36" s="500"/>
      <c r="T36" s="500"/>
      <c r="U36" s="501">
        <f t="shared" si="10"/>
        <v>0.52375615396526376</v>
      </c>
      <c r="V36" s="501">
        <f t="shared" si="5"/>
        <v>0.52375615396526376</v>
      </c>
      <c r="W36" s="501"/>
      <c r="X36" s="501"/>
      <c r="Y36" s="501"/>
      <c r="Z36" s="501"/>
      <c r="AA36" s="501"/>
      <c r="AB36" s="501"/>
      <c r="AC36" s="501"/>
    </row>
    <row r="37" spans="1:29">
      <c r="A37" s="443">
        <v>26</v>
      </c>
      <c r="B37" s="47" t="s">
        <v>875</v>
      </c>
      <c r="C37" s="499">
        <v>0</v>
      </c>
      <c r="D37" s="500">
        <f t="shared" si="6"/>
        <v>0</v>
      </c>
      <c r="E37" s="500"/>
      <c r="F37" s="500"/>
      <c r="G37" s="500"/>
      <c r="H37" s="500">
        <f t="shared" si="7"/>
        <v>0</v>
      </c>
      <c r="I37" s="499">
        <v>0</v>
      </c>
      <c r="J37" s="500"/>
      <c r="K37" s="500"/>
      <c r="L37" s="499">
        <v>0</v>
      </c>
      <c r="M37" s="500">
        <f t="shared" si="8"/>
        <v>0</v>
      </c>
      <c r="N37" s="500"/>
      <c r="O37" s="500"/>
      <c r="P37" s="500"/>
      <c r="Q37" s="500">
        <f t="shared" si="9"/>
        <v>0</v>
      </c>
      <c r="R37" s="499">
        <v>0</v>
      </c>
      <c r="S37" s="500"/>
      <c r="T37" s="500"/>
      <c r="U37" s="501"/>
      <c r="V37" s="501"/>
      <c r="W37" s="501"/>
      <c r="X37" s="501"/>
      <c r="Y37" s="501"/>
      <c r="Z37" s="501"/>
      <c r="AA37" s="501"/>
      <c r="AB37" s="501"/>
      <c r="AC37" s="501"/>
    </row>
    <row r="38" spans="1:29">
      <c r="A38" s="443">
        <v>27</v>
      </c>
      <c r="B38" s="47" t="s">
        <v>876</v>
      </c>
      <c r="C38" s="499">
        <v>0</v>
      </c>
      <c r="D38" s="500">
        <f t="shared" si="6"/>
        <v>0</v>
      </c>
      <c r="E38" s="500"/>
      <c r="F38" s="500"/>
      <c r="G38" s="500"/>
      <c r="H38" s="500">
        <f t="shared" si="7"/>
        <v>0</v>
      </c>
      <c r="I38" s="499">
        <v>0</v>
      </c>
      <c r="J38" s="500"/>
      <c r="K38" s="500"/>
      <c r="L38" s="499">
        <v>4665.384446</v>
      </c>
      <c r="M38" s="500">
        <f t="shared" si="8"/>
        <v>4665.384446</v>
      </c>
      <c r="N38" s="500"/>
      <c r="O38" s="500"/>
      <c r="P38" s="500"/>
      <c r="Q38" s="500">
        <f t="shared" si="9"/>
        <v>0</v>
      </c>
      <c r="R38" s="499">
        <v>0</v>
      </c>
      <c r="S38" s="500"/>
      <c r="T38" s="500"/>
      <c r="U38" s="501"/>
      <c r="V38" s="501"/>
      <c r="W38" s="501"/>
      <c r="X38" s="501"/>
      <c r="Y38" s="501"/>
      <c r="Z38" s="501"/>
      <c r="AA38" s="501"/>
      <c r="AB38" s="501"/>
      <c r="AC38" s="501"/>
    </row>
    <row r="39" spans="1:29">
      <c r="A39" s="443">
        <v>28</v>
      </c>
      <c r="B39" s="47" t="s">
        <v>877</v>
      </c>
      <c r="C39" s="499">
        <v>9932.7440760000009</v>
      </c>
      <c r="D39" s="500">
        <f t="shared" si="6"/>
        <v>9932.7440760000009</v>
      </c>
      <c r="E39" s="500"/>
      <c r="F39" s="500"/>
      <c r="G39" s="500"/>
      <c r="H39" s="500">
        <f t="shared" si="7"/>
        <v>0</v>
      </c>
      <c r="I39" s="499">
        <v>0</v>
      </c>
      <c r="J39" s="500"/>
      <c r="K39" s="500"/>
      <c r="L39" s="499">
        <v>9515.6380759999993</v>
      </c>
      <c r="M39" s="500">
        <f t="shared" si="8"/>
        <v>9515.6380759999993</v>
      </c>
      <c r="N39" s="500"/>
      <c r="O39" s="500"/>
      <c r="P39" s="500"/>
      <c r="Q39" s="500">
        <f t="shared" si="9"/>
        <v>0</v>
      </c>
      <c r="R39" s="499">
        <v>0</v>
      </c>
      <c r="S39" s="500"/>
      <c r="T39" s="500"/>
      <c r="U39" s="501">
        <f t="shared" si="10"/>
        <v>0.95800697201009799</v>
      </c>
      <c r="V39" s="501">
        <f t="shared" si="5"/>
        <v>0.95800697201009799</v>
      </c>
      <c r="W39" s="501"/>
      <c r="X39" s="501"/>
      <c r="Y39" s="501"/>
      <c r="Z39" s="501"/>
      <c r="AA39" s="501"/>
      <c r="AB39" s="501"/>
      <c r="AC39" s="501"/>
    </row>
    <row r="40" spans="1:29">
      <c r="A40" s="443">
        <v>29</v>
      </c>
      <c r="B40" s="47" t="s">
        <v>878</v>
      </c>
      <c r="C40" s="499">
        <v>930.31479999999999</v>
      </c>
      <c r="D40" s="500">
        <f t="shared" si="6"/>
        <v>930.31479999999999</v>
      </c>
      <c r="E40" s="500"/>
      <c r="F40" s="500"/>
      <c r="G40" s="500"/>
      <c r="H40" s="500">
        <f t="shared" si="7"/>
        <v>0</v>
      </c>
      <c r="I40" s="499">
        <v>0</v>
      </c>
      <c r="J40" s="500"/>
      <c r="K40" s="500"/>
      <c r="L40" s="499">
        <v>930.31479999999999</v>
      </c>
      <c r="M40" s="500">
        <f t="shared" si="8"/>
        <v>930.31479999999999</v>
      </c>
      <c r="N40" s="500"/>
      <c r="O40" s="500"/>
      <c r="P40" s="500"/>
      <c r="Q40" s="500">
        <f t="shared" si="9"/>
        <v>0</v>
      </c>
      <c r="R40" s="499">
        <v>0</v>
      </c>
      <c r="S40" s="500"/>
      <c r="T40" s="500"/>
      <c r="U40" s="501">
        <f t="shared" si="10"/>
        <v>1</v>
      </c>
      <c r="V40" s="501">
        <f t="shared" si="5"/>
        <v>1</v>
      </c>
      <c r="W40" s="501"/>
      <c r="X40" s="501"/>
      <c r="Y40" s="501"/>
      <c r="Z40" s="501"/>
      <c r="AA40" s="501"/>
      <c r="AB40" s="501"/>
      <c r="AC40" s="501"/>
    </row>
    <row r="41" spans="1:29">
      <c r="A41" s="443">
        <v>30</v>
      </c>
      <c r="B41" s="47" t="s">
        <v>879</v>
      </c>
      <c r="C41" s="499">
        <v>0</v>
      </c>
      <c r="D41" s="500">
        <f t="shared" si="6"/>
        <v>0</v>
      </c>
      <c r="E41" s="500"/>
      <c r="F41" s="500"/>
      <c r="G41" s="500"/>
      <c r="H41" s="500">
        <f t="shared" si="7"/>
        <v>0</v>
      </c>
      <c r="I41" s="499">
        <v>0</v>
      </c>
      <c r="J41" s="500"/>
      <c r="K41" s="500"/>
      <c r="L41" s="499">
        <v>7658.1646000000001</v>
      </c>
      <c r="M41" s="500">
        <f t="shared" si="8"/>
        <v>7658.1646000000001</v>
      </c>
      <c r="N41" s="500"/>
      <c r="O41" s="500"/>
      <c r="P41" s="500"/>
      <c r="Q41" s="500">
        <f t="shared" si="9"/>
        <v>0</v>
      </c>
      <c r="R41" s="499">
        <v>0</v>
      </c>
      <c r="S41" s="500"/>
      <c r="T41" s="500"/>
      <c r="U41" s="501"/>
      <c r="V41" s="501"/>
      <c r="W41" s="501"/>
      <c r="X41" s="501"/>
      <c r="Y41" s="501"/>
      <c r="Z41" s="501"/>
      <c r="AA41" s="501"/>
      <c r="AB41" s="501"/>
      <c r="AC41" s="501"/>
    </row>
    <row r="42" spans="1:29">
      <c r="A42" s="443">
        <v>31</v>
      </c>
      <c r="B42" s="47" t="s">
        <v>880</v>
      </c>
      <c r="C42" s="499">
        <v>0</v>
      </c>
      <c r="D42" s="500">
        <f t="shared" si="6"/>
        <v>0</v>
      </c>
      <c r="E42" s="500"/>
      <c r="F42" s="500"/>
      <c r="G42" s="500"/>
      <c r="H42" s="500">
        <f t="shared" si="7"/>
        <v>0</v>
      </c>
      <c r="I42" s="499">
        <v>0</v>
      </c>
      <c r="J42" s="500"/>
      <c r="K42" s="500"/>
      <c r="L42" s="499">
        <v>0</v>
      </c>
      <c r="M42" s="500">
        <f t="shared" si="8"/>
        <v>0</v>
      </c>
      <c r="N42" s="500"/>
      <c r="O42" s="500"/>
      <c r="P42" s="500"/>
      <c r="Q42" s="500">
        <f t="shared" si="9"/>
        <v>0</v>
      </c>
      <c r="R42" s="499">
        <v>0</v>
      </c>
      <c r="S42" s="500"/>
      <c r="T42" s="500"/>
      <c r="U42" s="501"/>
      <c r="V42" s="501"/>
      <c r="W42" s="501"/>
      <c r="X42" s="501"/>
      <c r="Y42" s="501"/>
      <c r="Z42" s="501"/>
      <c r="AA42" s="501"/>
      <c r="AB42" s="501"/>
      <c r="AC42" s="501"/>
    </row>
    <row r="43" spans="1:29">
      <c r="A43" s="443">
        <v>32</v>
      </c>
      <c r="B43" s="47" t="s">
        <v>881</v>
      </c>
      <c r="C43" s="499">
        <v>403</v>
      </c>
      <c r="D43" s="500">
        <f t="shared" si="6"/>
        <v>403</v>
      </c>
      <c r="E43" s="500"/>
      <c r="F43" s="500"/>
      <c r="G43" s="500"/>
      <c r="H43" s="500">
        <f t="shared" si="7"/>
        <v>0</v>
      </c>
      <c r="I43" s="499">
        <v>0</v>
      </c>
      <c r="J43" s="500"/>
      <c r="K43" s="500"/>
      <c r="L43" s="499">
        <v>390.565</v>
      </c>
      <c r="M43" s="500">
        <f t="shared" si="8"/>
        <v>390.565</v>
      </c>
      <c r="N43" s="500"/>
      <c r="O43" s="500"/>
      <c r="P43" s="500"/>
      <c r="Q43" s="500">
        <f t="shared" si="9"/>
        <v>0</v>
      </c>
      <c r="R43" s="499">
        <v>0</v>
      </c>
      <c r="S43" s="500"/>
      <c r="T43" s="500"/>
      <c r="U43" s="501">
        <f t="shared" si="10"/>
        <v>0.96914392059553345</v>
      </c>
      <c r="V43" s="501">
        <f t="shared" si="5"/>
        <v>0.96914392059553345</v>
      </c>
      <c r="W43" s="501"/>
      <c r="X43" s="501"/>
      <c r="Y43" s="501"/>
      <c r="Z43" s="501"/>
      <c r="AA43" s="501"/>
      <c r="AB43" s="501"/>
      <c r="AC43" s="501"/>
    </row>
    <row r="44" spans="1:29">
      <c r="A44" s="443">
        <v>33</v>
      </c>
      <c r="B44" s="47" t="s">
        <v>882</v>
      </c>
      <c r="C44" s="499">
        <v>189.87700000000001</v>
      </c>
      <c r="D44" s="500">
        <f t="shared" si="6"/>
        <v>189.87700000000001</v>
      </c>
      <c r="E44" s="500"/>
      <c r="F44" s="500"/>
      <c r="G44" s="500"/>
      <c r="H44" s="500">
        <f t="shared" si="7"/>
        <v>0</v>
      </c>
      <c r="I44" s="499">
        <v>0</v>
      </c>
      <c r="J44" s="500"/>
      <c r="K44" s="500"/>
      <c r="L44" s="499">
        <v>184.191</v>
      </c>
      <c r="M44" s="500">
        <f t="shared" si="8"/>
        <v>184.191</v>
      </c>
      <c r="N44" s="500"/>
      <c r="O44" s="500"/>
      <c r="P44" s="500"/>
      <c r="Q44" s="500">
        <f t="shared" si="9"/>
        <v>0</v>
      </c>
      <c r="R44" s="499">
        <v>0</v>
      </c>
      <c r="S44" s="500"/>
      <c r="T44" s="500"/>
      <c r="U44" s="501">
        <f t="shared" si="10"/>
        <v>0.97005429830890522</v>
      </c>
      <c r="V44" s="501">
        <f t="shared" si="5"/>
        <v>0.97005429830890522</v>
      </c>
      <c r="W44" s="501"/>
      <c r="X44" s="501"/>
      <c r="Y44" s="501"/>
      <c r="Z44" s="501"/>
      <c r="AA44" s="501"/>
      <c r="AB44" s="501"/>
      <c r="AC44" s="501"/>
    </row>
    <row r="45" spans="1:29">
      <c r="A45" s="443">
        <v>34</v>
      </c>
      <c r="B45" s="47" t="s">
        <v>883</v>
      </c>
      <c r="C45" s="499">
        <v>157.18299999999999</v>
      </c>
      <c r="D45" s="500">
        <f t="shared" si="6"/>
        <v>157.18299999999999</v>
      </c>
      <c r="E45" s="500"/>
      <c r="F45" s="500"/>
      <c r="G45" s="500"/>
      <c r="H45" s="500">
        <f t="shared" si="7"/>
        <v>0</v>
      </c>
      <c r="I45" s="499">
        <v>0</v>
      </c>
      <c r="J45" s="500"/>
      <c r="K45" s="500"/>
      <c r="L45" s="499">
        <v>157.18299999999999</v>
      </c>
      <c r="M45" s="500">
        <f t="shared" si="8"/>
        <v>157.18299999999999</v>
      </c>
      <c r="N45" s="500"/>
      <c r="O45" s="500"/>
      <c r="P45" s="500"/>
      <c r="Q45" s="500">
        <f t="shared" si="9"/>
        <v>0</v>
      </c>
      <c r="R45" s="499">
        <v>0</v>
      </c>
      <c r="S45" s="500"/>
      <c r="T45" s="500"/>
      <c r="U45" s="501">
        <f t="shared" si="10"/>
        <v>1</v>
      </c>
      <c r="V45" s="501">
        <f t="shared" si="5"/>
        <v>1</v>
      </c>
      <c r="W45" s="501"/>
      <c r="X45" s="501"/>
      <c r="Y45" s="501"/>
      <c r="Z45" s="501"/>
      <c r="AA45" s="501"/>
      <c r="AB45" s="501"/>
      <c r="AC45" s="501"/>
    </row>
    <row r="46" spans="1:29">
      <c r="A46" s="443">
        <v>35</v>
      </c>
      <c r="B46" s="47" t="s">
        <v>884</v>
      </c>
      <c r="C46" s="499">
        <v>673</v>
      </c>
      <c r="D46" s="500">
        <f t="shared" si="6"/>
        <v>673</v>
      </c>
      <c r="E46" s="500"/>
      <c r="F46" s="500"/>
      <c r="G46" s="500"/>
      <c r="H46" s="500">
        <f t="shared" si="7"/>
        <v>0</v>
      </c>
      <c r="I46" s="499">
        <v>0</v>
      </c>
      <c r="J46" s="500"/>
      <c r="K46" s="500"/>
      <c r="L46" s="499">
        <v>666.71400000000006</v>
      </c>
      <c r="M46" s="500">
        <f t="shared" si="8"/>
        <v>666.71400000000006</v>
      </c>
      <c r="N46" s="500"/>
      <c r="O46" s="500"/>
      <c r="P46" s="500"/>
      <c r="Q46" s="500">
        <f t="shared" si="9"/>
        <v>0</v>
      </c>
      <c r="R46" s="499">
        <v>0</v>
      </c>
      <c r="S46" s="500"/>
      <c r="T46" s="500"/>
      <c r="U46" s="501">
        <f t="shared" si="10"/>
        <v>0.99065973254086193</v>
      </c>
      <c r="V46" s="501">
        <f t="shared" si="5"/>
        <v>0.99065973254086193</v>
      </c>
      <c r="W46" s="501"/>
      <c r="X46" s="501"/>
      <c r="Y46" s="501"/>
      <c r="Z46" s="501"/>
      <c r="AA46" s="501"/>
      <c r="AB46" s="501"/>
      <c r="AC46" s="501"/>
    </row>
    <row r="47" spans="1:29" ht="28">
      <c r="A47" s="443">
        <v>36</v>
      </c>
      <c r="B47" s="47" t="s">
        <v>885</v>
      </c>
      <c r="C47" s="499">
        <v>27013.048999999999</v>
      </c>
      <c r="D47" s="500">
        <f t="shared" si="6"/>
        <v>27013.048999999999</v>
      </c>
      <c r="E47" s="500"/>
      <c r="F47" s="500"/>
      <c r="G47" s="500"/>
      <c r="H47" s="500">
        <f t="shared" si="7"/>
        <v>0</v>
      </c>
      <c r="I47" s="499">
        <v>0</v>
      </c>
      <c r="J47" s="500"/>
      <c r="K47" s="500"/>
      <c r="L47" s="499">
        <v>39126.56609</v>
      </c>
      <c r="M47" s="500">
        <f t="shared" si="8"/>
        <v>39126.56609</v>
      </c>
      <c r="N47" s="500"/>
      <c r="O47" s="500"/>
      <c r="P47" s="500"/>
      <c r="Q47" s="500">
        <f t="shared" si="9"/>
        <v>0</v>
      </c>
      <c r="R47" s="499">
        <v>0</v>
      </c>
      <c r="S47" s="500"/>
      <c r="T47" s="500"/>
      <c r="U47" s="501">
        <f t="shared" si="10"/>
        <v>1.4484320555595187</v>
      </c>
      <c r="V47" s="501">
        <f t="shared" si="5"/>
        <v>1.4484320555595187</v>
      </c>
      <c r="W47" s="501"/>
      <c r="X47" s="501"/>
      <c r="Y47" s="501"/>
      <c r="Z47" s="501"/>
      <c r="AA47" s="501"/>
      <c r="AB47" s="501"/>
      <c r="AC47" s="501"/>
    </row>
    <row r="48" spans="1:29">
      <c r="A48" s="443">
        <v>37</v>
      </c>
      <c r="B48" s="47" t="s">
        <v>886</v>
      </c>
      <c r="C48" s="499">
        <v>0</v>
      </c>
      <c r="D48" s="500">
        <f t="shared" si="6"/>
        <v>0</v>
      </c>
      <c r="E48" s="500"/>
      <c r="F48" s="500"/>
      <c r="G48" s="500"/>
      <c r="H48" s="500">
        <f t="shared" si="7"/>
        <v>0</v>
      </c>
      <c r="I48" s="499">
        <v>0</v>
      </c>
      <c r="J48" s="500"/>
      <c r="K48" s="500"/>
      <c r="L48" s="499">
        <v>2599.1410000000001</v>
      </c>
      <c r="M48" s="500">
        <f t="shared" si="8"/>
        <v>2599.1410000000001</v>
      </c>
      <c r="N48" s="500"/>
      <c r="O48" s="500"/>
      <c r="P48" s="500"/>
      <c r="Q48" s="500">
        <f t="shared" si="9"/>
        <v>0</v>
      </c>
      <c r="R48" s="499">
        <v>0</v>
      </c>
      <c r="S48" s="500"/>
      <c r="T48" s="500"/>
      <c r="U48" s="501"/>
      <c r="V48" s="501"/>
      <c r="W48" s="501"/>
      <c r="X48" s="501"/>
      <c r="Y48" s="501"/>
      <c r="Z48" s="501"/>
      <c r="AA48" s="501"/>
      <c r="AB48" s="501"/>
      <c r="AC48" s="501"/>
    </row>
    <row r="49" spans="1:29">
      <c r="A49" s="443">
        <v>38</v>
      </c>
      <c r="B49" s="47" t="s">
        <v>887</v>
      </c>
      <c r="C49" s="499">
        <v>4058.3820000000001</v>
      </c>
      <c r="D49" s="500">
        <f t="shared" si="6"/>
        <v>4058.3820000000001</v>
      </c>
      <c r="E49" s="500"/>
      <c r="F49" s="500"/>
      <c r="G49" s="500"/>
      <c r="H49" s="500">
        <f t="shared" si="7"/>
        <v>0</v>
      </c>
      <c r="I49" s="499">
        <v>0</v>
      </c>
      <c r="J49" s="500"/>
      <c r="K49" s="500"/>
      <c r="L49" s="499">
        <v>4056.4070000000002</v>
      </c>
      <c r="M49" s="500">
        <f t="shared" si="8"/>
        <v>4056.4070000000002</v>
      </c>
      <c r="N49" s="500"/>
      <c r="O49" s="500"/>
      <c r="P49" s="500"/>
      <c r="Q49" s="500">
        <f t="shared" si="9"/>
        <v>0</v>
      </c>
      <c r="R49" s="499">
        <v>0</v>
      </c>
      <c r="S49" s="500"/>
      <c r="T49" s="500"/>
      <c r="U49" s="501">
        <f t="shared" si="10"/>
        <v>0.99951335285835585</v>
      </c>
      <c r="V49" s="501">
        <f t="shared" si="5"/>
        <v>0.99951335285835585</v>
      </c>
      <c r="W49" s="501"/>
      <c r="X49" s="501"/>
      <c r="Y49" s="501"/>
      <c r="Z49" s="501"/>
      <c r="AA49" s="501"/>
      <c r="AB49" s="501"/>
      <c r="AC49" s="501"/>
    </row>
    <row r="50" spans="1:29">
      <c r="A50" s="443">
        <v>39</v>
      </c>
      <c r="B50" s="47" t="s">
        <v>888</v>
      </c>
      <c r="C50" s="499">
        <v>0</v>
      </c>
      <c r="D50" s="500">
        <f t="shared" si="6"/>
        <v>0</v>
      </c>
      <c r="E50" s="500"/>
      <c r="F50" s="500"/>
      <c r="G50" s="500"/>
      <c r="H50" s="500">
        <f t="shared" si="7"/>
        <v>0</v>
      </c>
      <c r="I50" s="499">
        <v>0</v>
      </c>
      <c r="J50" s="500"/>
      <c r="K50" s="500"/>
      <c r="L50" s="499">
        <v>0</v>
      </c>
      <c r="M50" s="500">
        <f t="shared" si="8"/>
        <v>0</v>
      </c>
      <c r="N50" s="500"/>
      <c r="O50" s="500"/>
      <c r="P50" s="500"/>
      <c r="Q50" s="500">
        <f t="shared" si="9"/>
        <v>0</v>
      </c>
      <c r="R50" s="499">
        <v>0</v>
      </c>
      <c r="S50" s="500"/>
      <c r="T50" s="500"/>
      <c r="U50" s="501"/>
      <c r="V50" s="501"/>
      <c r="W50" s="501"/>
      <c r="X50" s="501"/>
      <c r="Y50" s="501"/>
      <c r="Z50" s="501"/>
      <c r="AA50" s="501"/>
      <c r="AB50" s="501"/>
      <c r="AC50" s="501"/>
    </row>
    <row r="51" spans="1:29" ht="28">
      <c r="A51" s="443">
        <v>40</v>
      </c>
      <c r="B51" s="47" t="s">
        <v>889</v>
      </c>
      <c r="C51" s="499">
        <v>6764.4899079999996</v>
      </c>
      <c r="D51" s="500">
        <f t="shared" si="6"/>
        <v>6764.4899079999996</v>
      </c>
      <c r="E51" s="500"/>
      <c r="F51" s="500"/>
      <c r="G51" s="500"/>
      <c r="H51" s="500">
        <f t="shared" si="7"/>
        <v>0</v>
      </c>
      <c r="I51" s="499">
        <v>0</v>
      </c>
      <c r="J51" s="500"/>
      <c r="K51" s="500"/>
      <c r="L51" s="499">
        <v>6764.4899079999996</v>
      </c>
      <c r="M51" s="500">
        <f t="shared" si="8"/>
        <v>6764.4899079999996</v>
      </c>
      <c r="N51" s="500"/>
      <c r="O51" s="500"/>
      <c r="P51" s="500"/>
      <c r="Q51" s="500">
        <f t="shared" si="9"/>
        <v>0</v>
      </c>
      <c r="R51" s="499">
        <v>0</v>
      </c>
      <c r="S51" s="500"/>
      <c r="T51" s="500"/>
      <c r="U51" s="501">
        <f t="shared" si="10"/>
        <v>1</v>
      </c>
      <c r="V51" s="501">
        <f t="shared" si="5"/>
        <v>1</v>
      </c>
      <c r="W51" s="501"/>
      <c r="X51" s="501"/>
      <c r="Y51" s="501"/>
      <c r="Z51" s="501"/>
      <c r="AA51" s="501"/>
      <c r="AB51" s="501"/>
      <c r="AC51" s="501"/>
    </row>
    <row r="52" spans="1:29">
      <c r="A52" s="443">
        <v>41</v>
      </c>
      <c r="B52" s="47" t="s">
        <v>890</v>
      </c>
      <c r="C52" s="499">
        <v>1017.544609</v>
      </c>
      <c r="D52" s="500">
        <f t="shared" si="6"/>
        <v>1017.544609</v>
      </c>
      <c r="E52" s="500"/>
      <c r="F52" s="500"/>
      <c r="G52" s="500"/>
      <c r="H52" s="500">
        <f t="shared" si="7"/>
        <v>0</v>
      </c>
      <c r="I52" s="499">
        <v>0</v>
      </c>
      <c r="J52" s="500"/>
      <c r="K52" s="500"/>
      <c r="L52" s="499">
        <v>1017.544609</v>
      </c>
      <c r="M52" s="500">
        <f t="shared" si="8"/>
        <v>1017.544609</v>
      </c>
      <c r="N52" s="500"/>
      <c r="O52" s="500"/>
      <c r="P52" s="500"/>
      <c r="Q52" s="500">
        <f t="shared" si="9"/>
        <v>0</v>
      </c>
      <c r="R52" s="499">
        <v>0</v>
      </c>
      <c r="S52" s="500"/>
      <c r="T52" s="500"/>
      <c r="U52" s="501">
        <f t="shared" si="10"/>
        <v>1</v>
      </c>
      <c r="V52" s="501">
        <f t="shared" si="5"/>
        <v>1</v>
      </c>
      <c r="W52" s="501"/>
      <c r="X52" s="501"/>
      <c r="Y52" s="501"/>
      <c r="Z52" s="501"/>
      <c r="AA52" s="501"/>
      <c r="AB52" s="501"/>
      <c r="AC52" s="501"/>
    </row>
    <row r="53" spans="1:29">
      <c r="A53" s="443">
        <v>42</v>
      </c>
      <c r="B53" s="47" t="s">
        <v>891</v>
      </c>
      <c r="C53" s="499">
        <v>0</v>
      </c>
      <c r="D53" s="500">
        <f t="shared" si="6"/>
        <v>0</v>
      </c>
      <c r="E53" s="500"/>
      <c r="F53" s="500"/>
      <c r="G53" s="500"/>
      <c r="H53" s="500">
        <f t="shared" si="7"/>
        <v>0</v>
      </c>
      <c r="I53" s="499">
        <v>0</v>
      </c>
      <c r="J53" s="500"/>
      <c r="K53" s="500"/>
      <c r="L53" s="499">
        <v>176</v>
      </c>
      <c r="M53" s="500">
        <f t="shared" si="8"/>
        <v>176</v>
      </c>
      <c r="N53" s="500"/>
      <c r="O53" s="500"/>
      <c r="P53" s="500"/>
      <c r="Q53" s="500">
        <f t="shared" si="9"/>
        <v>0</v>
      </c>
      <c r="R53" s="499">
        <v>0</v>
      </c>
      <c r="S53" s="500"/>
      <c r="T53" s="500"/>
      <c r="U53" s="501"/>
      <c r="V53" s="501"/>
      <c r="W53" s="501"/>
      <c r="X53" s="501"/>
      <c r="Y53" s="501"/>
      <c r="Z53" s="501"/>
      <c r="AA53" s="501"/>
      <c r="AB53" s="501"/>
      <c r="AC53" s="501"/>
    </row>
    <row r="54" spans="1:29">
      <c r="A54" s="443">
        <v>43</v>
      </c>
      <c r="B54" s="47" t="s">
        <v>892</v>
      </c>
      <c r="C54" s="499">
        <v>98700</v>
      </c>
      <c r="D54" s="500">
        <f t="shared" si="6"/>
        <v>98700</v>
      </c>
      <c r="E54" s="500"/>
      <c r="F54" s="500"/>
      <c r="G54" s="500"/>
      <c r="H54" s="500">
        <f t="shared" si="7"/>
        <v>0</v>
      </c>
      <c r="I54" s="499">
        <v>0</v>
      </c>
      <c r="J54" s="500"/>
      <c r="K54" s="500"/>
      <c r="L54" s="499">
        <v>136806.50840799999</v>
      </c>
      <c r="M54" s="500">
        <f t="shared" si="8"/>
        <v>136806.50840799999</v>
      </c>
      <c r="N54" s="500"/>
      <c r="O54" s="500"/>
      <c r="P54" s="500"/>
      <c r="Q54" s="500">
        <f t="shared" si="9"/>
        <v>0</v>
      </c>
      <c r="R54" s="499">
        <v>0</v>
      </c>
      <c r="S54" s="500"/>
      <c r="T54" s="500"/>
      <c r="U54" s="501">
        <f t="shared" si="10"/>
        <v>1.3860841783991895</v>
      </c>
      <c r="V54" s="501">
        <f t="shared" si="5"/>
        <v>1.3860841783991895</v>
      </c>
      <c r="W54" s="501"/>
      <c r="X54" s="501"/>
      <c r="Y54" s="501"/>
      <c r="Z54" s="501"/>
      <c r="AA54" s="501"/>
      <c r="AB54" s="501"/>
      <c r="AC54" s="501"/>
    </row>
    <row r="55" spans="1:29">
      <c r="A55" s="443">
        <v>44</v>
      </c>
      <c r="B55" s="47" t="s">
        <v>893</v>
      </c>
      <c r="C55" s="499">
        <v>73.001000000000005</v>
      </c>
      <c r="D55" s="500">
        <f t="shared" si="6"/>
        <v>73.001000000000005</v>
      </c>
      <c r="E55" s="500"/>
      <c r="F55" s="500"/>
      <c r="G55" s="500"/>
      <c r="H55" s="500">
        <f t="shared" si="7"/>
        <v>0</v>
      </c>
      <c r="I55" s="499">
        <v>0</v>
      </c>
      <c r="J55" s="500"/>
      <c r="K55" s="500"/>
      <c r="L55" s="499">
        <v>0</v>
      </c>
      <c r="M55" s="500">
        <f t="shared" si="8"/>
        <v>0</v>
      </c>
      <c r="N55" s="500"/>
      <c r="O55" s="500"/>
      <c r="P55" s="500"/>
      <c r="Q55" s="500">
        <f t="shared" si="9"/>
        <v>0</v>
      </c>
      <c r="R55" s="499">
        <v>0</v>
      </c>
      <c r="S55" s="500"/>
      <c r="T55" s="500"/>
      <c r="U55" s="501">
        <f t="shared" si="10"/>
        <v>0</v>
      </c>
      <c r="V55" s="501">
        <f t="shared" si="5"/>
        <v>0</v>
      </c>
      <c r="W55" s="501"/>
      <c r="X55" s="501"/>
      <c r="Y55" s="501"/>
      <c r="Z55" s="501"/>
      <c r="AA55" s="501"/>
      <c r="AB55" s="501"/>
      <c r="AC55" s="501"/>
    </row>
    <row r="56" spans="1:29">
      <c r="A56" s="443">
        <v>45</v>
      </c>
      <c r="B56" s="47" t="s">
        <v>894</v>
      </c>
      <c r="C56" s="499">
        <v>684</v>
      </c>
      <c r="D56" s="500">
        <f t="shared" si="6"/>
        <v>684</v>
      </c>
      <c r="E56" s="500"/>
      <c r="F56" s="500"/>
      <c r="G56" s="500"/>
      <c r="H56" s="500">
        <f t="shared" si="7"/>
        <v>0</v>
      </c>
      <c r="I56" s="499">
        <v>0</v>
      </c>
      <c r="J56" s="500"/>
      <c r="K56" s="500"/>
      <c r="L56" s="499">
        <v>3069.607</v>
      </c>
      <c r="M56" s="500">
        <f t="shared" si="8"/>
        <v>3069.607</v>
      </c>
      <c r="N56" s="500"/>
      <c r="O56" s="500"/>
      <c r="P56" s="500"/>
      <c r="Q56" s="500">
        <f t="shared" si="9"/>
        <v>0</v>
      </c>
      <c r="R56" s="499">
        <v>0</v>
      </c>
      <c r="S56" s="500"/>
      <c r="T56" s="500"/>
      <c r="U56" s="501">
        <f t="shared" si="10"/>
        <v>4.4877295321637423</v>
      </c>
      <c r="V56" s="501">
        <f t="shared" si="5"/>
        <v>4.4877295321637423</v>
      </c>
      <c r="W56" s="501"/>
      <c r="X56" s="501"/>
      <c r="Y56" s="501"/>
      <c r="Z56" s="501"/>
      <c r="AA56" s="501"/>
      <c r="AB56" s="501"/>
      <c r="AC56" s="501"/>
    </row>
    <row r="57" spans="1:29">
      <c r="A57" s="443">
        <v>46</v>
      </c>
      <c r="B57" s="47" t="s">
        <v>895</v>
      </c>
      <c r="C57" s="499">
        <v>6963.9830000000002</v>
      </c>
      <c r="D57" s="500">
        <f t="shared" si="6"/>
        <v>6963.9830000000002</v>
      </c>
      <c r="E57" s="500"/>
      <c r="F57" s="500"/>
      <c r="G57" s="500"/>
      <c r="H57" s="500">
        <f t="shared" si="7"/>
        <v>0</v>
      </c>
      <c r="I57" s="499">
        <v>0</v>
      </c>
      <c r="J57" s="500"/>
      <c r="K57" s="500"/>
      <c r="L57" s="499">
        <v>4675.21</v>
      </c>
      <c r="M57" s="500">
        <f t="shared" si="8"/>
        <v>4675.21</v>
      </c>
      <c r="N57" s="500"/>
      <c r="O57" s="500"/>
      <c r="P57" s="500"/>
      <c r="Q57" s="500">
        <f t="shared" si="9"/>
        <v>0</v>
      </c>
      <c r="R57" s="499">
        <v>0</v>
      </c>
      <c r="S57" s="500"/>
      <c r="T57" s="500"/>
      <c r="U57" s="501">
        <f t="shared" si="10"/>
        <v>0.67134138610045424</v>
      </c>
      <c r="V57" s="501">
        <f t="shared" si="5"/>
        <v>0.67134138610045424</v>
      </c>
      <c r="W57" s="501"/>
      <c r="X57" s="501"/>
      <c r="Y57" s="501"/>
      <c r="Z57" s="501"/>
      <c r="AA57" s="501"/>
      <c r="AB57" s="501"/>
      <c r="AC57" s="501"/>
    </row>
    <row r="58" spans="1:29">
      <c r="A58" s="443">
        <v>47</v>
      </c>
      <c r="B58" s="47" t="s">
        <v>896</v>
      </c>
      <c r="C58" s="499">
        <v>0</v>
      </c>
      <c r="D58" s="500">
        <f t="shared" si="6"/>
        <v>0</v>
      </c>
      <c r="E58" s="500"/>
      <c r="F58" s="500"/>
      <c r="G58" s="500"/>
      <c r="H58" s="500">
        <f t="shared" si="7"/>
        <v>0</v>
      </c>
      <c r="I58" s="499">
        <v>0</v>
      </c>
      <c r="J58" s="500"/>
      <c r="K58" s="500"/>
      <c r="L58" s="499">
        <v>0</v>
      </c>
      <c r="M58" s="500">
        <f t="shared" si="8"/>
        <v>0</v>
      </c>
      <c r="N58" s="500"/>
      <c r="O58" s="500"/>
      <c r="P58" s="500"/>
      <c r="Q58" s="500">
        <f t="shared" si="9"/>
        <v>0</v>
      </c>
      <c r="R58" s="499">
        <v>0</v>
      </c>
      <c r="S58" s="500"/>
      <c r="T58" s="500"/>
      <c r="U58" s="501"/>
      <c r="V58" s="501"/>
      <c r="W58" s="501"/>
      <c r="X58" s="501"/>
      <c r="Y58" s="501"/>
      <c r="Z58" s="501"/>
      <c r="AA58" s="501"/>
      <c r="AB58" s="501"/>
      <c r="AC58" s="501"/>
    </row>
    <row r="59" spans="1:29">
      <c r="A59" s="443">
        <v>48</v>
      </c>
      <c r="B59" s="47" t="s">
        <v>897</v>
      </c>
      <c r="C59" s="499">
        <v>2000</v>
      </c>
      <c r="D59" s="500">
        <f t="shared" si="6"/>
        <v>2000</v>
      </c>
      <c r="E59" s="500"/>
      <c r="F59" s="500"/>
      <c r="G59" s="500"/>
      <c r="H59" s="500">
        <f t="shared" si="7"/>
        <v>0</v>
      </c>
      <c r="I59" s="499">
        <v>0</v>
      </c>
      <c r="J59" s="500"/>
      <c r="K59" s="500"/>
      <c r="L59" s="499">
        <v>2000</v>
      </c>
      <c r="M59" s="500">
        <f t="shared" si="8"/>
        <v>2000</v>
      </c>
      <c r="N59" s="500"/>
      <c r="O59" s="500"/>
      <c r="P59" s="500"/>
      <c r="Q59" s="500">
        <f t="shared" si="9"/>
        <v>0</v>
      </c>
      <c r="R59" s="499">
        <v>0</v>
      </c>
      <c r="S59" s="500"/>
      <c r="T59" s="500"/>
      <c r="U59" s="501">
        <f t="shared" si="10"/>
        <v>1</v>
      </c>
      <c r="V59" s="501">
        <f t="shared" si="5"/>
        <v>1</v>
      </c>
      <c r="W59" s="501"/>
      <c r="X59" s="501"/>
      <c r="Y59" s="501"/>
      <c r="Z59" s="501"/>
      <c r="AA59" s="501"/>
      <c r="AB59" s="501"/>
      <c r="AC59" s="501"/>
    </row>
    <row r="60" spans="1:29">
      <c r="A60" s="443">
        <v>49</v>
      </c>
      <c r="B60" s="47" t="s">
        <v>898</v>
      </c>
      <c r="C60" s="499">
        <v>0</v>
      </c>
      <c r="D60" s="500">
        <f t="shared" si="6"/>
        <v>0</v>
      </c>
      <c r="E60" s="500"/>
      <c r="F60" s="500"/>
      <c r="G60" s="500"/>
      <c r="H60" s="500">
        <f t="shared" si="7"/>
        <v>0</v>
      </c>
      <c r="I60" s="499">
        <v>0</v>
      </c>
      <c r="J60" s="500"/>
      <c r="K60" s="500"/>
      <c r="L60" s="499">
        <v>712.21076500000004</v>
      </c>
      <c r="M60" s="500">
        <f t="shared" si="8"/>
        <v>712.21076500000004</v>
      </c>
      <c r="N60" s="500"/>
      <c r="O60" s="500"/>
      <c r="P60" s="500"/>
      <c r="Q60" s="500">
        <f t="shared" si="9"/>
        <v>0</v>
      </c>
      <c r="R60" s="499">
        <v>0</v>
      </c>
      <c r="S60" s="500"/>
      <c r="T60" s="500"/>
      <c r="U60" s="501"/>
      <c r="V60" s="501"/>
      <c r="W60" s="501"/>
      <c r="X60" s="501"/>
      <c r="Y60" s="501"/>
      <c r="Z60" s="501"/>
      <c r="AA60" s="501"/>
      <c r="AB60" s="501"/>
      <c r="AC60" s="501"/>
    </row>
    <row r="61" spans="1:29">
      <c r="A61" s="443">
        <v>50</v>
      </c>
      <c r="B61" s="47" t="s">
        <v>899</v>
      </c>
      <c r="C61" s="499">
        <v>0</v>
      </c>
      <c r="D61" s="500">
        <f t="shared" si="6"/>
        <v>0</v>
      </c>
      <c r="E61" s="500"/>
      <c r="F61" s="500"/>
      <c r="G61" s="500"/>
      <c r="H61" s="500">
        <f t="shared" si="7"/>
        <v>0</v>
      </c>
      <c r="I61" s="499">
        <v>0</v>
      </c>
      <c r="J61" s="500"/>
      <c r="K61" s="500"/>
      <c r="L61" s="499">
        <v>151.41300000000001</v>
      </c>
      <c r="M61" s="500">
        <f t="shared" si="8"/>
        <v>151.41300000000001</v>
      </c>
      <c r="N61" s="500"/>
      <c r="O61" s="500"/>
      <c r="P61" s="500"/>
      <c r="Q61" s="500">
        <f t="shared" si="9"/>
        <v>0</v>
      </c>
      <c r="R61" s="499">
        <v>0</v>
      </c>
      <c r="S61" s="500"/>
      <c r="T61" s="500"/>
      <c r="U61" s="501"/>
      <c r="V61" s="501"/>
      <c r="W61" s="501"/>
      <c r="X61" s="501"/>
      <c r="Y61" s="501"/>
      <c r="Z61" s="501"/>
      <c r="AA61" s="501"/>
      <c r="AB61" s="501"/>
      <c r="AC61" s="501"/>
    </row>
    <row r="62" spans="1:29">
      <c r="A62" s="443">
        <v>51</v>
      </c>
      <c r="B62" s="47" t="s">
        <v>900</v>
      </c>
      <c r="C62" s="499">
        <v>0</v>
      </c>
      <c r="D62" s="500">
        <f t="shared" si="6"/>
        <v>0</v>
      </c>
      <c r="E62" s="500"/>
      <c r="F62" s="500"/>
      <c r="G62" s="500"/>
      <c r="H62" s="500">
        <f t="shared" si="7"/>
        <v>0</v>
      </c>
      <c r="I62" s="499">
        <v>0</v>
      </c>
      <c r="J62" s="500"/>
      <c r="K62" s="500"/>
      <c r="L62" s="499">
        <v>8803.5344029999997</v>
      </c>
      <c r="M62" s="500">
        <f t="shared" si="8"/>
        <v>8803.5344029999997</v>
      </c>
      <c r="N62" s="500"/>
      <c r="O62" s="500"/>
      <c r="P62" s="500"/>
      <c r="Q62" s="500">
        <f t="shared" si="9"/>
        <v>0</v>
      </c>
      <c r="R62" s="499">
        <v>0</v>
      </c>
      <c r="S62" s="500"/>
      <c r="T62" s="500"/>
      <c r="U62" s="501"/>
      <c r="V62" s="501"/>
      <c r="W62" s="501"/>
      <c r="X62" s="501"/>
      <c r="Y62" s="501"/>
      <c r="Z62" s="501"/>
      <c r="AA62" s="501"/>
      <c r="AB62" s="501"/>
      <c r="AC62" s="501"/>
    </row>
    <row r="63" spans="1:29">
      <c r="A63" s="443">
        <v>52</v>
      </c>
      <c r="B63" s="47" t="s">
        <v>901</v>
      </c>
      <c r="C63" s="499">
        <v>0</v>
      </c>
      <c r="D63" s="500">
        <f t="shared" si="6"/>
        <v>0</v>
      </c>
      <c r="E63" s="500"/>
      <c r="F63" s="500"/>
      <c r="G63" s="500"/>
      <c r="H63" s="500">
        <f t="shared" si="7"/>
        <v>0</v>
      </c>
      <c r="I63" s="499">
        <v>0</v>
      </c>
      <c r="J63" s="500"/>
      <c r="K63" s="500"/>
      <c r="L63" s="499">
        <v>1282.5693249999999</v>
      </c>
      <c r="M63" s="500">
        <f t="shared" si="8"/>
        <v>1282.5693249999999</v>
      </c>
      <c r="N63" s="500"/>
      <c r="O63" s="500"/>
      <c r="P63" s="500"/>
      <c r="Q63" s="500">
        <f t="shared" si="9"/>
        <v>0</v>
      </c>
      <c r="R63" s="499">
        <v>0</v>
      </c>
      <c r="S63" s="500"/>
      <c r="T63" s="500"/>
      <c r="U63" s="501"/>
      <c r="V63" s="501"/>
      <c r="W63" s="501"/>
      <c r="X63" s="501"/>
      <c r="Y63" s="501"/>
      <c r="Z63" s="501"/>
      <c r="AA63" s="501"/>
      <c r="AB63" s="501"/>
      <c r="AC63" s="501"/>
    </row>
    <row r="64" spans="1:29">
      <c r="A64" s="443">
        <v>53</v>
      </c>
      <c r="B64" s="47" t="s">
        <v>902</v>
      </c>
      <c r="C64" s="499">
        <v>0</v>
      </c>
      <c r="D64" s="500">
        <f t="shared" si="6"/>
        <v>0</v>
      </c>
      <c r="E64" s="500"/>
      <c r="F64" s="500"/>
      <c r="G64" s="500"/>
      <c r="H64" s="500">
        <f t="shared" si="7"/>
        <v>0</v>
      </c>
      <c r="I64" s="499">
        <v>0</v>
      </c>
      <c r="J64" s="500"/>
      <c r="K64" s="500"/>
      <c r="L64" s="499">
        <v>0</v>
      </c>
      <c r="M64" s="500">
        <f t="shared" si="8"/>
        <v>0</v>
      </c>
      <c r="N64" s="500"/>
      <c r="O64" s="500"/>
      <c r="P64" s="500"/>
      <c r="Q64" s="500">
        <f t="shared" si="9"/>
        <v>0</v>
      </c>
      <c r="R64" s="499">
        <v>0</v>
      </c>
      <c r="S64" s="500"/>
      <c r="T64" s="500"/>
      <c r="U64" s="501"/>
      <c r="V64" s="501"/>
      <c r="W64" s="501"/>
      <c r="X64" s="501"/>
      <c r="Y64" s="501"/>
      <c r="Z64" s="501"/>
      <c r="AA64" s="501"/>
      <c r="AB64" s="501"/>
      <c r="AC64" s="501"/>
    </row>
    <row r="65" spans="1:29">
      <c r="A65" s="443">
        <v>54</v>
      </c>
      <c r="B65" s="47" t="s">
        <v>903</v>
      </c>
      <c r="C65" s="499">
        <v>21938</v>
      </c>
      <c r="D65" s="500">
        <f t="shared" si="6"/>
        <v>21938</v>
      </c>
      <c r="E65" s="500"/>
      <c r="F65" s="500"/>
      <c r="G65" s="500"/>
      <c r="H65" s="500">
        <f t="shared" si="7"/>
        <v>0</v>
      </c>
      <c r="I65" s="499">
        <v>0</v>
      </c>
      <c r="J65" s="500"/>
      <c r="K65" s="500"/>
      <c r="L65" s="499">
        <v>53734.800999999999</v>
      </c>
      <c r="M65" s="500">
        <f t="shared" si="8"/>
        <v>53734.800999999999</v>
      </c>
      <c r="N65" s="500"/>
      <c r="O65" s="500"/>
      <c r="P65" s="500"/>
      <c r="Q65" s="500">
        <f t="shared" si="9"/>
        <v>0</v>
      </c>
      <c r="R65" s="499">
        <v>0</v>
      </c>
      <c r="S65" s="500"/>
      <c r="T65" s="500"/>
      <c r="U65" s="501">
        <f t="shared" si="10"/>
        <v>2.4493937915944937</v>
      </c>
      <c r="V65" s="501">
        <f t="shared" si="5"/>
        <v>2.4493937915944937</v>
      </c>
      <c r="W65" s="501"/>
      <c r="X65" s="501"/>
      <c r="Y65" s="501"/>
      <c r="Z65" s="501"/>
      <c r="AA65" s="501"/>
      <c r="AB65" s="501"/>
      <c r="AC65" s="501"/>
    </row>
    <row r="66" spans="1:29">
      <c r="A66" s="443">
        <v>55</v>
      </c>
      <c r="B66" s="47" t="s">
        <v>904</v>
      </c>
      <c r="C66" s="499">
        <v>0</v>
      </c>
      <c r="D66" s="500">
        <f t="shared" si="6"/>
        <v>0</v>
      </c>
      <c r="E66" s="500"/>
      <c r="F66" s="500"/>
      <c r="G66" s="500"/>
      <c r="H66" s="500">
        <f t="shared" si="7"/>
        <v>0</v>
      </c>
      <c r="I66" s="499">
        <v>0</v>
      </c>
      <c r="J66" s="500"/>
      <c r="K66" s="500"/>
      <c r="L66" s="499">
        <v>110.264</v>
      </c>
      <c r="M66" s="500">
        <f t="shared" si="8"/>
        <v>75.325999999999993</v>
      </c>
      <c r="N66" s="500"/>
      <c r="O66" s="500"/>
      <c r="P66" s="500"/>
      <c r="Q66" s="500">
        <f t="shared" si="9"/>
        <v>34.938000000000002</v>
      </c>
      <c r="R66" s="499">
        <v>34.938000000000002</v>
      </c>
      <c r="S66" s="500"/>
      <c r="T66" s="500"/>
      <c r="U66" s="501"/>
      <c r="V66" s="501"/>
      <c r="W66" s="501"/>
      <c r="X66" s="501"/>
      <c r="Y66" s="501"/>
      <c r="Z66" s="501"/>
      <c r="AA66" s="501"/>
      <c r="AB66" s="501"/>
      <c r="AC66" s="501"/>
    </row>
    <row r="67" spans="1:29">
      <c r="A67" s="443">
        <v>56</v>
      </c>
      <c r="B67" s="47" t="s">
        <v>905</v>
      </c>
      <c r="C67" s="499">
        <v>44635.479253999998</v>
      </c>
      <c r="D67" s="500">
        <f t="shared" si="6"/>
        <v>44635.479253999998</v>
      </c>
      <c r="E67" s="500"/>
      <c r="F67" s="500"/>
      <c r="G67" s="500"/>
      <c r="H67" s="500">
        <f t="shared" si="7"/>
        <v>0</v>
      </c>
      <c r="I67" s="499">
        <v>0</v>
      </c>
      <c r="J67" s="500"/>
      <c r="K67" s="500"/>
      <c r="L67" s="499">
        <v>43035.077354000001</v>
      </c>
      <c r="M67" s="500">
        <f t="shared" si="8"/>
        <v>43035.077354000001</v>
      </c>
      <c r="N67" s="500"/>
      <c r="O67" s="500"/>
      <c r="P67" s="500"/>
      <c r="Q67" s="500">
        <f t="shared" si="9"/>
        <v>0</v>
      </c>
      <c r="R67" s="499">
        <v>0</v>
      </c>
      <c r="S67" s="500"/>
      <c r="T67" s="500"/>
      <c r="U67" s="501">
        <f t="shared" si="10"/>
        <v>0.96414507188568888</v>
      </c>
      <c r="V67" s="501">
        <f t="shared" si="5"/>
        <v>0.96414507188568888</v>
      </c>
      <c r="W67" s="501"/>
      <c r="X67" s="501"/>
      <c r="Y67" s="501"/>
      <c r="Z67" s="501"/>
      <c r="AA67" s="501"/>
      <c r="AB67" s="501"/>
      <c r="AC67" s="501"/>
    </row>
    <row r="68" spans="1:29">
      <c r="A68" s="443">
        <v>57</v>
      </c>
      <c r="B68" s="47" t="s">
        <v>906</v>
      </c>
      <c r="C68" s="499">
        <v>0</v>
      </c>
      <c r="D68" s="500">
        <f t="shared" si="6"/>
        <v>0</v>
      </c>
      <c r="E68" s="500"/>
      <c r="F68" s="500"/>
      <c r="G68" s="500"/>
      <c r="H68" s="500">
        <f t="shared" si="7"/>
        <v>0</v>
      </c>
      <c r="I68" s="499">
        <v>0</v>
      </c>
      <c r="J68" s="500"/>
      <c r="K68" s="500"/>
      <c r="L68" s="499">
        <v>0</v>
      </c>
      <c r="M68" s="500">
        <f t="shared" si="8"/>
        <v>0</v>
      </c>
      <c r="N68" s="500"/>
      <c r="O68" s="500"/>
      <c r="P68" s="500"/>
      <c r="Q68" s="500">
        <f t="shared" si="9"/>
        <v>0</v>
      </c>
      <c r="R68" s="499">
        <v>0</v>
      </c>
      <c r="S68" s="500"/>
      <c r="T68" s="500"/>
      <c r="U68" s="501"/>
      <c r="V68" s="501"/>
      <c r="W68" s="501"/>
      <c r="X68" s="501"/>
      <c r="Y68" s="501"/>
      <c r="Z68" s="501"/>
      <c r="AA68" s="501"/>
      <c r="AB68" s="501"/>
      <c r="AC68" s="501"/>
    </row>
    <row r="69" spans="1:29">
      <c r="A69" s="443">
        <v>58</v>
      </c>
      <c r="B69" s="47" t="s">
        <v>907</v>
      </c>
      <c r="C69" s="499">
        <v>21339.520745999998</v>
      </c>
      <c r="D69" s="500">
        <f t="shared" si="6"/>
        <v>21339.520745999998</v>
      </c>
      <c r="E69" s="500"/>
      <c r="F69" s="500"/>
      <c r="G69" s="500"/>
      <c r="H69" s="500">
        <f t="shared" si="7"/>
        <v>0</v>
      </c>
      <c r="I69" s="499">
        <v>0</v>
      </c>
      <c r="J69" s="500"/>
      <c r="K69" s="500"/>
      <c r="L69" s="499">
        <v>14066.585954</v>
      </c>
      <c r="M69" s="500">
        <f t="shared" si="8"/>
        <v>14066.585954</v>
      </c>
      <c r="N69" s="500"/>
      <c r="O69" s="500"/>
      <c r="P69" s="500"/>
      <c r="Q69" s="500">
        <f t="shared" si="9"/>
        <v>0</v>
      </c>
      <c r="R69" s="499">
        <v>0</v>
      </c>
      <c r="S69" s="500"/>
      <c r="T69" s="500"/>
      <c r="U69" s="501">
        <f t="shared" si="10"/>
        <v>0.65918003133396152</v>
      </c>
      <c r="V69" s="501">
        <f t="shared" si="5"/>
        <v>0.65918003133396152</v>
      </c>
      <c r="W69" s="501"/>
      <c r="X69" s="501"/>
      <c r="Y69" s="501"/>
      <c r="Z69" s="501"/>
      <c r="AA69" s="501"/>
      <c r="AB69" s="501"/>
      <c r="AC69" s="501"/>
    </row>
    <row r="70" spans="1:29">
      <c r="A70" s="443">
        <v>59</v>
      </c>
      <c r="B70" s="47" t="s">
        <v>908</v>
      </c>
      <c r="C70" s="499">
        <v>0</v>
      </c>
      <c r="D70" s="500">
        <f t="shared" si="6"/>
        <v>0</v>
      </c>
      <c r="E70" s="500"/>
      <c r="F70" s="500"/>
      <c r="G70" s="500"/>
      <c r="H70" s="500">
        <f t="shared" si="7"/>
        <v>0</v>
      </c>
      <c r="I70" s="499">
        <v>0</v>
      </c>
      <c r="J70" s="500"/>
      <c r="K70" s="500"/>
      <c r="L70" s="499">
        <v>0</v>
      </c>
      <c r="M70" s="500">
        <f t="shared" si="8"/>
        <v>0</v>
      </c>
      <c r="N70" s="500"/>
      <c r="O70" s="500"/>
      <c r="P70" s="500"/>
      <c r="Q70" s="500">
        <f t="shared" si="9"/>
        <v>0</v>
      </c>
      <c r="R70" s="499">
        <v>0</v>
      </c>
      <c r="S70" s="500"/>
      <c r="T70" s="500"/>
      <c r="U70" s="501"/>
      <c r="V70" s="501"/>
      <c r="W70" s="501"/>
      <c r="X70" s="501"/>
      <c r="Y70" s="501"/>
      <c r="Z70" s="501"/>
      <c r="AA70" s="501"/>
      <c r="AB70" s="501"/>
      <c r="AC70" s="501"/>
    </row>
    <row r="71" spans="1:29">
      <c r="A71" s="443">
        <v>60</v>
      </c>
      <c r="B71" s="47" t="s">
        <v>909</v>
      </c>
      <c r="C71" s="499">
        <v>10000</v>
      </c>
      <c r="D71" s="500">
        <f t="shared" si="6"/>
        <v>10000</v>
      </c>
      <c r="E71" s="500"/>
      <c r="F71" s="500"/>
      <c r="G71" s="500"/>
      <c r="H71" s="500">
        <f t="shared" si="7"/>
        <v>0</v>
      </c>
      <c r="I71" s="499">
        <v>0</v>
      </c>
      <c r="J71" s="500"/>
      <c r="K71" s="500"/>
      <c r="L71" s="499">
        <v>10000</v>
      </c>
      <c r="M71" s="500">
        <f t="shared" si="8"/>
        <v>10000</v>
      </c>
      <c r="N71" s="500"/>
      <c r="O71" s="500"/>
      <c r="P71" s="500"/>
      <c r="Q71" s="500">
        <f t="shared" si="9"/>
        <v>0</v>
      </c>
      <c r="R71" s="499">
        <v>0</v>
      </c>
      <c r="S71" s="500"/>
      <c r="T71" s="500"/>
      <c r="U71" s="501">
        <f t="shared" si="10"/>
        <v>1</v>
      </c>
      <c r="V71" s="501">
        <f t="shared" si="5"/>
        <v>1</v>
      </c>
      <c r="W71" s="501"/>
      <c r="X71" s="501"/>
      <c r="Y71" s="501"/>
      <c r="Z71" s="501"/>
      <c r="AA71" s="501"/>
      <c r="AB71" s="501"/>
      <c r="AC71" s="501"/>
    </row>
    <row r="72" spans="1:29">
      <c r="A72" s="443">
        <v>61</v>
      </c>
      <c r="B72" s="47" t="s">
        <v>910</v>
      </c>
      <c r="C72" s="499">
        <v>1722.9680000000001</v>
      </c>
      <c r="D72" s="500">
        <f t="shared" si="6"/>
        <v>1722.9680000000001</v>
      </c>
      <c r="E72" s="500"/>
      <c r="F72" s="500"/>
      <c r="G72" s="500"/>
      <c r="H72" s="500">
        <f t="shared" si="7"/>
        <v>0</v>
      </c>
      <c r="I72" s="499">
        <v>0</v>
      </c>
      <c r="J72" s="500"/>
      <c r="K72" s="500"/>
      <c r="L72" s="499">
        <v>610.56200000000001</v>
      </c>
      <c r="M72" s="500">
        <f t="shared" si="8"/>
        <v>610.56200000000001</v>
      </c>
      <c r="N72" s="500"/>
      <c r="O72" s="500"/>
      <c r="P72" s="500"/>
      <c r="Q72" s="500">
        <f t="shared" si="9"/>
        <v>0</v>
      </c>
      <c r="R72" s="499">
        <v>0</v>
      </c>
      <c r="S72" s="500"/>
      <c r="T72" s="500"/>
      <c r="U72" s="501">
        <f t="shared" si="10"/>
        <v>0.35436641887719328</v>
      </c>
      <c r="V72" s="501">
        <f t="shared" si="5"/>
        <v>0.35436641887719328</v>
      </c>
      <c r="W72" s="501"/>
      <c r="X72" s="501"/>
      <c r="Y72" s="501"/>
      <c r="Z72" s="501"/>
      <c r="AA72" s="501"/>
      <c r="AB72" s="501"/>
      <c r="AC72" s="501"/>
    </row>
    <row r="73" spans="1:29">
      <c r="A73" s="443">
        <v>62</v>
      </c>
      <c r="B73" s="47" t="s">
        <v>911</v>
      </c>
      <c r="C73" s="499">
        <v>176</v>
      </c>
      <c r="D73" s="500">
        <f t="shared" si="6"/>
        <v>176</v>
      </c>
      <c r="E73" s="500"/>
      <c r="F73" s="500"/>
      <c r="G73" s="500"/>
      <c r="H73" s="500">
        <f t="shared" si="7"/>
        <v>0</v>
      </c>
      <c r="I73" s="499">
        <v>0</v>
      </c>
      <c r="J73" s="500"/>
      <c r="K73" s="500"/>
      <c r="L73" s="499">
        <v>65.542000000000002</v>
      </c>
      <c r="M73" s="500">
        <f t="shared" si="8"/>
        <v>65.542000000000002</v>
      </c>
      <c r="N73" s="500"/>
      <c r="O73" s="500"/>
      <c r="P73" s="500"/>
      <c r="Q73" s="500">
        <f t="shared" si="9"/>
        <v>0</v>
      </c>
      <c r="R73" s="499">
        <v>0</v>
      </c>
      <c r="S73" s="500"/>
      <c r="T73" s="500"/>
      <c r="U73" s="501">
        <f t="shared" si="10"/>
        <v>0.3723977272727273</v>
      </c>
      <c r="V73" s="501">
        <f t="shared" si="5"/>
        <v>0.3723977272727273</v>
      </c>
      <c r="W73" s="501"/>
      <c r="X73" s="501"/>
      <c r="Y73" s="501"/>
      <c r="Z73" s="501"/>
      <c r="AA73" s="501"/>
      <c r="AB73" s="501"/>
      <c r="AC73" s="501"/>
    </row>
    <row r="74" spans="1:29">
      <c r="A74" s="443">
        <v>63</v>
      </c>
      <c r="B74" s="47" t="s">
        <v>912</v>
      </c>
      <c r="C74" s="499">
        <v>0</v>
      </c>
      <c r="D74" s="500">
        <f t="shared" si="6"/>
        <v>0</v>
      </c>
      <c r="E74" s="500"/>
      <c r="F74" s="500"/>
      <c r="G74" s="500"/>
      <c r="H74" s="500">
        <f t="shared" si="7"/>
        <v>0</v>
      </c>
      <c r="I74" s="499">
        <v>0</v>
      </c>
      <c r="J74" s="500"/>
      <c r="K74" s="500"/>
      <c r="L74" s="499">
        <v>0</v>
      </c>
      <c r="M74" s="500">
        <f t="shared" si="8"/>
        <v>0</v>
      </c>
      <c r="N74" s="500"/>
      <c r="O74" s="500"/>
      <c r="P74" s="500"/>
      <c r="Q74" s="500">
        <f t="shared" si="9"/>
        <v>0</v>
      </c>
      <c r="R74" s="499">
        <v>0</v>
      </c>
      <c r="S74" s="500"/>
      <c r="T74" s="500"/>
      <c r="U74" s="501"/>
      <c r="V74" s="501"/>
      <c r="W74" s="501"/>
      <c r="X74" s="501"/>
      <c r="Y74" s="501"/>
      <c r="Z74" s="501"/>
      <c r="AA74" s="501"/>
      <c r="AB74" s="501"/>
      <c r="AC74" s="501"/>
    </row>
    <row r="75" spans="1:29">
      <c r="A75" s="443">
        <v>64</v>
      </c>
      <c r="B75" s="47" t="s">
        <v>913</v>
      </c>
      <c r="C75" s="499">
        <v>33500</v>
      </c>
      <c r="D75" s="500">
        <f t="shared" si="6"/>
        <v>33500</v>
      </c>
      <c r="E75" s="500"/>
      <c r="F75" s="500"/>
      <c r="G75" s="500"/>
      <c r="H75" s="500">
        <f t="shared" si="7"/>
        <v>0</v>
      </c>
      <c r="I75" s="499">
        <v>0</v>
      </c>
      <c r="J75" s="500"/>
      <c r="K75" s="500"/>
      <c r="L75" s="499">
        <v>32625.370648</v>
      </c>
      <c r="M75" s="500">
        <f t="shared" si="8"/>
        <v>32625.370648</v>
      </c>
      <c r="N75" s="500"/>
      <c r="O75" s="500"/>
      <c r="P75" s="500"/>
      <c r="Q75" s="500">
        <f t="shared" si="9"/>
        <v>0</v>
      </c>
      <c r="R75" s="499">
        <v>0</v>
      </c>
      <c r="S75" s="500"/>
      <c r="T75" s="500"/>
      <c r="U75" s="501">
        <f t="shared" si="10"/>
        <v>0.97389166113432835</v>
      </c>
      <c r="V75" s="501">
        <f t="shared" si="5"/>
        <v>0.97389166113432835</v>
      </c>
      <c r="W75" s="501"/>
      <c r="X75" s="501"/>
      <c r="Y75" s="501"/>
      <c r="Z75" s="501"/>
      <c r="AA75" s="501"/>
      <c r="AB75" s="501"/>
      <c r="AC75" s="501"/>
    </row>
    <row r="76" spans="1:29">
      <c r="A76" s="443">
        <v>65</v>
      </c>
      <c r="B76" s="47" t="s">
        <v>914</v>
      </c>
      <c r="C76" s="499">
        <v>0</v>
      </c>
      <c r="D76" s="500">
        <f t="shared" si="6"/>
        <v>0</v>
      </c>
      <c r="E76" s="500"/>
      <c r="F76" s="500"/>
      <c r="G76" s="500"/>
      <c r="H76" s="500">
        <f t="shared" si="7"/>
        <v>0</v>
      </c>
      <c r="I76" s="499">
        <v>0</v>
      </c>
      <c r="J76" s="500"/>
      <c r="K76" s="500"/>
      <c r="L76" s="499">
        <v>83.167000000000002</v>
      </c>
      <c r="M76" s="500">
        <f t="shared" si="8"/>
        <v>83.167000000000002</v>
      </c>
      <c r="N76" s="500"/>
      <c r="O76" s="500"/>
      <c r="P76" s="500"/>
      <c r="Q76" s="500">
        <f t="shared" si="9"/>
        <v>0</v>
      </c>
      <c r="R76" s="499">
        <v>0</v>
      </c>
      <c r="S76" s="500"/>
      <c r="T76" s="500"/>
      <c r="U76" s="501"/>
      <c r="V76" s="501"/>
      <c r="W76" s="501"/>
      <c r="X76" s="501"/>
      <c r="Y76" s="501"/>
      <c r="Z76" s="501"/>
      <c r="AA76" s="501"/>
      <c r="AB76" s="501"/>
      <c r="AC76" s="501"/>
    </row>
    <row r="77" spans="1:29">
      <c r="A77" s="443">
        <v>66</v>
      </c>
      <c r="B77" s="47" t="s">
        <v>792</v>
      </c>
      <c r="C77" s="499">
        <v>142.94800000000001</v>
      </c>
      <c r="D77" s="500">
        <f t="shared" ref="D77:D83" si="12">C77-I77</f>
        <v>142.94800000000001</v>
      </c>
      <c r="E77" s="500"/>
      <c r="F77" s="500"/>
      <c r="G77" s="500"/>
      <c r="H77" s="500">
        <f t="shared" ref="H77:H140" si="13">+I77+J77</f>
        <v>0</v>
      </c>
      <c r="I77" s="499">
        <v>0</v>
      </c>
      <c r="J77" s="500"/>
      <c r="K77" s="500"/>
      <c r="L77" s="499">
        <v>142.94800000000001</v>
      </c>
      <c r="M77" s="500">
        <f t="shared" ref="M77:M83" si="14">L77-R77</f>
        <v>142.94800000000001</v>
      </c>
      <c r="N77" s="500"/>
      <c r="O77" s="500"/>
      <c r="P77" s="500"/>
      <c r="Q77" s="500">
        <f t="shared" ref="Q77:Q140" si="15">+R77+S77</f>
        <v>0</v>
      </c>
      <c r="R77" s="499">
        <v>0</v>
      </c>
      <c r="S77" s="500"/>
      <c r="T77" s="500"/>
      <c r="U77" s="501">
        <f t="shared" ref="U77:V140" si="16">+L77/C77</f>
        <v>1</v>
      </c>
      <c r="V77" s="501">
        <f t="shared" si="16"/>
        <v>1</v>
      </c>
      <c r="W77" s="501"/>
      <c r="X77" s="501"/>
      <c r="Y77" s="501"/>
      <c r="Z77" s="501"/>
      <c r="AA77" s="501"/>
      <c r="AB77" s="501"/>
      <c r="AC77" s="501"/>
    </row>
    <row r="78" spans="1:29" ht="28">
      <c r="A78" s="443">
        <v>67</v>
      </c>
      <c r="B78" s="502" t="s">
        <v>915</v>
      </c>
      <c r="C78" s="499">
        <v>1638.4079999999999</v>
      </c>
      <c r="D78" s="500">
        <f t="shared" si="12"/>
        <v>1638.4079999999999</v>
      </c>
      <c r="E78" s="498"/>
      <c r="F78" s="498"/>
      <c r="G78" s="498"/>
      <c r="H78" s="500">
        <f t="shared" si="13"/>
        <v>0</v>
      </c>
      <c r="I78" s="499">
        <v>0</v>
      </c>
      <c r="J78" s="498"/>
      <c r="K78" s="498"/>
      <c r="L78" s="499">
        <v>1638.4079999999999</v>
      </c>
      <c r="M78" s="500">
        <f t="shared" si="14"/>
        <v>1638.4079999999999</v>
      </c>
      <c r="N78" s="498"/>
      <c r="O78" s="498"/>
      <c r="P78" s="498"/>
      <c r="Q78" s="500">
        <f t="shared" si="15"/>
        <v>0</v>
      </c>
      <c r="R78" s="499">
        <v>0</v>
      </c>
      <c r="S78" s="498"/>
      <c r="T78" s="498"/>
      <c r="U78" s="501">
        <f t="shared" si="16"/>
        <v>1</v>
      </c>
      <c r="V78" s="501">
        <f t="shared" si="16"/>
        <v>1</v>
      </c>
      <c r="W78" s="501"/>
      <c r="X78" s="501"/>
      <c r="Y78" s="501"/>
      <c r="Z78" s="501"/>
      <c r="AA78" s="501"/>
      <c r="AB78" s="501"/>
      <c r="AC78" s="501"/>
    </row>
    <row r="79" spans="1:29" ht="28">
      <c r="A79" s="443">
        <v>68</v>
      </c>
      <c r="B79" s="502" t="s">
        <v>916</v>
      </c>
      <c r="C79" s="499">
        <v>110000</v>
      </c>
      <c r="D79" s="500">
        <f t="shared" si="12"/>
        <v>110000</v>
      </c>
      <c r="E79" s="498"/>
      <c r="F79" s="498"/>
      <c r="G79" s="498"/>
      <c r="H79" s="500">
        <f t="shared" si="13"/>
        <v>0</v>
      </c>
      <c r="I79" s="499">
        <v>0</v>
      </c>
      <c r="J79" s="498"/>
      <c r="K79" s="498"/>
      <c r="L79" s="499">
        <v>110000</v>
      </c>
      <c r="M79" s="500">
        <f t="shared" si="14"/>
        <v>110000</v>
      </c>
      <c r="N79" s="498"/>
      <c r="O79" s="498"/>
      <c r="P79" s="498"/>
      <c r="Q79" s="500">
        <f t="shared" si="15"/>
        <v>0</v>
      </c>
      <c r="R79" s="499">
        <v>0</v>
      </c>
      <c r="S79" s="498"/>
      <c r="T79" s="498"/>
      <c r="U79" s="501">
        <f t="shared" si="16"/>
        <v>1</v>
      </c>
      <c r="V79" s="501">
        <f t="shared" si="16"/>
        <v>1</v>
      </c>
      <c r="W79" s="501"/>
      <c r="X79" s="501"/>
      <c r="Y79" s="501"/>
      <c r="Z79" s="501"/>
      <c r="AA79" s="501"/>
      <c r="AB79" s="501"/>
      <c r="AC79" s="501"/>
    </row>
    <row r="80" spans="1:29">
      <c r="A80" s="443">
        <v>69</v>
      </c>
      <c r="B80" s="502" t="s">
        <v>917</v>
      </c>
      <c r="C80" s="499">
        <v>5000</v>
      </c>
      <c r="D80" s="500">
        <f t="shared" si="12"/>
        <v>5000</v>
      </c>
      <c r="E80" s="498"/>
      <c r="F80" s="498"/>
      <c r="G80" s="498"/>
      <c r="H80" s="500">
        <f t="shared" si="13"/>
        <v>0</v>
      </c>
      <c r="I80" s="499">
        <v>0</v>
      </c>
      <c r="J80" s="498"/>
      <c r="K80" s="498"/>
      <c r="L80" s="499">
        <v>5000</v>
      </c>
      <c r="M80" s="500">
        <f t="shared" si="14"/>
        <v>5000</v>
      </c>
      <c r="N80" s="498"/>
      <c r="O80" s="498"/>
      <c r="P80" s="498"/>
      <c r="Q80" s="500">
        <f t="shared" si="15"/>
        <v>0</v>
      </c>
      <c r="R80" s="499">
        <v>0</v>
      </c>
      <c r="S80" s="498"/>
      <c r="T80" s="498"/>
      <c r="U80" s="501">
        <f t="shared" si="16"/>
        <v>1</v>
      </c>
      <c r="V80" s="501">
        <f t="shared" si="16"/>
        <v>1</v>
      </c>
      <c r="W80" s="501"/>
      <c r="X80" s="501"/>
      <c r="Y80" s="501"/>
      <c r="Z80" s="501"/>
      <c r="AA80" s="501"/>
      <c r="AB80" s="501"/>
      <c r="AC80" s="501"/>
    </row>
    <row r="81" spans="1:29">
      <c r="A81" s="443">
        <v>70</v>
      </c>
      <c r="B81" s="502" t="s">
        <v>918</v>
      </c>
      <c r="C81" s="499">
        <v>50000</v>
      </c>
      <c r="D81" s="500">
        <f t="shared" si="12"/>
        <v>50000</v>
      </c>
      <c r="E81" s="498"/>
      <c r="F81" s="498"/>
      <c r="G81" s="498"/>
      <c r="H81" s="500">
        <f t="shared" si="13"/>
        <v>0</v>
      </c>
      <c r="I81" s="499">
        <v>0</v>
      </c>
      <c r="J81" s="498"/>
      <c r="K81" s="498"/>
      <c r="L81" s="499">
        <v>50000</v>
      </c>
      <c r="M81" s="500">
        <f t="shared" si="14"/>
        <v>50000</v>
      </c>
      <c r="N81" s="498"/>
      <c r="O81" s="498"/>
      <c r="P81" s="498"/>
      <c r="Q81" s="500">
        <f t="shared" si="15"/>
        <v>0</v>
      </c>
      <c r="R81" s="499">
        <v>0</v>
      </c>
      <c r="S81" s="498"/>
      <c r="T81" s="498"/>
      <c r="U81" s="501">
        <f t="shared" si="16"/>
        <v>1</v>
      </c>
      <c r="V81" s="501">
        <f t="shared" si="16"/>
        <v>1</v>
      </c>
      <c r="W81" s="501"/>
      <c r="X81" s="501"/>
      <c r="Y81" s="501"/>
      <c r="Z81" s="501"/>
      <c r="AA81" s="501"/>
      <c r="AB81" s="501"/>
      <c r="AC81" s="501"/>
    </row>
    <row r="82" spans="1:29">
      <c r="A82" s="443">
        <v>71</v>
      </c>
      <c r="B82" s="502" t="s">
        <v>919</v>
      </c>
      <c r="C82" s="499">
        <v>2000</v>
      </c>
      <c r="D82" s="500">
        <f t="shared" si="12"/>
        <v>2000</v>
      </c>
      <c r="E82" s="498"/>
      <c r="F82" s="498"/>
      <c r="G82" s="498"/>
      <c r="H82" s="500">
        <f t="shared" si="13"/>
        <v>0</v>
      </c>
      <c r="I82" s="499">
        <v>0</v>
      </c>
      <c r="J82" s="498"/>
      <c r="K82" s="498"/>
      <c r="L82" s="499">
        <v>2000</v>
      </c>
      <c r="M82" s="500">
        <f t="shared" si="14"/>
        <v>2000</v>
      </c>
      <c r="N82" s="498"/>
      <c r="O82" s="498"/>
      <c r="P82" s="498"/>
      <c r="Q82" s="500">
        <f t="shared" si="15"/>
        <v>0</v>
      </c>
      <c r="R82" s="499">
        <v>0</v>
      </c>
      <c r="S82" s="498"/>
      <c r="T82" s="498"/>
      <c r="U82" s="501">
        <f t="shared" si="16"/>
        <v>1</v>
      </c>
      <c r="V82" s="501">
        <f t="shared" si="16"/>
        <v>1</v>
      </c>
      <c r="W82" s="501"/>
      <c r="X82" s="501"/>
      <c r="Y82" s="501"/>
      <c r="Z82" s="501"/>
      <c r="AA82" s="501"/>
      <c r="AB82" s="501"/>
      <c r="AC82" s="501"/>
    </row>
    <row r="83" spans="1:29">
      <c r="A83" s="443">
        <v>72</v>
      </c>
      <c r="B83" s="502" t="s">
        <v>920</v>
      </c>
      <c r="C83" s="499">
        <v>5000</v>
      </c>
      <c r="D83" s="500">
        <f t="shared" si="12"/>
        <v>5000</v>
      </c>
      <c r="E83" s="498"/>
      <c r="F83" s="498"/>
      <c r="G83" s="498"/>
      <c r="H83" s="500">
        <f t="shared" si="13"/>
        <v>0</v>
      </c>
      <c r="I83" s="499">
        <v>0</v>
      </c>
      <c r="J83" s="498"/>
      <c r="K83" s="498"/>
      <c r="L83" s="499">
        <v>5000</v>
      </c>
      <c r="M83" s="500">
        <f t="shared" si="14"/>
        <v>5000</v>
      </c>
      <c r="N83" s="498"/>
      <c r="O83" s="498"/>
      <c r="P83" s="498"/>
      <c r="Q83" s="500">
        <f t="shared" si="15"/>
        <v>0</v>
      </c>
      <c r="R83" s="499">
        <v>0</v>
      </c>
      <c r="S83" s="498"/>
      <c r="T83" s="498"/>
      <c r="U83" s="501">
        <f t="shared" si="16"/>
        <v>1</v>
      </c>
      <c r="V83" s="501">
        <f t="shared" si="16"/>
        <v>1</v>
      </c>
      <c r="W83" s="501"/>
      <c r="X83" s="501"/>
      <c r="Y83" s="501"/>
      <c r="Z83" s="501"/>
      <c r="AA83" s="501"/>
      <c r="AB83" s="501"/>
      <c r="AC83" s="501"/>
    </row>
    <row r="84" spans="1:29" s="496" customFormat="1" ht="21" customHeight="1">
      <c r="A84" s="495" t="s">
        <v>36</v>
      </c>
      <c r="B84" s="494" t="s">
        <v>921</v>
      </c>
      <c r="C84" s="424">
        <f>+SUM(C85:C348)</f>
        <v>5814200.5907520037</v>
      </c>
      <c r="D84" s="424">
        <f t="shared" ref="D84:T84" si="17">+SUM(D85:D348)</f>
        <v>0</v>
      </c>
      <c r="E84" s="424">
        <f t="shared" si="17"/>
        <v>4548113.8364210036</v>
      </c>
      <c r="F84" s="424">
        <f t="shared" si="17"/>
        <v>0</v>
      </c>
      <c r="G84" s="424">
        <f t="shared" si="17"/>
        <v>0</v>
      </c>
      <c r="H84" s="424">
        <f t="shared" si="17"/>
        <v>38675.623338999998</v>
      </c>
      <c r="I84" s="424">
        <f t="shared" si="17"/>
        <v>0</v>
      </c>
      <c r="J84" s="424">
        <f t="shared" si="17"/>
        <v>38675.623338999998</v>
      </c>
      <c r="K84" s="424">
        <f t="shared" si="17"/>
        <v>0</v>
      </c>
      <c r="L84" s="424">
        <f t="shared" si="17"/>
        <v>5104219.0057769986</v>
      </c>
      <c r="M84" s="424">
        <f t="shared" si="17"/>
        <v>0</v>
      </c>
      <c r="N84" s="424">
        <f t="shared" si="17"/>
        <v>5080341.7242059987</v>
      </c>
      <c r="O84" s="424">
        <f t="shared" si="17"/>
        <v>0</v>
      </c>
      <c r="P84" s="424">
        <f t="shared" si="17"/>
        <v>0</v>
      </c>
      <c r="Q84" s="424">
        <f t="shared" si="17"/>
        <v>23877.281570999992</v>
      </c>
      <c r="R84" s="424">
        <f t="shared" si="17"/>
        <v>0</v>
      </c>
      <c r="S84" s="424">
        <f t="shared" si="17"/>
        <v>23877.281570999992</v>
      </c>
      <c r="T84" s="424">
        <f t="shared" si="17"/>
        <v>271672.32730100001</v>
      </c>
      <c r="U84" s="501">
        <f t="shared" si="16"/>
        <v>0.87788835732563253</v>
      </c>
      <c r="V84" s="501"/>
      <c r="W84" s="501">
        <f t="shared" ref="W84:W147" si="18">+N84/E84</f>
        <v>1.1170216724838653</v>
      </c>
      <c r="X84" s="501"/>
      <c r="Y84" s="501"/>
      <c r="Z84" s="501">
        <f t="shared" ref="Z84:Z133" si="19">+Q84/H84</f>
        <v>0.61737289562757869</v>
      </c>
      <c r="AA84" s="501"/>
      <c r="AB84" s="501">
        <f t="shared" ref="AB84:AB133" si="20">+S84/J84</f>
        <v>0.61737289562757869</v>
      </c>
      <c r="AC84" s="501"/>
    </row>
    <row r="85" spans="1:29">
      <c r="A85" s="443">
        <v>1</v>
      </c>
      <c r="B85" s="491" t="s">
        <v>922</v>
      </c>
      <c r="C85" s="498">
        <f>SUM(D85:H85)</f>
        <v>1014</v>
      </c>
      <c r="D85" s="498"/>
      <c r="E85" s="498">
        <v>1014</v>
      </c>
      <c r="F85" s="498"/>
      <c r="G85" s="498"/>
      <c r="H85" s="500">
        <f t="shared" si="13"/>
        <v>0</v>
      </c>
      <c r="I85" s="498"/>
      <c r="J85" s="498"/>
      <c r="K85" s="498"/>
      <c r="L85" s="498">
        <f>N85+Q85</f>
        <v>1014</v>
      </c>
      <c r="M85" s="498"/>
      <c r="N85" s="498">
        <v>1014</v>
      </c>
      <c r="O85" s="498"/>
      <c r="P85" s="498"/>
      <c r="Q85" s="500">
        <f t="shared" si="15"/>
        <v>0</v>
      </c>
      <c r="R85" s="498"/>
      <c r="S85" s="498"/>
      <c r="T85" s="498"/>
      <c r="U85" s="501">
        <f t="shared" si="16"/>
        <v>1</v>
      </c>
      <c r="V85" s="501"/>
      <c r="W85" s="501">
        <f t="shared" si="18"/>
        <v>1</v>
      </c>
      <c r="X85" s="501"/>
      <c r="Y85" s="501"/>
      <c r="Z85" s="501"/>
      <c r="AA85" s="501"/>
      <c r="AB85" s="501"/>
      <c r="AC85" s="501"/>
    </row>
    <row r="86" spans="1:29">
      <c r="A86" s="443">
        <v>2</v>
      </c>
      <c r="B86" s="491" t="s">
        <v>923</v>
      </c>
      <c r="C86" s="498">
        <f t="shared" ref="C86:C150" si="21">SUM(D86:H86)</f>
        <v>539</v>
      </c>
      <c r="D86" s="498"/>
      <c r="E86" s="498">
        <v>539</v>
      </c>
      <c r="F86" s="498"/>
      <c r="G86" s="498"/>
      <c r="H86" s="500">
        <f t="shared" si="13"/>
        <v>0</v>
      </c>
      <c r="I86" s="498"/>
      <c r="J86" s="498"/>
      <c r="K86" s="498"/>
      <c r="L86" s="498">
        <f t="shared" ref="L86:L150" si="22">N86+Q86</f>
        <v>539</v>
      </c>
      <c r="M86" s="498"/>
      <c r="N86" s="498">
        <v>539</v>
      </c>
      <c r="O86" s="498"/>
      <c r="P86" s="498"/>
      <c r="Q86" s="500">
        <f t="shared" si="15"/>
        <v>0</v>
      </c>
      <c r="R86" s="498"/>
      <c r="S86" s="498"/>
      <c r="T86" s="498"/>
      <c r="U86" s="501">
        <f t="shared" si="16"/>
        <v>1</v>
      </c>
      <c r="V86" s="501"/>
      <c r="W86" s="501">
        <f t="shared" si="18"/>
        <v>1</v>
      </c>
      <c r="X86" s="501"/>
      <c r="Y86" s="501"/>
      <c r="Z86" s="501"/>
      <c r="AA86" s="501"/>
      <c r="AB86" s="501"/>
      <c r="AC86" s="501"/>
    </row>
    <row r="87" spans="1:29">
      <c r="A87" s="443">
        <v>3</v>
      </c>
      <c r="B87" s="491" t="s">
        <v>924</v>
      </c>
      <c r="C87" s="498">
        <f t="shared" si="21"/>
        <v>629</v>
      </c>
      <c r="D87" s="498"/>
      <c r="E87" s="498">
        <v>629</v>
      </c>
      <c r="F87" s="498"/>
      <c r="G87" s="498"/>
      <c r="H87" s="500">
        <f t="shared" si="13"/>
        <v>0</v>
      </c>
      <c r="I87" s="498"/>
      <c r="J87" s="498"/>
      <c r="K87" s="498"/>
      <c r="L87" s="498">
        <f t="shared" si="22"/>
        <v>629</v>
      </c>
      <c r="M87" s="498"/>
      <c r="N87" s="498">
        <v>629</v>
      </c>
      <c r="O87" s="498"/>
      <c r="P87" s="498"/>
      <c r="Q87" s="500">
        <f t="shared" si="15"/>
        <v>0</v>
      </c>
      <c r="R87" s="498"/>
      <c r="S87" s="498"/>
      <c r="T87" s="498"/>
      <c r="U87" s="501">
        <f t="shared" si="16"/>
        <v>1</v>
      </c>
      <c r="V87" s="501"/>
      <c r="W87" s="501">
        <f t="shared" si="18"/>
        <v>1</v>
      </c>
      <c r="X87" s="501"/>
      <c r="Y87" s="501"/>
      <c r="Z87" s="501"/>
      <c r="AA87" s="501"/>
      <c r="AB87" s="501"/>
      <c r="AC87" s="501"/>
    </row>
    <row r="88" spans="1:29">
      <c r="A88" s="443">
        <v>4</v>
      </c>
      <c r="B88" s="491" t="s">
        <v>925</v>
      </c>
      <c r="C88" s="498">
        <f t="shared" si="21"/>
        <v>955</v>
      </c>
      <c r="D88" s="498"/>
      <c r="E88" s="498">
        <v>955</v>
      </c>
      <c r="F88" s="498"/>
      <c r="G88" s="498"/>
      <c r="H88" s="500">
        <f t="shared" si="13"/>
        <v>0</v>
      </c>
      <c r="I88" s="498"/>
      <c r="J88" s="498"/>
      <c r="K88" s="498"/>
      <c r="L88" s="498">
        <f t="shared" si="22"/>
        <v>955</v>
      </c>
      <c r="M88" s="498"/>
      <c r="N88" s="498">
        <v>955</v>
      </c>
      <c r="O88" s="498"/>
      <c r="P88" s="498"/>
      <c r="Q88" s="500">
        <f t="shared" si="15"/>
        <v>0</v>
      </c>
      <c r="R88" s="498"/>
      <c r="S88" s="498"/>
      <c r="T88" s="498"/>
      <c r="U88" s="501">
        <f t="shared" si="16"/>
        <v>1</v>
      </c>
      <c r="V88" s="501"/>
      <c r="W88" s="501">
        <f t="shared" si="18"/>
        <v>1</v>
      </c>
      <c r="X88" s="501"/>
      <c r="Y88" s="501"/>
      <c r="Z88" s="501"/>
      <c r="AA88" s="501"/>
      <c r="AB88" s="501"/>
      <c r="AC88" s="501"/>
    </row>
    <row r="89" spans="1:29">
      <c r="A89" s="443">
        <v>5</v>
      </c>
      <c r="B89" s="491" t="s">
        <v>926</v>
      </c>
      <c r="C89" s="498">
        <f t="shared" si="21"/>
        <v>3725</v>
      </c>
      <c r="D89" s="498"/>
      <c r="E89" s="498">
        <v>3725</v>
      </c>
      <c r="F89" s="498"/>
      <c r="G89" s="498"/>
      <c r="H89" s="500">
        <f t="shared" si="13"/>
        <v>0</v>
      </c>
      <c r="I89" s="498"/>
      <c r="J89" s="498"/>
      <c r="K89" s="498"/>
      <c r="L89" s="498">
        <f t="shared" si="22"/>
        <v>2461.099976</v>
      </c>
      <c r="M89" s="498"/>
      <c r="N89" s="498">
        <v>2461.099976</v>
      </c>
      <c r="O89" s="498"/>
      <c r="P89" s="498"/>
      <c r="Q89" s="500">
        <f t="shared" si="15"/>
        <v>0</v>
      </c>
      <c r="R89" s="498"/>
      <c r="S89" s="498"/>
      <c r="T89" s="498"/>
      <c r="U89" s="501">
        <f t="shared" si="16"/>
        <v>0.6606979801342282</v>
      </c>
      <c r="V89" s="501"/>
      <c r="W89" s="501">
        <f t="shared" si="18"/>
        <v>0.6606979801342282</v>
      </c>
      <c r="X89" s="501"/>
      <c r="Y89" s="501"/>
      <c r="Z89" s="501"/>
      <c r="AA89" s="501"/>
      <c r="AB89" s="501"/>
      <c r="AC89" s="501"/>
    </row>
    <row r="90" spans="1:29">
      <c r="A90" s="443">
        <v>6</v>
      </c>
      <c r="B90" s="491" t="s">
        <v>927</v>
      </c>
      <c r="C90" s="498">
        <f t="shared" si="21"/>
        <v>2824</v>
      </c>
      <c r="D90" s="498"/>
      <c r="E90" s="498">
        <v>2824</v>
      </c>
      <c r="F90" s="498"/>
      <c r="G90" s="498"/>
      <c r="H90" s="500">
        <f t="shared" si="13"/>
        <v>0</v>
      </c>
      <c r="I90" s="498"/>
      <c r="J90" s="498"/>
      <c r="K90" s="498"/>
      <c r="L90" s="498">
        <f t="shared" si="22"/>
        <v>2330.9004</v>
      </c>
      <c r="M90" s="498"/>
      <c r="N90" s="498">
        <v>2330.9004</v>
      </c>
      <c r="O90" s="498"/>
      <c r="P90" s="498"/>
      <c r="Q90" s="500">
        <f t="shared" si="15"/>
        <v>0</v>
      </c>
      <c r="R90" s="498"/>
      <c r="S90" s="498"/>
      <c r="T90" s="498"/>
      <c r="U90" s="501">
        <f t="shared" si="16"/>
        <v>0.82538966005665726</v>
      </c>
      <c r="V90" s="501"/>
      <c r="W90" s="501">
        <f t="shared" si="18"/>
        <v>0.82538966005665726</v>
      </c>
      <c r="X90" s="501"/>
      <c r="Y90" s="501"/>
      <c r="Z90" s="501"/>
      <c r="AA90" s="501"/>
      <c r="AB90" s="501"/>
      <c r="AC90" s="501"/>
    </row>
    <row r="91" spans="1:29">
      <c r="A91" s="443">
        <v>7</v>
      </c>
      <c r="B91" s="503" t="s">
        <v>928</v>
      </c>
      <c r="C91" s="498">
        <f t="shared" si="21"/>
        <v>1225</v>
      </c>
      <c r="D91" s="498"/>
      <c r="E91" s="498">
        <v>1225</v>
      </c>
      <c r="F91" s="498"/>
      <c r="G91" s="498"/>
      <c r="H91" s="500">
        <f t="shared" si="13"/>
        <v>0</v>
      </c>
      <c r="I91" s="498"/>
      <c r="J91" s="498"/>
      <c r="K91" s="498"/>
      <c r="L91" s="498">
        <f t="shared" si="22"/>
        <v>1224.999955</v>
      </c>
      <c r="M91" s="498"/>
      <c r="N91" s="498">
        <v>1224.999955</v>
      </c>
      <c r="O91" s="498"/>
      <c r="P91" s="498"/>
      <c r="Q91" s="500">
        <f t="shared" si="15"/>
        <v>0</v>
      </c>
      <c r="R91" s="498"/>
      <c r="S91" s="498"/>
      <c r="T91" s="498"/>
      <c r="U91" s="501">
        <f t="shared" si="16"/>
        <v>0.99999996326530616</v>
      </c>
      <c r="V91" s="501"/>
      <c r="W91" s="501">
        <f t="shared" si="18"/>
        <v>0.99999996326530616</v>
      </c>
      <c r="X91" s="501"/>
      <c r="Y91" s="501"/>
      <c r="Z91" s="501"/>
      <c r="AA91" s="501"/>
      <c r="AB91" s="501"/>
      <c r="AC91" s="501"/>
    </row>
    <row r="92" spans="1:29">
      <c r="A92" s="443">
        <v>8</v>
      </c>
      <c r="B92" s="491" t="s">
        <v>929</v>
      </c>
      <c r="C92" s="498">
        <f t="shared" si="21"/>
        <v>4006.9709940000002</v>
      </c>
      <c r="D92" s="498"/>
      <c r="E92" s="498">
        <v>4006.9709940000002</v>
      </c>
      <c r="F92" s="498"/>
      <c r="G92" s="498"/>
      <c r="H92" s="500">
        <f t="shared" si="13"/>
        <v>0</v>
      </c>
      <c r="I92" s="498"/>
      <c r="J92" s="498"/>
      <c r="K92" s="498"/>
      <c r="L92" s="498">
        <f t="shared" si="22"/>
        <v>4006.9709940000002</v>
      </c>
      <c r="M92" s="498"/>
      <c r="N92" s="498">
        <v>4006.9709940000002</v>
      </c>
      <c r="O92" s="498"/>
      <c r="P92" s="498"/>
      <c r="Q92" s="500">
        <f t="shared" si="15"/>
        <v>0</v>
      </c>
      <c r="R92" s="498"/>
      <c r="S92" s="498"/>
      <c r="T92" s="498"/>
      <c r="U92" s="501">
        <f t="shared" si="16"/>
        <v>1</v>
      </c>
      <c r="V92" s="501"/>
      <c r="W92" s="501">
        <f t="shared" si="18"/>
        <v>1</v>
      </c>
      <c r="X92" s="501"/>
      <c r="Y92" s="501"/>
      <c r="Z92" s="501"/>
      <c r="AA92" s="501"/>
      <c r="AB92" s="501"/>
      <c r="AC92" s="501"/>
    </row>
    <row r="93" spans="1:29">
      <c r="A93" s="443">
        <v>9</v>
      </c>
      <c r="B93" s="491" t="s">
        <v>930</v>
      </c>
      <c r="C93" s="498">
        <f t="shared" si="21"/>
        <v>7626.2560000000003</v>
      </c>
      <c r="D93" s="498"/>
      <c r="E93" s="498">
        <f>7626.256-363.905-600</f>
        <v>6662.3510000000006</v>
      </c>
      <c r="F93" s="498"/>
      <c r="G93" s="498"/>
      <c r="H93" s="500">
        <f t="shared" si="13"/>
        <v>963.90499999999997</v>
      </c>
      <c r="I93" s="498"/>
      <c r="J93" s="498">
        <f>363.905+600</f>
        <v>963.90499999999997</v>
      </c>
      <c r="K93" s="498"/>
      <c r="L93" s="498">
        <f t="shared" si="22"/>
        <v>6894.0660669999997</v>
      </c>
      <c r="M93" s="498"/>
      <c r="N93" s="498">
        <f>6894.066067-913.905</f>
        <v>5980.161067</v>
      </c>
      <c r="O93" s="498"/>
      <c r="P93" s="498"/>
      <c r="Q93" s="500">
        <f t="shared" si="15"/>
        <v>913.90499999999997</v>
      </c>
      <c r="R93" s="498"/>
      <c r="S93" s="498">
        <v>913.90499999999997</v>
      </c>
      <c r="T93" s="498"/>
      <c r="U93" s="501">
        <f t="shared" si="16"/>
        <v>0.90399090549805816</v>
      </c>
      <c r="V93" s="501"/>
      <c r="W93" s="501">
        <f t="shared" si="18"/>
        <v>0.89760522479226923</v>
      </c>
      <c r="X93" s="501"/>
      <c r="Y93" s="501"/>
      <c r="Z93" s="501">
        <f t="shared" si="19"/>
        <v>0.94812766818306782</v>
      </c>
      <c r="AA93" s="501"/>
      <c r="AB93" s="501">
        <f t="shared" si="20"/>
        <v>0.94812766818306782</v>
      </c>
      <c r="AC93" s="501"/>
    </row>
    <row r="94" spans="1:29">
      <c r="A94" s="443">
        <v>10</v>
      </c>
      <c r="B94" s="491" t="s">
        <v>931</v>
      </c>
      <c r="C94" s="498">
        <f t="shared" si="21"/>
        <v>986</v>
      </c>
      <c r="D94" s="498"/>
      <c r="E94" s="498">
        <v>986</v>
      </c>
      <c r="F94" s="498"/>
      <c r="G94" s="498"/>
      <c r="H94" s="500">
        <f t="shared" si="13"/>
        <v>0</v>
      </c>
      <c r="I94" s="498"/>
      <c r="J94" s="498"/>
      <c r="K94" s="498"/>
      <c r="L94" s="498">
        <f t="shared" si="22"/>
        <v>986</v>
      </c>
      <c r="M94" s="498"/>
      <c r="N94" s="498">
        <v>986</v>
      </c>
      <c r="O94" s="498"/>
      <c r="P94" s="498"/>
      <c r="Q94" s="500">
        <f t="shared" si="15"/>
        <v>0</v>
      </c>
      <c r="R94" s="498"/>
      <c r="S94" s="498"/>
      <c r="T94" s="498"/>
      <c r="U94" s="501">
        <f t="shared" si="16"/>
        <v>1</v>
      </c>
      <c r="V94" s="501"/>
      <c r="W94" s="501">
        <f t="shared" si="18"/>
        <v>1</v>
      </c>
      <c r="X94" s="501"/>
      <c r="Y94" s="501"/>
      <c r="Z94" s="501"/>
      <c r="AA94" s="501"/>
      <c r="AB94" s="501"/>
      <c r="AC94" s="501"/>
    </row>
    <row r="95" spans="1:29">
      <c r="A95" s="443">
        <v>11</v>
      </c>
      <c r="B95" s="47" t="s">
        <v>932</v>
      </c>
      <c r="C95" s="498">
        <f t="shared" si="21"/>
        <v>19372.257595999999</v>
      </c>
      <c r="D95" s="498"/>
      <c r="E95" s="498">
        <v>19372.257595999999</v>
      </c>
      <c r="F95" s="498"/>
      <c r="G95" s="498"/>
      <c r="H95" s="500">
        <f t="shared" si="13"/>
        <v>0</v>
      </c>
      <c r="I95" s="498"/>
      <c r="J95" s="498"/>
      <c r="K95" s="498"/>
      <c r="L95" s="498">
        <f t="shared" si="22"/>
        <v>18374.257595999999</v>
      </c>
      <c r="M95" s="498"/>
      <c r="N95" s="498">
        <v>18374.257595999999</v>
      </c>
      <c r="O95" s="498"/>
      <c r="P95" s="498"/>
      <c r="Q95" s="500">
        <f t="shared" si="15"/>
        <v>0</v>
      </c>
      <c r="R95" s="498"/>
      <c r="S95" s="498"/>
      <c r="T95" s="498"/>
      <c r="U95" s="501">
        <f t="shared" si="16"/>
        <v>0.9484830306919898</v>
      </c>
      <c r="V95" s="501"/>
      <c r="W95" s="501">
        <f t="shared" si="18"/>
        <v>0.9484830306919898</v>
      </c>
      <c r="X95" s="501"/>
      <c r="Y95" s="501"/>
      <c r="Z95" s="501"/>
      <c r="AA95" s="501"/>
      <c r="AB95" s="501"/>
      <c r="AC95" s="501"/>
    </row>
    <row r="96" spans="1:29">
      <c r="A96" s="443">
        <v>12</v>
      </c>
      <c r="B96" s="503" t="s">
        <v>933</v>
      </c>
      <c r="C96" s="498">
        <f t="shared" si="21"/>
        <v>474</v>
      </c>
      <c r="D96" s="498"/>
      <c r="E96" s="498">
        <v>474</v>
      </c>
      <c r="F96" s="498"/>
      <c r="G96" s="498"/>
      <c r="H96" s="500">
        <f t="shared" si="13"/>
        <v>0</v>
      </c>
      <c r="I96" s="498"/>
      <c r="J96" s="498"/>
      <c r="K96" s="498"/>
      <c r="L96" s="498">
        <f t="shared" si="22"/>
        <v>474</v>
      </c>
      <c r="M96" s="498"/>
      <c r="N96" s="498">
        <v>474</v>
      </c>
      <c r="O96" s="498"/>
      <c r="P96" s="498"/>
      <c r="Q96" s="500">
        <f t="shared" si="15"/>
        <v>0</v>
      </c>
      <c r="R96" s="498"/>
      <c r="S96" s="498"/>
      <c r="T96" s="498"/>
      <c r="U96" s="501">
        <f t="shared" si="16"/>
        <v>1</v>
      </c>
      <c r="V96" s="501"/>
      <c r="W96" s="501">
        <f t="shared" si="18"/>
        <v>1</v>
      </c>
      <c r="X96" s="501"/>
      <c r="Y96" s="501"/>
      <c r="Z96" s="501"/>
      <c r="AA96" s="501"/>
      <c r="AB96" s="501"/>
      <c r="AC96" s="501"/>
    </row>
    <row r="97" spans="1:29">
      <c r="A97" s="443">
        <v>13</v>
      </c>
      <c r="B97" s="491" t="s">
        <v>934</v>
      </c>
      <c r="C97" s="498">
        <f t="shared" si="21"/>
        <v>2363.0313940000001</v>
      </c>
      <c r="D97" s="498"/>
      <c r="E97" s="498">
        <v>2363.0313940000001</v>
      </c>
      <c r="F97" s="498"/>
      <c r="G97" s="498"/>
      <c r="H97" s="500">
        <f t="shared" si="13"/>
        <v>0</v>
      </c>
      <c r="I97" s="498"/>
      <c r="J97" s="498"/>
      <c r="K97" s="498"/>
      <c r="L97" s="498">
        <f t="shared" si="22"/>
        <v>2363.0313940000001</v>
      </c>
      <c r="M97" s="498"/>
      <c r="N97" s="498">
        <v>2363.0313940000001</v>
      </c>
      <c r="O97" s="498"/>
      <c r="P97" s="498"/>
      <c r="Q97" s="500">
        <f t="shared" si="15"/>
        <v>0</v>
      </c>
      <c r="R97" s="498"/>
      <c r="S97" s="498"/>
      <c r="T97" s="498"/>
      <c r="U97" s="501">
        <f t="shared" si="16"/>
        <v>1</v>
      </c>
      <c r="V97" s="501"/>
      <c r="W97" s="501">
        <f t="shared" si="18"/>
        <v>1</v>
      </c>
      <c r="X97" s="501"/>
      <c r="Y97" s="501"/>
      <c r="Z97" s="501"/>
      <c r="AA97" s="501"/>
      <c r="AB97" s="501"/>
      <c r="AC97" s="501"/>
    </row>
    <row r="98" spans="1:29">
      <c r="A98" s="443">
        <v>14</v>
      </c>
      <c r="B98" s="491" t="s">
        <v>935</v>
      </c>
      <c r="C98" s="498">
        <f t="shared" si="21"/>
        <v>10948</v>
      </c>
      <c r="D98" s="498"/>
      <c r="E98" s="498">
        <v>10948</v>
      </c>
      <c r="F98" s="498"/>
      <c r="G98" s="498"/>
      <c r="H98" s="500">
        <f t="shared" si="13"/>
        <v>0</v>
      </c>
      <c r="I98" s="498"/>
      <c r="J98" s="498"/>
      <c r="K98" s="498"/>
      <c r="L98" s="498">
        <f t="shared" si="22"/>
        <v>6227.2780000000002</v>
      </c>
      <c r="M98" s="498"/>
      <c r="N98" s="498">
        <v>6227.2780000000002</v>
      </c>
      <c r="O98" s="498"/>
      <c r="P98" s="498"/>
      <c r="Q98" s="500">
        <f t="shared" si="15"/>
        <v>0</v>
      </c>
      <c r="R98" s="498"/>
      <c r="S98" s="498"/>
      <c r="T98" s="498">
        <v>121</v>
      </c>
      <c r="U98" s="501">
        <f t="shared" si="16"/>
        <v>0.56880507855316043</v>
      </c>
      <c r="V98" s="501"/>
      <c r="W98" s="501">
        <f t="shared" si="18"/>
        <v>0.56880507855316043</v>
      </c>
      <c r="X98" s="501"/>
      <c r="Y98" s="501"/>
      <c r="Z98" s="501"/>
      <c r="AA98" s="501"/>
      <c r="AB98" s="501"/>
      <c r="AC98" s="501"/>
    </row>
    <row r="99" spans="1:29">
      <c r="A99" s="443">
        <v>15</v>
      </c>
      <c r="B99" s="457" t="s">
        <v>936</v>
      </c>
      <c r="C99" s="498">
        <f t="shared" si="21"/>
        <v>171</v>
      </c>
      <c r="D99" s="498"/>
      <c r="E99" s="498">
        <v>171</v>
      </c>
      <c r="F99" s="498"/>
      <c r="G99" s="498"/>
      <c r="H99" s="500">
        <f t="shared" si="13"/>
        <v>0</v>
      </c>
      <c r="I99" s="498"/>
      <c r="J99" s="498"/>
      <c r="K99" s="498"/>
      <c r="L99" s="498">
        <f t="shared" si="22"/>
        <v>171</v>
      </c>
      <c r="M99" s="498"/>
      <c r="N99" s="498">
        <v>171</v>
      </c>
      <c r="O99" s="498"/>
      <c r="P99" s="498"/>
      <c r="Q99" s="500">
        <f t="shared" si="15"/>
        <v>0</v>
      </c>
      <c r="R99" s="498"/>
      <c r="S99" s="498"/>
      <c r="T99" s="498"/>
      <c r="U99" s="501">
        <f t="shared" si="16"/>
        <v>1</v>
      </c>
      <c r="V99" s="501"/>
      <c r="W99" s="501">
        <f t="shared" si="18"/>
        <v>1</v>
      </c>
      <c r="X99" s="501"/>
      <c r="Y99" s="501"/>
      <c r="Z99" s="501"/>
      <c r="AA99" s="501"/>
      <c r="AB99" s="501"/>
      <c r="AC99" s="501"/>
    </row>
    <row r="100" spans="1:29">
      <c r="A100" s="443">
        <v>16</v>
      </c>
      <c r="B100" s="457" t="s">
        <v>937</v>
      </c>
      <c r="C100" s="498">
        <f t="shared" si="21"/>
        <v>225</v>
      </c>
      <c r="D100" s="498"/>
      <c r="E100" s="498">
        <v>225</v>
      </c>
      <c r="F100" s="498"/>
      <c r="G100" s="498"/>
      <c r="H100" s="500">
        <f t="shared" si="13"/>
        <v>0</v>
      </c>
      <c r="I100" s="498"/>
      <c r="J100" s="498"/>
      <c r="K100" s="498"/>
      <c r="L100" s="498">
        <f t="shared" si="22"/>
        <v>29.95</v>
      </c>
      <c r="M100" s="498"/>
      <c r="N100" s="498">
        <v>29.95</v>
      </c>
      <c r="O100" s="498"/>
      <c r="P100" s="498"/>
      <c r="Q100" s="500">
        <f t="shared" si="15"/>
        <v>0</v>
      </c>
      <c r="R100" s="498"/>
      <c r="S100" s="498"/>
      <c r="T100" s="498"/>
      <c r="U100" s="501">
        <f t="shared" si="16"/>
        <v>0.1331111111111111</v>
      </c>
      <c r="V100" s="501"/>
      <c r="W100" s="501">
        <f t="shared" si="18"/>
        <v>0.1331111111111111</v>
      </c>
      <c r="X100" s="501"/>
      <c r="Y100" s="501"/>
      <c r="Z100" s="501"/>
      <c r="AA100" s="501"/>
      <c r="AB100" s="501"/>
      <c r="AC100" s="501"/>
    </row>
    <row r="101" spans="1:29">
      <c r="A101" s="443">
        <v>17</v>
      </c>
      <c r="B101" s="457" t="s">
        <v>938</v>
      </c>
      <c r="C101" s="498">
        <f t="shared" si="21"/>
        <v>75</v>
      </c>
      <c r="D101" s="498"/>
      <c r="E101" s="498">
        <v>75</v>
      </c>
      <c r="F101" s="498"/>
      <c r="G101" s="498"/>
      <c r="H101" s="500">
        <f t="shared" si="13"/>
        <v>0</v>
      </c>
      <c r="I101" s="498"/>
      <c r="J101" s="498"/>
      <c r="K101" s="498"/>
      <c r="L101" s="498">
        <f t="shared" si="22"/>
        <v>75</v>
      </c>
      <c r="M101" s="498"/>
      <c r="N101" s="498">
        <v>75</v>
      </c>
      <c r="O101" s="498"/>
      <c r="P101" s="498"/>
      <c r="Q101" s="500">
        <f t="shared" si="15"/>
        <v>0</v>
      </c>
      <c r="R101" s="498"/>
      <c r="S101" s="498"/>
      <c r="T101" s="498"/>
      <c r="U101" s="501">
        <f t="shared" si="16"/>
        <v>1</v>
      </c>
      <c r="V101" s="501"/>
      <c r="W101" s="501">
        <f t="shared" si="18"/>
        <v>1</v>
      </c>
      <c r="X101" s="501"/>
      <c r="Y101" s="501"/>
      <c r="Z101" s="501"/>
      <c r="AA101" s="501"/>
      <c r="AB101" s="501"/>
      <c r="AC101" s="501"/>
    </row>
    <row r="102" spans="1:29">
      <c r="A102" s="443">
        <v>18</v>
      </c>
      <c r="B102" s="457" t="s">
        <v>939</v>
      </c>
      <c r="C102" s="498">
        <f t="shared" si="21"/>
        <v>270</v>
      </c>
      <c r="D102" s="498"/>
      <c r="E102" s="498">
        <v>270</v>
      </c>
      <c r="F102" s="498"/>
      <c r="G102" s="498"/>
      <c r="H102" s="500">
        <f t="shared" si="13"/>
        <v>0</v>
      </c>
      <c r="I102" s="498"/>
      <c r="J102" s="498"/>
      <c r="K102" s="498"/>
      <c r="L102" s="498">
        <f t="shared" si="22"/>
        <v>264.8</v>
      </c>
      <c r="M102" s="498"/>
      <c r="N102" s="498">
        <v>264.8</v>
      </c>
      <c r="O102" s="498"/>
      <c r="P102" s="498"/>
      <c r="Q102" s="500">
        <f t="shared" si="15"/>
        <v>0</v>
      </c>
      <c r="R102" s="498"/>
      <c r="S102" s="498"/>
      <c r="T102" s="498"/>
      <c r="U102" s="501">
        <f t="shared" si="16"/>
        <v>0.9807407407407408</v>
      </c>
      <c r="V102" s="501"/>
      <c r="W102" s="501">
        <f t="shared" si="18"/>
        <v>0.9807407407407408</v>
      </c>
      <c r="X102" s="501"/>
      <c r="Y102" s="501"/>
      <c r="Z102" s="501"/>
      <c r="AA102" s="501"/>
      <c r="AB102" s="501"/>
      <c r="AC102" s="501"/>
    </row>
    <row r="103" spans="1:29">
      <c r="A103" s="443">
        <v>19</v>
      </c>
      <c r="B103" s="457" t="s">
        <v>940</v>
      </c>
      <c r="C103" s="498">
        <f t="shared" si="21"/>
        <v>60</v>
      </c>
      <c r="D103" s="498"/>
      <c r="E103" s="498">
        <v>60</v>
      </c>
      <c r="F103" s="498"/>
      <c r="G103" s="498"/>
      <c r="H103" s="500">
        <f t="shared" si="13"/>
        <v>0</v>
      </c>
      <c r="I103" s="498"/>
      <c r="J103" s="498"/>
      <c r="K103" s="498"/>
      <c r="L103" s="498">
        <f t="shared" si="22"/>
        <v>60</v>
      </c>
      <c r="M103" s="498"/>
      <c r="N103" s="498">
        <v>60</v>
      </c>
      <c r="O103" s="498"/>
      <c r="P103" s="498"/>
      <c r="Q103" s="500">
        <f t="shared" si="15"/>
        <v>0</v>
      </c>
      <c r="R103" s="498"/>
      <c r="S103" s="498"/>
      <c r="T103" s="498"/>
      <c r="U103" s="501">
        <f t="shared" si="16"/>
        <v>1</v>
      </c>
      <c r="V103" s="501"/>
      <c r="W103" s="501">
        <f t="shared" si="18"/>
        <v>1</v>
      </c>
      <c r="X103" s="501"/>
      <c r="Y103" s="501"/>
      <c r="Z103" s="501"/>
      <c r="AA103" s="501"/>
      <c r="AB103" s="501"/>
      <c r="AC103" s="501"/>
    </row>
    <row r="104" spans="1:29">
      <c r="A104" s="443">
        <v>20</v>
      </c>
      <c r="B104" s="457" t="s">
        <v>941</v>
      </c>
      <c r="C104" s="498">
        <f t="shared" si="21"/>
        <v>165</v>
      </c>
      <c r="D104" s="498"/>
      <c r="E104" s="498">
        <v>165</v>
      </c>
      <c r="F104" s="498"/>
      <c r="G104" s="498"/>
      <c r="H104" s="500">
        <f t="shared" si="13"/>
        <v>0</v>
      </c>
      <c r="I104" s="498"/>
      <c r="J104" s="498"/>
      <c r="K104" s="498"/>
      <c r="L104" s="498">
        <f t="shared" si="22"/>
        <v>165</v>
      </c>
      <c r="M104" s="498"/>
      <c r="N104" s="498">
        <v>165</v>
      </c>
      <c r="O104" s="498"/>
      <c r="P104" s="498"/>
      <c r="Q104" s="500">
        <f t="shared" si="15"/>
        <v>0</v>
      </c>
      <c r="R104" s="498"/>
      <c r="S104" s="498"/>
      <c r="T104" s="498"/>
      <c r="U104" s="501">
        <f t="shared" si="16"/>
        <v>1</v>
      </c>
      <c r="V104" s="501"/>
      <c r="W104" s="501">
        <f t="shared" si="18"/>
        <v>1</v>
      </c>
      <c r="X104" s="501"/>
      <c r="Y104" s="501"/>
      <c r="Z104" s="501"/>
      <c r="AA104" s="501"/>
      <c r="AB104" s="501"/>
      <c r="AC104" s="501"/>
    </row>
    <row r="105" spans="1:29">
      <c r="A105" s="443">
        <v>21</v>
      </c>
      <c r="B105" s="457" t="s">
        <v>942</v>
      </c>
      <c r="C105" s="498">
        <f t="shared" si="21"/>
        <v>517</v>
      </c>
      <c r="D105" s="498"/>
      <c r="E105" s="498">
        <v>517</v>
      </c>
      <c r="F105" s="498"/>
      <c r="G105" s="498"/>
      <c r="H105" s="500">
        <f t="shared" si="13"/>
        <v>0</v>
      </c>
      <c r="I105" s="498"/>
      <c r="J105" s="498"/>
      <c r="K105" s="498"/>
      <c r="L105" s="498">
        <f t="shared" si="22"/>
        <v>517</v>
      </c>
      <c r="M105" s="498"/>
      <c r="N105" s="498">
        <v>517</v>
      </c>
      <c r="O105" s="498"/>
      <c r="P105" s="498"/>
      <c r="Q105" s="500">
        <f t="shared" si="15"/>
        <v>0</v>
      </c>
      <c r="R105" s="498"/>
      <c r="S105" s="498"/>
      <c r="T105" s="498"/>
      <c r="U105" s="501">
        <f t="shared" si="16"/>
        <v>1</v>
      </c>
      <c r="V105" s="501"/>
      <c r="W105" s="501">
        <f t="shared" si="18"/>
        <v>1</v>
      </c>
      <c r="X105" s="501"/>
      <c r="Y105" s="501"/>
      <c r="Z105" s="501"/>
      <c r="AA105" s="501"/>
      <c r="AB105" s="501"/>
      <c r="AC105" s="501"/>
    </row>
    <row r="106" spans="1:29">
      <c r="A106" s="443">
        <v>22</v>
      </c>
      <c r="B106" s="457" t="s">
        <v>943</v>
      </c>
      <c r="C106" s="498">
        <f t="shared" si="21"/>
        <v>3000</v>
      </c>
      <c r="D106" s="498"/>
      <c r="E106" s="498">
        <v>3000</v>
      </c>
      <c r="F106" s="498"/>
      <c r="G106" s="498"/>
      <c r="H106" s="500">
        <f t="shared" si="13"/>
        <v>0</v>
      </c>
      <c r="I106" s="498"/>
      <c r="J106" s="498"/>
      <c r="K106" s="498"/>
      <c r="L106" s="498">
        <f t="shared" si="22"/>
        <v>3000</v>
      </c>
      <c r="M106" s="498"/>
      <c r="N106" s="498">
        <v>3000</v>
      </c>
      <c r="O106" s="498"/>
      <c r="P106" s="498"/>
      <c r="Q106" s="500">
        <f t="shared" si="15"/>
        <v>0</v>
      </c>
      <c r="R106" s="498"/>
      <c r="S106" s="498"/>
      <c r="T106" s="498"/>
      <c r="U106" s="501">
        <f t="shared" si="16"/>
        <v>1</v>
      </c>
      <c r="V106" s="501"/>
      <c r="W106" s="501">
        <f t="shared" si="18"/>
        <v>1</v>
      </c>
      <c r="X106" s="501"/>
      <c r="Y106" s="501"/>
      <c r="Z106" s="501"/>
      <c r="AA106" s="501"/>
      <c r="AB106" s="501"/>
      <c r="AC106" s="501"/>
    </row>
    <row r="107" spans="1:29">
      <c r="A107" s="443">
        <v>23</v>
      </c>
      <c r="B107" s="491" t="s">
        <v>944</v>
      </c>
      <c r="C107" s="498">
        <f t="shared" si="21"/>
        <v>46576.138999999996</v>
      </c>
      <c r="D107" s="498"/>
      <c r="E107" s="498">
        <v>46576.138999999996</v>
      </c>
      <c r="F107" s="498"/>
      <c r="G107" s="498"/>
      <c r="H107" s="500">
        <f t="shared" si="13"/>
        <v>0</v>
      </c>
      <c r="I107" s="498"/>
      <c r="J107" s="498"/>
      <c r="K107" s="498"/>
      <c r="L107" s="498">
        <f t="shared" si="22"/>
        <v>32769.726999999999</v>
      </c>
      <c r="M107" s="498"/>
      <c r="N107" s="498">
        <v>32769.726999999999</v>
      </c>
      <c r="O107" s="498"/>
      <c r="P107" s="498"/>
      <c r="Q107" s="500">
        <f t="shared" si="15"/>
        <v>0</v>
      </c>
      <c r="R107" s="498"/>
      <c r="S107" s="498"/>
      <c r="T107" s="498">
        <v>12649.060999999996</v>
      </c>
      <c r="U107" s="501">
        <f t="shared" si="16"/>
        <v>0.70357328244833695</v>
      </c>
      <c r="V107" s="501"/>
      <c r="W107" s="501">
        <f t="shared" si="18"/>
        <v>0.70357328244833695</v>
      </c>
      <c r="X107" s="501"/>
      <c r="Y107" s="501"/>
      <c r="Z107" s="501"/>
      <c r="AA107" s="501"/>
      <c r="AB107" s="501"/>
      <c r="AC107" s="501"/>
    </row>
    <row r="108" spans="1:29" ht="28">
      <c r="A108" s="443">
        <v>24</v>
      </c>
      <c r="B108" s="47" t="s">
        <v>945</v>
      </c>
      <c r="C108" s="498">
        <f t="shared" si="21"/>
        <v>54069.458639999997</v>
      </c>
      <c r="D108" s="498"/>
      <c r="E108" s="498">
        <v>54069.458639999997</v>
      </c>
      <c r="F108" s="498"/>
      <c r="G108" s="498"/>
      <c r="H108" s="500">
        <f t="shared" si="13"/>
        <v>0</v>
      </c>
      <c r="I108" s="498"/>
      <c r="J108" s="498"/>
      <c r="K108" s="498"/>
      <c r="L108" s="498">
        <f t="shared" si="22"/>
        <v>38154.943940999998</v>
      </c>
      <c r="M108" s="498"/>
      <c r="N108" s="498">
        <v>38154.943940999998</v>
      </c>
      <c r="O108" s="498"/>
      <c r="P108" s="498"/>
      <c r="Q108" s="500">
        <f t="shared" si="15"/>
        <v>0</v>
      </c>
      <c r="R108" s="498"/>
      <c r="S108" s="498"/>
      <c r="T108" s="498">
        <v>868.55579999999998</v>
      </c>
      <c r="U108" s="501">
        <f t="shared" si="16"/>
        <v>0.70566535897907778</v>
      </c>
      <c r="V108" s="501"/>
      <c r="W108" s="501">
        <f t="shared" si="18"/>
        <v>0.70566535897907778</v>
      </c>
      <c r="X108" s="501"/>
      <c r="Y108" s="501"/>
      <c r="Z108" s="501"/>
      <c r="AA108" s="501"/>
      <c r="AB108" s="501"/>
      <c r="AC108" s="501"/>
    </row>
    <row r="109" spans="1:29" ht="28">
      <c r="A109" s="443">
        <v>25</v>
      </c>
      <c r="B109" s="47" t="s">
        <v>946</v>
      </c>
      <c r="C109" s="498">
        <f t="shared" si="21"/>
        <v>1293</v>
      </c>
      <c r="D109" s="498"/>
      <c r="E109" s="498">
        <v>1293</v>
      </c>
      <c r="F109" s="498"/>
      <c r="G109" s="498"/>
      <c r="H109" s="500">
        <f t="shared" si="13"/>
        <v>0</v>
      </c>
      <c r="I109" s="498"/>
      <c r="J109" s="498"/>
      <c r="K109" s="498"/>
      <c r="L109" s="498">
        <f t="shared" si="22"/>
        <v>1292.1948239999999</v>
      </c>
      <c r="M109" s="498"/>
      <c r="N109" s="498">
        <v>1292.1948239999999</v>
      </c>
      <c r="O109" s="498"/>
      <c r="P109" s="498"/>
      <c r="Q109" s="500">
        <f t="shared" si="15"/>
        <v>0</v>
      </c>
      <c r="R109" s="498"/>
      <c r="S109" s="498"/>
      <c r="T109" s="498"/>
      <c r="U109" s="501">
        <f t="shared" si="16"/>
        <v>0.99937728074245935</v>
      </c>
      <c r="V109" s="501"/>
      <c r="W109" s="501">
        <f t="shared" si="18"/>
        <v>0.99937728074245935</v>
      </c>
      <c r="X109" s="501"/>
      <c r="Y109" s="501"/>
      <c r="Z109" s="501"/>
      <c r="AA109" s="501"/>
      <c r="AB109" s="501"/>
      <c r="AC109" s="501"/>
    </row>
    <row r="110" spans="1:29" ht="28">
      <c r="A110" s="443">
        <v>26</v>
      </c>
      <c r="B110" s="47" t="s">
        <v>947</v>
      </c>
      <c r="C110" s="498">
        <f t="shared" si="21"/>
        <v>1729.2470309999999</v>
      </c>
      <c r="D110" s="498"/>
      <c r="E110" s="498">
        <v>1729.2470309999999</v>
      </c>
      <c r="F110" s="498"/>
      <c r="G110" s="498"/>
      <c r="H110" s="500">
        <f t="shared" si="13"/>
        <v>0</v>
      </c>
      <c r="I110" s="498"/>
      <c r="J110" s="498"/>
      <c r="K110" s="498"/>
      <c r="L110" s="498">
        <f t="shared" si="22"/>
        <v>1345.878154</v>
      </c>
      <c r="M110" s="498"/>
      <c r="N110" s="498">
        <v>1345.878154</v>
      </c>
      <c r="O110" s="498"/>
      <c r="P110" s="498"/>
      <c r="Q110" s="500">
        <f t="shared" si="15"/>
        <v>0</v>
      </c>
      <c r="R110" s="498"/>
      <c r="S110" s="498"/>
      <c r="T110" s="498"/>
      <c r="U110" s="501">
        <f t="shared" si="16"/>
        <v>0.77830300117485074</v>
      </c>
      <c r="V110" s="501"/>
      <c r="W110" s="501">
        <f t="shared" si="18"/>
        <v>0.77830300117485074</v>
      </c>
      <c r="X110" s="501"/>
      <c r="Y110" s="501"/>
      <c r="Z110" s="501"/>
      <c r="AA110" s="501"/>
      <c r="AB110" s="501"/>
      <c r="AC110" s="501"/>
    </row>
    <row r="111" spans="1:29" ht="28">
      <c r="A111" s="443">
        <v>27</v>
      </c>
      <c r="B111" s="47" t="s">
        <v>948</v>
      </c>
      <c r="C111" s="498">
        <f t="shared" si="21"/>
        <v>771.43899999999996</v>
      </c>
      <c r="D111" s="498"/>
      <c r="E111" s="498">
        <v>771.43899999999996</v>
      </c>
      <c r="F111" s="498"/>
      <c r="G111" s="498"/>
      <c r="H111" s="500">
        <f t="shared" si="13"/>
        <v>0</v>
      </c>
      <c r="I111" s="498"/>
      <c r="J111" s="498"/>
      <c r="K111" s="498"/>
      <c r="L111" s="498">
        <f t="shared" si="22"/>
        <v>770.37648000000002</v>
      </c>
      <c r="M111" s="498"/>
      <c r="N111" s="498">
        <v>770.37648000000002</v>
      </c>
      <c r="O111" s="498"/>
      <c r="P111" s="498"/>
      <c r="Q111" s="500">
        <f t="shared" si="15"/>
        <v>0</v>
      </c>
      <c r="R111" s="498"/>
      <c r="S111" s="498"/>
      <c r="T111" s="498"/>
      <c r="U111" s="501">
        <f t="shared" si="16"/>
        <v>0.99862267787861392</v>
      </c>
      <c r="V111" s="501"/>
      <c r="W111" s="501">
        <f t="shared" si="18"/>
        <v>0.99862267787861392</v>
      </c>
      <c r="X111" s="501"/>
      <c r="Y111" s="501"/>
      <c r="Z111" s="501"/>
      <c r="AA111" s="501"/>
      <c r="AB111" s="501"/>
      <c r="AC111" s="501"/>
    </row>
    <row r="112" spans="1:29" ht="28">
      <c r="A112" s="443">
        <v>28</v>
      </c>
      <c r="B112" s="47" t="s">
        <v>949</v>
      </c>
      <c r="C112" s="498">
        <f t="shared" si="21"/>
        <v>298</v>
      </c>
      <c r="D112" s="498"/>
      <c r="E112" s="498">
        <v>298</v>
      </c>
      <c r="F112" s="498"/>
      <c r="G112" s="498"/>
      <c r="H112" s="500">
        <f t="shared" si="13"/>
        <v>0</v>
      </c>
      <c r="I112" s="498"/>
      <c r="J112" s="498"/>
      <c r="K112" s="498"/>
      <c r="L112" s="498">
        <f t="shared" si="22"/>
        <v>296.99380000000002</v>
      </c>
      <c r="M112" s="498"/>
      <c r="N112" s="498">
        <v>296.99380000000002</v>
      </c>
      <c r="O112" s="498"/>
      <c r="P112" s="498"/>
      <c r="Q112" s="500">
        <f t="shared" si="15"/>
        <v>0</v>
      </c>
      <c r="R112" s="498"/>
      <c r="S112" s="498"/>
      <c r="T112" s="498"/>
      <c r="U112" s="501">
        <f t="shared" si="16"/>
        <v>0.99662348993288596</v>
      </c>
      <c r="V112" s="501"/>
      <c r="W112" s="501">
        <f t="shared" si="18"/>
        <v>0.99662348993288596</v>
      </c>
      <c r="X112" s="501"/>
      <c r="Y112" s="501"/>
      <c r="Z112" s="501"/>
      <c r="AA112" s="501"/>
      <c r="AB112" s="501"/>
      <c r="AC112" s="501"/>
    </row>
    <row r="113" spans="1:29">
      <c r="A113" s="443">
        <v>29</v>
      </c>
      <c r="B113" s="457" t="s">
        <v>950</v>
      </c>
      <c r="C113" s="498">
        <f t="shared" si="21"/>
        <v>18116</v>
      </c>
      <c r="D113" s="498"/>
      <c r="E113" s="498">
        <v>18116</v>
      </c>
      <c r="F113" s="498"/>
      <c r="G113" s="498"/>
      <c r="H113" s="500">
        <f t="shared" si="13"/>
        <v>0</v>
      </c>
      <c r="I113" s="498"/>
      <c r="J113" s="498"/>
      <c r="K113" s="498"/>
      <c r="L113" s="498">
        <f t="shared" si="22"/>
        <v>13582.432682000001</v>
      </c>
      <c r="M113" s="498"/>
      <c r="N113" s="498">
        <v>13582.432682000001</v>
      </c>
      <c r="O113" s="498"/>
      <c r="P113" s="498"/>
      <c r="Q113" s="500">
        <f t="shared" si="15"/>
        <v>0</v>
      </c>
      <c r="R113" s="498"/>
      <c r="S113" s="498"/>
      <c r="T113" s="498"/>
      <c r="U113" s="501">
        <f t="shared" si="16"/>
        <v>0.74974788485316846</v>
      </c>
      <c r="V113" s="501"/>
      <c r="W113" s="501">
        <f t="shared" si="18"/>
        <v>0.74974788485316846</v>
      </c>
      <c r="X113" s="501"/>
      <c r="Y113" s="501"/>
      <c r="Z113" s="501"/>
      <c r="AA113" s="501"/>
      <c r="AB113" s="501"/>
      <c r="AC113" s="501"/>
    </row>
    <row r="114" spans="1:29">
      <c r="A114" s="443">
        <v>30</v>
      </c>
      <c r="B114" s="457" t="s">
        <v>951</v>
      </c>
      <c r="C114" s="498">
        <f t="shared" si="21"/>
        <v>41572.83</v>
      </c>
      <c r="D114" s="498"/>
      <c r="E114" s="498">
        <v>41572.83</v>
      </c>
      <c r="F114" s="498"/>
      <c r="G114" s="498"/>
      <c r="H114" s="500">
        <f t="shared" si="13"/>
        <v>0</v>
      </c>
      <c r="I114" s="498"/>
      <c r="J114" s="498"/>
      <c r="K114" s="498"/>
      <c r="L114" s="498">
        <f t="shared" si="22"/>
        <v>41434.602305</v>
      </c>
      <c r="M114" s="498"/>
      <c r="N114" s="498">
        <v>41434.602305</v>
      </c>
      <c r="O114" s="498"/>
      <c r="P114" s="498"/>
      <c r="Q114" s="500">
        <f t="shared" si="15"/>
        <v>0</v>
      </c>
      <c r="R114" s="498"/>
      <c r="S114" s="498"/>
      <c r="T114" s="498"/>
      <c r="U114" s="501">
        <f t="shared" si="16"/>
        <v>0.99667504726043421</v>
      </c>
      <c r="V114" s="501"/>
      <c r="W114" s="501">
        <f t="shared" si="18"/>
        <v>0.99667504726043421</v>
      </c>
      <c r="X114" s="501"/>
      <c r="Y114" s="501"/>
      <c r="Z114" s="501"/>
      <c r="AA114" s="501"/>
      <c r="AB114" s="501"/>
      <c r="AC114" s="501"/>
    </row>
    <row r="115" spans="1:29">
      <c r="A115" s="443">
        <v>31</v>
      </c>
      <c r="B115" s="457" t="s">
        <v>952</v>
      </c>
      <c r="C115" s="498">
        <f t="shared" si="21"/>
        <v>8807.7710000000006</v>
      </c>
      <c r="D115" s="498"/>
      <c r="E115" s="498">
        <v>8807.7710000000006</v>
      </c>
      <c r="F115" s="498"/>
      <c r="G115" s="498"/>
      <c r="H115" s="500">
        <f t="shared" si="13"/>
        <v>0</v>
      </c>
      <c r="I115" s="498"/>
      <c r="J115" s="498"/>
      <c r="K115" s="498"/>
      <c r="L115" s="498">
        <f t="shared" si="22"/>
        <v>7599.9178000000002</v>
      </c>
      <c r="M115" s="498"/>
      <c r="N115" s="498">
        <v>7599.9178000000002</v>
      </c>
      <c r="O115" s="498"/>
      <c r="P115" s="498"/>
      <c r="Q115" s="500">
        <f t="shared" si="15"/>
        <v>0</v>
      </c>
      <c r="R115" s="498"/>
      <c r="S115" s="498"/>
      <c r="T115" s="498"/>
      <c r="U115" s="501">
        <f t="shared" si="16"/>
        <v>0.86286505405283576</v>
      </c>
      <c r="V115" s="501"/>
      <c r="W115" s="501">
        <f t="shared" si="18"/>
        <v>0.86286505405283576</v>
      </c>
      <c r="X115" s="501"/>
      <c r="Y115" s="501"/>
      <c r="Z115" s="501"/>
      <c r="AA115" s="501"/>
      <c r="AB115" s="501"/>
      <c r="AC115" s="501"/>
    </row>
    <row r="116" spans="1:29">
      <c r="A116" s="443">
        <v>32</v>
      </c>
      <c r="B116" s="457" t="s">
        <v>953</v>
      </c>
      <c r="C116" s="498">
        <f t="shared" si="21"/>
        <v>56300.657373000002</v>
      </c>
      <c r="D116" s="498"/>
      <c r="E116" s="498">
        <f>56300.657373-1200-100</f>
        <v>55000.657373000002</v>
      </c>
      <c r="F116" s="498"/>
      <c r="G116" s="498"/>
      <c r="H116" s="500">
        <f t="shared" si="13"/>
        <v>1300</v>
      </c>
      <c r="I116" s="498"/>
      <c r="J116" s="498">
        <v>1300</v>
      </c>
      <c r="K116" s="498"/>
      <c r="L116" s="498">
        <f>N116+Q116</f>
        <v>42043.231226999997</v>
      </c>
      <c r="M116" s="498"/>
      <c r="N116" s="498">
        <f>42043.231227-99.95-802</f>
        <v>41141.281226999999</v>
      </c>
      <c r="O116" s="498"/>
      <c r="P116" s="498"/>
      <c r="Q116" s="500">
        <f t="shared" si="15"/>
        <v>901.95</v>
      </c>
      <c r="R116" s="498"/>
      <c r="S116" s="498">
        <f>99.95+802</f>
        <v>901.95</v>
      </c>
      <c r="T116" s="498">
        <v>1885.297274</v>
      </c>
      <c r="U116" s="501">
        <f t="shared" si="16"/>
        <v>0.74676270560141966</v>
      </c>
      <c r="V116" s="501"/>
      <c r="W116" s="501">
        <f t="shared" si="18"/>
        <v>0.74801435459199417</v>
      </c>
      <c r="X116" s="501"/>
      <c r="Y116" s="501"/>
      <c r="Z116" s="501">
        <f t="shared" si="19"/>
        <v>0.69380769230769235</v>
      </c>
      <c r="AA116" s="501"/>
      <c r="AB116" s="501">
        <f t="shared" si="20"/>
        <v>0.69380769230769235</v>
      </c>
      <c r="AC116" s="501"/>
    </row>
    <row r="117" spans="1:29">
      <c r="A117" s="443">
        <v>33</v>
      </c>
      <c r="B117" s="491" t="s">
        <v>954</v>
      </c>
      <c r="C117" s="498">
        <f t="shared" si="21"/>
        <v>13390.2358</v>
      </c>
      <c r="D117" s="498"/>
      <c r="E117" s="498">
        <v>13390.2358</v>
      </c>
      <c r="F117" s="498"/>
      <c r="G117" s="498"/>
      <c r="H117" s="500">
        <f t="shared" si="13"/>
        <v>0</v>
      </c>
      <c r="I117" s="498"/>
      <c r="J117" s="498"/>
      <c r="K117" s="498"/>
      <c r="L117" s="498">
        <f t="shared" si="22"/>
        <v>12961.38473</v>
      </c>
      <c r="M117" s="498"/>
      <c r="N117" s="498">
        <v>12961.38473</v>
      </c>
      <c r="O117" s="498"/>
      <c r="P117" s="498"/>
      <c r="Q117" s="500">
        <f t="shared" si="15"/>
        <v>0</v>
      </c>
      <c r="R117" s="498"/>
      <c r="S117" s="498"/>
      <c r="T117" s="498"/>
      <c r="U117" s="501">
        <f t="shared" si="16"/>
        <v>0.96797285153111334</v>
      </c>
      <c r="V117" s="501"/>
      <c r="W117" s="501">
        <f t="shared" si="18"/>
        <v>0.96797285153111334</v>
      </c>
      <c r="X117" s="501"/>
      <c r="Y117" s="501"/>
      <c r="Z117" s="501"/>
      <c r="AA117" s="501"/>
      <c r="AB117" s="501"/>
      <c r="AC117" s="501"/>
    </row>
    <row r="118" spans="1:29">
      <c r="A118" s="443">
        <v>34</v>
      </c>
      <c r="B118" s="491" t="s">
        <v>955</v>
      </c>
      <c r="C118" s="498">
        <f t="shared" si="21"/>
        <v>42406.154999999999</v>
      </c>
      <c r="D118" s="498"/>
      <c r="E118" s="498">
        <f>42406.155-340</f>
        <v>42066.154999999999</v>
      </c>
      <c r="F118" s="498"/>
      <c r="G118" s="498"/>
      <c r="H118" s="500">
        <f t="shared" si="13"/>
        <v>340</v>
      </c>
      <c r="I118" s="498"/>
      <c r="J118" s="498">
        <v>340</v>
      </c>
      <c r="K118" s="498"/>
      <c r="L118" s="498">
        <f t="shared" si="22"/>
        <v>41605.628597000003</v>
      </c>
      <c r="M118" s="498"/>
      <c r="N118" s="498">
        <f>41605.628597-340</f>
        <v>41265.628597000003</v>
      </c>
      <c r="O118" s="498"/>
      <c r="P118" s="498"/>
      <c r="Q118" s="500">
        <f t="shared" si="15"/>
        <v>340</v>
      </c>
      <c r="R118" s="498"/>
      <c r="S118" s="498">
        <v>340</v>
      </c>
      <c r="T118" s="498"/>
      <c r="U118" s="501">
        <f t="shared" si="16"/>
        <v>0.98112240067509082</v>
      </c>
      <c r="V118" s="501"/>
      <c r="W118" s="501">
        <f t="shared" si="18"/>
        <v>0.9809698223429264</v>
      </c>
      <c r="X118" s="501"/>
      <c r="Y118" s="501"/>
      <c r="Z118" s="501">
        <f t="shared" si="19"/>
        <v>1</v>
      </c>
      <c r="AA118" s="501"/>
      <c r="AB118" s="501">
        <f t="shared" si="20"/>
        <v>1</v>
      </c>
      <c r="AC118" s="501"/>
    </row>
    <row r="119" spans="1:29">
      <c r="A119" s="443">
        <v>35</v>
      </c>
      <c r="B119" s="491" t="s">
        <v>788</v>
      </c>
      <c r="C119" s="498">
        <f t="shared" si="21"/>
        <v>9355.1990000000005</v>
      </c>
      <c r="D119" s="498"/>
      <c r="E119" s="498">
        <v>9355.1990000000005</v>
      </c>
      <c r="F119" s="498"/>
      <c r="G119" s="498"/>
      <c r="H119" s="500">
        <f t="shared" si="13"/>
        <v>0</v>
      </c>
      <c r="I119" s="498"/>
      <c r="J119" s="498"/>
      <c r="K119" s="498"/>
      <c r="L119" s="498">
        <f t="shared" si="22"/>
        <v>9165.4822899999999</v>
      </c>
      <c r="M119" s="498"/>
      <c r="N119" s="498">
        <v>9165.4822899999999</v>
      </c>
      <c r="O119" s="498"/>
      <c r="P119" s="498"/>
      <c r="Q119" s="500">
        <f t="shared" si="15"/>
        <v>0</v>
      </c>
      <c r="R119" s="498"/>
      <c r="S119" s="498"/>
      <c r="T119" s="498"/>
      <c r="U119" s="501">
        <f t="shared" si="16"/>
        <v>0.97972071892858714</v>
      </c>
      <c r="V119" s="501"/>
      <c r="W119" s="501">
        <f t="shared" si="18"/>
        <v>0.97972071892858714</v>
      </c>
      <c r="X119" s="501"/>
      <c r="Y119" s="501"/>
      <c r="Z119" s="501"/>
      <c r="AA119" s="501"/>
      <c r="AB119" s="501"/>
      <c r="AC119" s="501"/>
    </row>
    <row r="120" spans="1:29">
      <c r="A120" s="443">
        <v>36</v>
      </c>
      <c r="B120" s="491" t="s">
        <v>956</v>
      </c>
      <c r="C120" s="498">
        <f t="shared" si="21"/>
        <v>9415</v>
      </c>
      <c r="D120" s="498"/>
      <c r="E120" s="498">
        <v>9415</v>
      </c>
      <c r="F120" s="498"/>
      <c r="G120" s="498"/>
      <c r="H120" s="500">
        <f t="shared" si="13"/>
        <v>0</v>
      </c>
      <c r="I120" s="498"/>
      <c r="J120" s="498"/>
      <c r="K120" s="498"/>
      <c r="L120" s="498">
        <f t="shared" si="22"/>
        <v>4415</v>
      </c>
      <c r="M120" s="498"/>
      <c r="N120" s="498">
        <v>4415</v>
      </c>
      <c r="O120" s="498"/>
      <c r="P120" s="498"/>
      <c r="Q120" s="500">
        <f t="shared" si="15"/>
        <v>0</v>
      </c>
      <c r="R120" s="498"/>
      <c r="S120" s="498"/>
      <c r="T120" s="498"/>
      <c r="U120" s="501">
        <f t="shared" si="16"/>
        <v>0.46893255443441317</v>
      </c>
      <c r="V120" s="501"/>
      <c r="W120" s="501">
        <f t="shared" si="18"/>
        <v>0.46893255443441317</v>
      </c>
      <c r="X120" s="501"/>
      <c r="Y120" s="501"/>
      <c r="Z120" s="501"/>
      <c r="AA120" s="501"/>
      <c r="AB120" s="501"/>
      <c r="AC120" s="501"/>
    </row>
    <row r="121" spans="1:29">
      <c r="A121" s="443">
        <v>37</v>
      </c>
      <c r="B121" s="491" t="s">
        <v>957</v>
      </c>
      <c r="C121" s="498">
        <f t="shared" si="21"/>
        <v>7413.5</v>
      </c>
      <c r="D121" s="498"/>
      <c r="E121" s="498">
        <f>7413.5-100</f>
        <v>7313.5</v>
      </c>
      <c r="F121" s="498"/>
      <c r="G121" s="498"/>
      <c r="H121" s="500">
        <f t="shared" si="13"/>
        <v>100</v>
      </c>
      <c r="I121" s="498"/>
      <c r="J121" s="498">
        <v>100</v>
      </c>
      <c r="K121" s="498"/>
      <c r="L121" s="498">
        <f t="shared" si="22"/>
        <v>4422.6859999999997</v>
      </c>
      <c r="M121" s="498"/>
      <c r="N121" s="498">
        <f>4422.686-100</f>
        <v>4322.6859999999997</v>
      </c>
      <c r="O121" s="498"/>
      <c r="P121" s="498"/>
      <c r="Q121" s="500">
        <f t="shared" si="15"/>
        <v>100</v>
      </c>
      <c r="R121" s="498"/>
      <c r="S121" s="498">
        <v>100</v>
      </c>
      <c r="T121" s="498"/>
      <c r="U121" s="501">
        <f t="shared" si="16"/>
        <v>0.59657192958791394</v>
      </c>
      <c r="V121" s="501"/>
      <c r="W121" s="501">
        <f t="shared" si="18"/>
        <v>0.59105571887605113</v>
      </c>
      <c r="X121" s="501"/>
      <c r="Y121" s="501"/>
      <c r="Z121" s="501">
        <f t="shared" si="19"/>
        <v>1</v>
      </c>
      <c r="AA121" s="501"/>
      <c r="AB121" s="501">
        <f t="shared" si="20"/>
        <v>1</v>
      </c>
      <c r="AC121" s="501"/>
    </row>
    <row r="122" spans="1:29">
      <c r="A122" s="443">
        <v>38</v>
      </c>
      <c r="B122" s="491" t="s">
        <v>958</v>
      </c>
      <c r="C122" s="498">
        <f t="shared" si="21"/>
        <v>2038</v>
      </c>
      <c r="D122" s="498"/>
      <c r="E122" s="498">
        <v>2038</v>
      </c>
      <c r="F122" s="498"/>
      <c r="G122" s="498"/>
      <c r="H122" s="500">
        <f t="shared" si="13"/>
        <v>0</v>
      </c>
      <c r="I122" s="498"/>
      <c r="J122" s="498"/>
      <c r="K122" s="498"/>
      <c r="L122" s="498">
        <f t="shared" si="22"/>
        <v>2038</v>
      </c>
      <c r="M122" s="498"/>
      <c r="N122" s="498">
        <v>2038</v>
      </c>
      <c r="O122" s="498"/>
      <c r="P122" s="498"/>
      <c r="Q122" s="500">
        <f t="shared" si="15"/>
        <v>0</v>
      </c>
      <c r="R122" s="498"/>
      <c r="S122" s="498"/>
      <c r="T122" s="498"/>
      <c r="U122" s="501">
        <f t="shared" si="16"/>
        <v>1</v>
      </c>
      <c r="V122" s="501"/>
      <c r="W122" s="501">
        <f t="shared" si="18"/>
        <v>1</v>
      </c>
      <c r="X122" s="501"/>
      <c r="Y122" s="501"/>
      <c r="Z122" s="501"/>
      <c r="AA122" s="501"/>
      <c r="AB122" s="501"/>
      <c r="AC122" s="501"/>
    </row>
    <row r="123" spans="1:29">
      <c r="A123" s="443">
        <v>39</v>
      </c>
      <c r="B123" s="491" t="s">
        <v>959</v>
      </c>
      <c r="C123" s="498">
        <f t="shared" si="21"/>
        <v>3337</v>
      </c>
      <c r="D123" s="498"/>
      <c r="E123" s="498">
        <v>3337</v>
      </c>
      <c r="F123" s="498"/>
      <c r="G123" s="498"/>
      <c r="H123" s="500">
        <f t="shared" si="13"/>
        <v>0</v>
      </c>
      <c r="I123" s="498"/>
      <c r="J123" s="498"/>
      <c r="K123" s="498"/>
      <c r="L123" s="498">
        <f t="shared" si="22"/>
        <v>1799</v>
      </c>
      <c r="M123" s="498"/>
      <c r="N123" s="498">
        <v>1799</v>
      </c>
      <c r="O123" s="498"/>
      <c r="P123" s="498"/>
      <c r="Q123" s="500">
        <f t="shared" si="15"/>
        <v>0</v>
      </c>
      <c r="R123" s="498"/>
      <c r="S123" s="498"/>
      <c r="T123" s="498"/>
      <c r="U123" s="501">
        <f t="shared" si="16"/>
        <v>0.53910698231944865</v>
      </c>
      <c r="V123" s="501"/>
      <c r="W123" s="501">
        <f t="shared" si="18"/>
        <v>0.53910698231944865</v>
      </c>
      <c r="X123" s="501"/>
      <c r="Y123" s="501"/>
      <c r="Z123" s="501"/>
      <c r="AA123" s="501"/>
      <c r="AB123" s="501"/>
      <c r="AC123" s="501"/>
    </row>
    <row r="124" spans="1:29">
      <c r="A124" s="443">
        <v>40</v>
      </c>
      <c r="B124" s="491" t="s">
        <v>791</v>
      </c>
      <c r="C124" s="498">
        <f t="shared" si="21"/>
        <v>77001.834999999992</v>
      </c>
      <c r="D124" s="498"/>
      <c r="E124" s="498">
        <v>77001.834999999992</v>
      </c>
      <c r="F124" s="498"/>
      <c r="G124" s="498"/>
      <c r="H124" s="500">
        <f t="shared" si="13"/>
        <v>0</v>
      </c>
      <c r="I124" s="498"/>
      <c r="J124" s="498"/>
      <c r="K124" s="498"/>
      <c r="L124" s="498">
        <f t="shared" si="22"/>
        <v>74212.186854</v>
      </c>
      <c r="M124" s="498"/>
      <c r="N124" s="498">
        <v>74212.186854</v>
      </c>
      <c r="O124" s="498"/>
      <c r="P124" s="498"/>
      <c r="Q124" s="500">
        <f t="shared" si="15"/>
        <v>0</v>
      </c>
      <c r="R124" s="498"/>
      <c r="S124" s="498"/>
      <c r="T124" s="498"/>
      <c r="U124" s="501">
        <f t="shared" si="16"/>
        <v>0.96377166666222969</v>
      </c>
      <c r="V124" s="501"/>
      <c r="W124" s="501">
        <f t="shared" si="18"/>
        <v>0.96377166666222969</v>
      </c>
      <c r="X124" s="501"/>
      <c r="Y124" s="501"/>
      <c r="Z124" s="501"/>
      <c r="AA124" s="501"/>
      <c r="AB124" s="501"/>
      <c r="AC124" s="501"/>
    </row>
    <row r="125" spans="1:29" ht="28">
      <c r="A125" s="443">
        <v>41</v>
      </c>
      <c r="B125" s="47" t="s">
        <v>960</v>
      </c>
      <c r="C125" s="498">
        <f t="shared" si="21"/>
        <v>4851.9409999999998</v>
      </c>
      <c r="D125" s="498"/>
      <c r="E125" s="498">
        <f>4851.941-445</f>
        <v>4406.9409999999998</v>
      </c>
      <c r="F125" s="498"/>
      <c r="G125" s="498"/>
      <c r="H125" s="500">
        <f t="shared" si="13"/>
        <v>445</v>
      </c>
      <c r="I125" s="498"/>
      <c r="J125" s="498">
        <v>445</v>
      </c>
      <c r="K125" s="498"/>
      <c r="L125" s="498">
        <f t="shared" si="22"/>
        <v>4194.9796100000003</v>
      </c>
      <c r="M125" s="498"/>
      <c r="N125" s="498">
        <f>4194.97961-422.1</f>
        <v>3772.8796100000004</v>
      </c>
      <c r="O125" s="498"/>
      <c r="P125" s="498"/>
      <c r="Q125" s="500">
        <f t="shared" si="15"/>
        <v>422.1</v>
      </c>
      <c r="R125" s="498"/>
      <c r="S125" s="498">
        <v>422.1</v>
      </c>
      <c r="T125" s="498"/>
      <c r="U125" s="501">
        <f t="shared" si="16"/>
        <v>0.86459823192408991</v>
      </c>
      <c r="V125" s="501"/>
      <c r="W125" s="501">
        <f t="shared" si="18"/>
        <v>0.85612210601412653</v>
      </c>
      <c r="X125" s="501"/>
      <c r="Y125" s="501"/>
      <c r="Z125" s="501">
        <f t="shared" si="19"/>
        <v>0.94853932584269673</v>
      </c>
      <c r="AA125" s="501"/>
      <c r="AB125" s="501">
        <f t="shared" si="20"/>
        <v>0.94853932584269673</v>
      </c>
      <c r="AC125" s="501"/>
    </row>
    <row r="126" spans="1:29" ht="28">
      <c r="A126" s="443">
        <v>42</v>
      </c>
      <c r="B126" s="47" t="s">
        <v>961</v>
      </c>
      <c r="C126" s="498">
        <f t="shared" si="21"/>
        <v>4636.4589999999998</v>
      </c>
      <c r="D126" s="498"/>
      <c r="E126" s="498">
        <v>4636.4589999999998</v>
      </c>
      <c r="F126" s="498"/>
      <c r="G126" s="498"/>
      <c r="H126" s="500">
        <f t="shared" si="13"/>
        <v>0</v>
      </c>
      <c r="I126" s="498"/>
      <c r="J126" s="498"/>
      <c r="K126" s="498"/>
      <c r="L126" s="498">
        <f t="shared" si="22"/>
        <v>3399.7300150000001</v>
      </c>
      <c r="M126" s="498"/>
      <c r="N126" s="498">
        <v>3399.7300150000001</v>
      </c>
      <c r="O126" s="498"/>
      <c r="P126" s="498"/>
      <c r="Q126" s="500">
        <f t="shared" si="15"/>
        <v>0</v>
      </c>
      <c r="R126" s="498"/>
      <c r="S126" s="498"/>
      <c r="T126" s="498"/>
      <c r="U126" s="501">
        <f t="shared" si="16"/>
        <v>0.73326001912235184</v>
      </c>
      <c r="V126" s="501"/>
      <c r="W126" s="501">
        <f t="shared" si="18"/>
        <v>0.73326001912235184</v>
      </c>
      <c r="X126" s="501"/>
      <c r="Y126" s="501"/>
      <c r="Z126" s="501"/>
      <c r="AA126" s="501"/>
      <c r="AB126" s="501"/>
      <c r="AC126" s="501"/>
    </row>
    <row r="127" spans="1:29" ht="28">
      <c r="A127" s="443">
        <v>43</v>
      </c>
      <c r="B127" s="47" t="s">
        <v>962</v>
      </c>
      <c r="C127" s="498">
        <f t="shared" si="21"/>
        <v>2614.7689999999998</v>
      </c>
      <c r="D127" s="498"/>
      <c r="E127" s="498">
        <v>2614.7689999999998</v>
      </c>
      <c r="F127" s="498"/>
      <c r="G127" s="498"/>
      <c r="H127" s="500">
        <f t="shared" si="13"/>
        <v>0</v>
      </c>
      <c r="I127" s="498"/>
      <c r="J127" s="498"/>
      <c r="K127" s="498"/>
      <c r="L127" s="498">
        <f t="shared" si="22"/>
        <v>1864.5875450000001</v>
      </c>
      <c r="M127" s="498"/>
      <c r="N127" s="498">
        <v>1864.5875450000001</v>
      </c>
      <c r="O127" s="498"/>
      <c r="P127" s="498"/>
      <c r="Q127" s="500">
        <f t="shared" si="15"/>
        <v>0</v>
      </c>
      <c r="R127" s="498"/>
      <c r="S127" s="498"/>
      <c r="T127" s="498"/>
      <c r="U127" s="501">
        <f t="shared" si="16"/>
        <v>0.71309838268696024</v>
      </c>
      <c r="V127" s="501"/>
      <c r="W127" s="501">
        <f t="shared" si="18"/>
        <v>0.71309838268696024</v>
      </c>
      <c r="X127" s="501"/>
      <c r="Y127" s="501"/>
      <c r="Z127" s="501"/>
      <c r="AA127" s="501"/>
      <c r="AB127" s="501"/>
      <c r="AC127" s="501"/>
    </row>
    <row r="128" spans="1:29" ht="28">
      <c r="A128" s="443">
        <v>44</v>
      </c>
      <c r="B128" s="47" t="s">
        <v>963</v>
      </c>
      <c r="C128" s="498">
        <f t="shared" si="21"/>
        <v>4209.9603200000001</v>
      </c>
      <c r="D128" s="498"/>
      <c r="E128" s="498">
        <v>4209.9603200000001</v>
      </c>
      <c r="F128" s="498"/>
      <c r="G128" s="498"/>
      <c r="H128" s="500">
        <f t="shared" si="13"/>
        <v>0</v>
      </c>
      <c r="I128" s="498"/>
      <c r="J128" s="498"/>
      <c r="K128" s="498"/>
      <c r="L128" s="498">
        <f t="shared" si="22"/>
        <v>3641.052576</v>
      </c>
      <c r="M128" s="498"/>
      <c r="N128" s="498">
        <v>3641.052576</v>
      </c>
      <c r="O128" s="498"/>
      <c r="P128" s="498"/>
      <c r="Q128" s="500">
        <f t="shared" si="15"/>
        <v>0</v>
      </c>
      <c r="R128" s="498"/>
      <c r="S128" s="498"/>
      <c r="T128" s="498"/>
      <c r="U128" s="501">
        <f t="shared" si="16"/>
        <v>0.86486624558019587</v>
      </c>
      <c r="V128" s="501"/>
      <c r="W128" s="501">
        <f t="shared" si="18"/>
        <v>0.86486624558019587</v>
      </c>
      <c r="X128" s="501"/>
      <c r="Y128" s="501"/>
      <c r="Z128" s="501"/>
      <c r="AA128" s="501"/>
      <c r="AB128" s="501"/>
      <c r="AC128" s="501"/>
    </row>
    <row r="129" spans="1:29" ht="28">
      <c r="A129" s="443">
        <v>45</v>
      </c>
      <c r="B129" s="47" t="s">
        <v>964</v>
      </c>
      <c r="C129" s="498">
        <f t="shared" si="21"/>
        <v>5427.71173</v>
      </c>
      <c r="D129" s="498"/>
      <c r="E129" s="498">
        <v>5427.71173</v>
      </c>
      <c r="F129" s="498"/>
      <c r="G129" s="498"/>
      <c r="H129" s="500">
        <f t="shared" si="13"/>
        <v>0</v>
      </c>
      <c r="I129" s="498"/>
      <c r="J129" s="498"/>
      <c r="K129" s="498"/>
      <c r="L129" s="498">
        <f t="shared" si="22"/>
        <v>4784.5834130000003</v>
      </c>
      <c r="M129" s="498"/>
      <c r="N129" s="498">
        <v>4784.5834130000003</v>
      </c>
      <c r="O129" s="498"/>
      <c r="P129" s="498"/>
      <c r="Q129" s="500">
        <f t="shared" si="15"/>
        <v>0</v>
      </c>
      <c r="R129" s="498"/>
      <c r="S129" s="498"/>
      <c r="T129" s="498"/>
      <c r="U129" s="501">
        <f t="shared" si="16"/>
        <v>0.88151022954198055</v>
      </c>
      <c r="V129" s="501"/>
      <c r="W129" s="501">
        <f t="shared" si="18"/>
        <v>0.88151022954198055</v>
      </c>
      <c r="X129" s="501"/>
      <c r="Y129" s="501"/>
      <c r="Z129" s="501"/>
      <c r="AA129" s="501"/>
      <c r="AB129" s="501"/>
      <c r="AC129" s="501"/>
    </row>
    <row r="130" spans="1:29" ht="28">
      <c r="A130" s="443">
        <v>46</v>
      </c>
      <c r="B130" s="47" t="s">
        <v>965</v>
      </c>
      <c r="C130" s="498">
        <f t="shared" si="21"/>
        <v>9894.8534560000007</v>
      </c>
      <c r="D130" s="498"/>
      <c r="E130" s="498">
        <v>9894.8534560000007</v>
      </c>
      <c r="F130" s="498"/>
      <c r="G130" s="498"/>
      <c r="H130" s="500">
        <f t="shared" si="13"/>
        <v>0</v>
      </c>
      <c r="I130" s="498"/>
      <c r="J130" s="498"/>
      <c r="K130" s="498"/>
      <c r="L130" s="498">
        <f t="shared" si="22"/>
        <v>9308.6441680000007</v>
      </c>
      <c r="M130" s="498"/>
      <c r="N130" s="498">
        <v>9308.6441680000007</v>
      </c>
      <c r="O130" s="498"/>
      <c r="P130" s="498"/>
      <c r="Q130" s="500">
        <f t="shared" si="15"/>
        <v>0</v>
      </c>
      <c r="R130" s="498"/>
      <c r="S130" s="498"/>
      <c r="T130" s="498"/>
      <c r="U130" s="501">
        <f t="shared" si="16"/>
        <v>0.9407561425132035</v>
      </c>
      <c r="V130" s="501"/>
      <c r="W130" s="501">
        <f t="shared" si="18"/>
        <v>0.9407561425132035</v>
      </c>
      <c r="X130" s="501"/>
      <c r="Y130" s="501"/>
      <c r="Z130" s="501"/>
      <c r="AA130" s="501"/>
      <c r="AB130" s="501"/>
      <c r="AC130" s="501"/>
    </row>
    <row r="131" spans="1:29" ht="28">
      <c r="A131" s="443">
        <v>47</v>
      </c>
      <c r="B131" s="47" t="s">
        <v>966</v>
      </c>
      <c r="C131" s="498">
        <f t="shared" si="21"/>
        <v>9942.222033</v>
      </c>
      <c r="D131" s="498"/>
      <c r="E131" s="498">
        <v>9942.222033</v>
      </c>
      <c r="F131" s="498"/>
      <c r="G131" s="498"/>
      <c r="H131" s="500">
        <f t="shared" si="13"/>
        <v>0</v>
      </c>
      <c r="I131" s="498"/>
      <c r="J131" s="498"/>
      <c r="K131" s="498"/>
      <c r="L131" s="498">
        <f t="shared" si="22"/>
        <v>8851.603255</v>
      </c>
      <c r="M131" s="498"/>
      <c r="N131" s="498">
        <v>8851.603255</v>
      </c>
      <c r="O131" s="498"/>
      <c r="P131" s="498"/>
      <c r="Q131" s="500">
        <f t="shared" si="15"/>
        <v>0</v>
      </c>
      <c r="R131" s="498"/>
      <c r="S131" s="498"/>
      <c r="T131" s="498"/>
      <c r="U131" s="501">
        <f t="shared" si="16"/>
        <v>0.89030432287872441</v>
      </c>
      <c r="V131" s="501"/>
      <c r="W131" s="501">
        <f t="shared" si="18"/>
        <v>0.89030432287872441</v>
      </c>
      <c r="X131" s="501"/>
      <c r="Y131" s="501"/>
      <c r="Z131" s="501"/>
      <c r="AA131" s="501"/>
      <c r="AB131" s="501"/>
      <c r="AC131" s="501"/>
    </row>
    <row r="132" spans="1:29" ht="28">
      <c r="A132" s="443">
        <v>48</v>
      </c>
      <c r="B132" s="47" t="s">
        <v>967</v>
      </c>
      <c r="C132" s="498">
        <f t="shared" si="21"/>
        <v>5980.1019999999999</v>
      </c>
      <c r="D132" s="498"/>
      <c r="E132" s="498">
        <v>5980.1019999999999</v>
      </c>
      <c r="F132" s="498"/>
      <c r="G132" s="498"/>
      <c r="H132" s="500">
        <f t="shared" si="13"/>
        <v>0</v>
      </c>
      <c r="I132" s="498"/>
      <c r="J132" s="498"/>
      <c r="K132" s="498"/>
      <c r="L132" s="498">
        <f t="shared" si="22"/>
        <v>5260.1015470000002</v>
      </c>
      <c r="M132" s="498"/>
      <c r="N132" s="498">
        <v>5260.1015470000002</v>
      </c>
      <c r="O132" s="498"/>
      <c r="P132" s="498"/>
      <c r="Q132" s="500">
        <f t="shared" si="15"/>
        <v>0</v>
      </c>
      <c r="R132" s="498"/>
      <c r="S132" s="498"/>
      <c r="T132" s="498"/>
      <c r="U132" s="501">
        <f t="shared" si="16"/>
        <v>0.87960064008941663</v>
      </c>
      <c r="V132" s="501"/>
      <c r="W132" s="501">
        <f t="shared" si="18"/>
        <v>0.87960064008941663</v>
      </c>
      <c r="X132" s="501"/>
      <c r="Y132" s="501"/>
      <c r="Z132" s="501"/>
      <c r="AA132" s="501"/>
      <c r="AB132" s="501"/>
      <c r="AC132" s="501"/>
    </row>
    <row r="133" spans="1:29" ht="28">
      <c r="A133" s="443">
        <v>49</v>
      </c>
      <c r="B133" s="47" t="s">
        <v>968</v>
      </c>
      <c r="C133" s="498">
        <f t="shared" si="21"/>
        <v>4128.6719999999996</v>
      </c>
      <c r="D133" s="498"/>
      <c r="E133" s="498">
        <f>4128.672-150</f>
        <v>3978.6719999999996</v>
      </c>
      <c r="F133" s="498"/>
      <c r="G133" s="498"/>
      <c r="H133" s="500">
        <f t="shared" si="13"/>
        <v>150</v>
      </c>
      <c r="I133" s="498"/>
      <c r="J133" s="498">
        <v>150</v>
      </c>
      <c r="K133" s="498"/>
      <c r="L133" s="498">
        <f t="shared" si="22"/>
        <v>3637.683164</v>
      </c>
      <c r="M133" s="498"/>
      <c r="N133" s="498">
        <f>3637.683164-150</f>
        <v>3487.683164</v>
      </c>
      <c r="O133" s="498"/>
      <c r="P133" s="498"/>
      <c r="Q133" s="500">
        <f t="shared" si="15"/>
        <v>150</v>
      </c>
      <c r="R133" s="498"/>
      <c r="S133" s="498">
        <v>150</v>
      </c>
      <c r="T133" s="498"/>
      <c r="U133" s="501">
        <f t="shared" si="16"/>
        <v>0.88107826535990275</v>
      </c>
      <c r="V133" s="501"/>
      <c r="W133" s="501">
        <f t="shared" si="18"/>
        <v>0.87659479444397537</v>
      </c>
      <c r="X133" s="501"/>
      <c r="Y133" s="501"/>
      <c r="Z133" s="501">
        <f t="shared" si="19"/>
        <v>1</v>
      </c>
      <c r="AA133" s="501"/>
      <c r="AB133" s="501">
        <f t="shared" si="20"/>
        <v>1</v>
      </c>
      <c r="AC133" s="501"/>
    </row>
    <row r="134" spans="1:29" ht="28">
      <c r="A134" s="443">
        <v>50</v>
      </c>
      <c r="B134" s="47" t="s">
        <v>969</v>
      </c>
      <c r="C134" s="498">
        <f t="shared" si="21"/>
        <v>3678.9837769999999</v>
      </c>
      <c r="D134" s="498"/>
      <c r="E134" s="498">
        <v>3678.9837769999999</v>
      </c>
      <c r="F134" s="498"/>
      <c r="G134" s="498"/>
      <c r="H134" s="500">
        <f t="shared" si="13"/>
        <v>0</v>
      </c>
      <c r="I134" s="498"/>
      <c r="J134" s="498"/>
      <c r="K134" s="498"/>
      <c r="L134" s="498">
        <f t="shared" si="22"/>
        <v>2948.771107</v>
      </c>
      <c r="M134" s="498"/>
      <c r="N134" s="498">
        <v>2948.771107</v>
      </c>
      <c r="O134" s="498"/>
      <c r="P134" s="498"/>
      <c r="Q134" s="500">
        <f t="shared" si="15"/>
        <v>0</v>
      </c>
      <c r="R134" s="498"/>
      <c r="S134" s="498"/>
      <c r="T134" s="498"/>
      <c r="U134" s="501">
        <f t="shared" si="16"/>
        <v>0.80151783365692186</v>
      </c>
      <c r="V134" s="501"/>
      <c r="W134" s="501">
        <f t="shared" si="18"/>
        <v>0.80151783365692186</v>
      </c>
      <c r="X134" s="501"/>
      <c r="Y134" s="501"/>
      <c r="Z134" s="501"/>
      <c r="AA134" s="501"/>
      <c r="AB134" s="501"/>
      <c r="AC134" s="501"/>
    </row>
    <row r="135" spans="1:29" ht="28">
      <c r="A135" s="443">
        <v>51</v>
      </c>
      <c r="B135" s="47" t="s">
        <v>970</v>
      </c>
      <c r="C135" s="498">
        <f t="shared" si="21"/>
        <v>4271.3330000000005</v>
      </c>
      <c r="D135" s="498"/>
      <c r="E135" s="498">
        <v>4271.3330000000005</v>
      </c>
      <c r="F135" s="498"/>
      <c r="G135" s="498"/>
      <c r="H135" s="500">
        <f t="shared" si="13"/>
        <v>0</v>
      </c>
      <c r="I135" s="498"/>
      <c r="J135" s="498"/>
      <c r="K135" s="498"/>
      <c r="L135" s="498">
        <f t="shared" si="22"/>
        <v>4064.3108980000002</v>
      </c>
      <c r="M135" s="498"/>
      <c r="N135" s="498">
        <v>4064.3108980000002</v>
      </c>
      <c r="O135" s="498"/>
      <c r="P135" s="498"/>
      <c r="Q135" s="500">
        <f t="shared" si="15"/>
        <v>0</v>
      </c>
      <c r="R135" s="498"/>
      <c r="S135" s="498"/>
      <c r="T135" s="498"/>
      <c r="U135" s="501">
        <f t="shared" si="16"/>
        <v>0.95153220271048866</v>
      </c>
      <c r="V135" s="501"/>
      <c r="W135" s="501">
        <f t="shared" si="18"/>
        <v>0.95153220271048866</v>
      </c>
      <c r="X135" s="501"/>
      <c r="Y135" s="501"/>
      <c r="Z135" s="501"/>
      <c r="AA135" s="501"/>
      <c r="AB135" s="501"/>
      <c r="AC135" s="501"/>
    </row>
    <row r="136" spans="1:29" ht="28">
      <c r="A136" s="443">
        <v>52</v>
      </c>
      <c r="B136" s="47" t="s">
        <v>971</v>
      </c>
      <c r="C136" s="498">
        <f t="shared" si="21"/>
        <v>9517.9069249999993</v>
      </c>
      <c r="D136" s="498"/>
      <c r="E136" s="498">
        <v>9517.9069249999993</v>
      </c>
      <c r="F136" s="498"/>
      <c r="G136" s="498"/>
      <c r="H136" s="500">
        <f t="shared" si="13"/>
        <v>0</v>
      </c>
      <c r="I136" s="498"/>
      <c r="J136" s="498"/>
      <c r="K136" s="498"/>
      <c r="L136" s="498">
        <f t="shared" si="22"/>
        <v>8612.1844799999999</v>
      </c>
      <c r="M136" s="498"/>
      <c r="N136" s="498">
        <v>8612.1844799999999</v>
      </c>
      <c r="O136" s="498"/>
      <c r="P136" s="498"/>
      <c r="Q136" s="500">
        <f t="shared" si="15"/>
        <v>0</v>
      </c>
      <c r="R136" s="498"/>
      <c r="S136" s="498"/>
      <c r="T136" s="498"/>
      <c r="U136" s="501">
        <f t="shared" si="16"/>
        <v>0.90484016579096782</v>
      </c>
      <c r="V136" s="501"/>
      <c r="W136" s="501">
        <f t="shared" si="18"/>
        <v>0.90484016579096782</v>
      </c>
      <c r="X136" s="501"/>
      <c r="Y136" s="501"/>
      <c r="Z136" s="501"/>
      <c r="AA136" s="501"/>
      <c r="AB136" s="501"/>
      <c r="AC136" s="501"/>
    </row>
    <row r="137" spans="1:29" ht="28">
      <c r="A137" s="443">
        <v>53</v>
      </c>
      <c r="B137" s="47" t="s">
        <v>972</v>
      </c>
      <c r="C137" s="498">
        <f t="shared" si="21"/>
        <v>4161.9812270000002</v>
      </c>
      <c r="D137" s="498"/>
      <c r="E137" s="498">
        <v>4161.9812270000002</v>
      </c>
      <c r="F137" s="498"/>
      <c r="G137" s="498"/>
      <c r="H137" s="500">
        <f t="shared" si="13"/>
        <v>0</v>
      </c>
      <c r="I137" s="498"/>
      <c r="J137" s="498"/>
      <c r="K137" s="498"/>
      <c r="L137" s="498">
        <f t="shared" si="22"/>
        <v>4161.9812270000002</v>
      </c>
      <c r="M137" s="498"/>
      <c r="N137" s="498">
        <v>4161.9812270000002</v>
      </c>
      <c r="O137" s="498"/>
      <c r="P137" s="498"/>
      <c r="Q137" s="500">
        <f t="shared" si="15"/>
        <v>0</v>
      </c>
      <c r="R137" s="498"/>
      <c r="S137" s="498"/>
      <c r="T137" s="498"/>
      <c r="U137" s="501">
        <f t="shared" si="16"/>
        <v>1</v>
      </c>
      <c r="V137" s="501"/>
      <c r="W137" s="501">
        <f t="shared" si="18"/>
        <v>1</v>
      </c>
      <c r="X137" s="501"/>
      <c r="Y137" s="501"/>
      <c r="Z137" s="501"/>
      <c r="AA137" s="501"/>
      <c r="AB137" s="501"/>
      <c r="AC137" s="501"/>
    </row>
    <row r="138" spans="1:29" ht="42">
      <c r="A138" s="443">
        <v>54</v>
      </c>
      <c r="B138" s="47" t="s">
        <v>973</v>
      </c>
      <c r="C138" s="498">
        <v>57051.798999999999</v>
      </c>
      <c r="D138" s="498"/>
      <c r="E138" s="498">
        <v>57051.798999999999</v>
      </c>
      <c r="F138" s="498"/>
      <c r="G138" s="498"/>
      <c r="H138" s="500">
        <f t="shared" si="13"/>
        <v>0</v>
      </c>
      <c r="I138" s="498"/>
      <c r="J138" s="498"/>
      <c r="K138" s="498"/>
      <c r="L138" s="498">
        <v>32979.743999999999</v>
      </c>
      <c r="M138" s="498"/>
      <c r="N138" s="498">
        <v>32979.743999999999</v>
      </c>
      <c r="O138" s="498"/>
      <c r="P138" s="498"/>
      <c r="Q138" s="500">
        <f t="shared" si="15"/>
        <v>0</v>
      </c>
      <c r="R138" s="498"/>
      <c r="S138" s="498"/>
      <c r="T138" s="498">
        <v>22761</v>
      </c>
      <c r="U138" s="501">
        <f t="shared" si="16"/>
        <v>0.57806667936974254</v>
      </c>
      <c r="V138" s="501"/>
      <c r="W138" s="501">
        <f t="shared" si="18"/>
        <v>0.57806667936974254</v>
      </c>
      <c r="X138" s="501"/>
      <c r="Y138" s="501"/>
      <c r="Z138" s="501"/>
      <c r="AA138" s="501"/>
      <c r="AB138" s="501"/>
      <c r="AC138" s="501"/>
    </row>
    <row r="139" spans="1:29" ht="28">
      <c r="A139" s="443">
        <v>55</v>
      </c>
      <c r="B139" s="503" t="s">
        <v>974</v>
      </c>
      <c r="C139" s="498">
        <f t="shared" si="21"/>
        <v>48380.31</v>
      </c>
      <c r="D139" s="498"/>
      <c r="E139" s="498">
        <v>48380.31</v>
      </c>
      <c r="F139" s="498"/>
      <c r="G139" s="498"/>
      <c r="H139" s="500">
        <f t="shared" si="13"/>
        <v>0</v>
      </c>
      <c r="I139" s="498"/>
      <c r="J139" s="498"/>
      <c r="K139" s="498"/>
      <c r="L139" s="498">
        <f t="shared" si="22"/>
        <v>48157.972000000002</v>
      </c>
      <c r="M139" s="498"/>
      <c r="N139" s="498">
        <v>48157.972000000002</v>
      </c>
      <c r="O139" s="498"/>
      <c r="P139" s="498"/>
      <c r="Q139" s="500">
        <f t="shared" si="15"/>
        <v>0</v>
      </c>
      <c r="R139" s="498"/>
      <c r="S139" s="498"/>
      <c r="T139" s="498">
        <v>0</v>
      </c>
      <c r="U139" s="501">
        <f t="shared" si="16"/>
        <v>0.99540437008361471</v>
      </c>
      <c r="V139" s="501"/>
      <c r="W139" s="501">
        <f t="shared" si="18"/>
        <v>0.99540437008361471</v>
      </c>
      <c r="X139" s="501"/>
      <c r="Y139" s="501"/>
      <c r="Z139" s="501"/>
      <c r="AA139" s="501"/>
      <c r="AB139" s="501"/>
      <c r="AC139" s="501"/>
    </row>
    <row r="140" spans="1:29" ht="28">
      <c r="A140" s="443">
        <v>56</v>
      </c>
      <c r="B140" s="503" t="s">
        <v>975</v>
      </c>
      <c r="C140" s="498">
        <f t="shared" si="21"/>
        <v>86797.575299999997</v>
      </c>
      <c r="D140" s="498"/>
      <c r="E140" s="498">
        <v>86797.575299999997</v>
      </c>
      <c r="F140" s="498"/>
      <c r="G140" s="498"/>
      <c r="H140" s="500">
        <f t="shared" si="13"/>
        <v>0</v>
      </c>
      <c r="I140" s="498"/>
      <c r="J140" s="498"/>
      <c r="K140" s="498"/>
      <c r="L140" s="498">
        <f t="shared" si="22"/>
        <v>46283.297304</v>
      </c>
      <c r="M140" s="498"/>
      <c r="N140" s="498">
        <v>46283.297304</v>
      </c>
      <c r="O140" s="498"/>
      <c r="P140" s="498"/>
      <c r="Q140" s="500">
        <f t="shared" si="15"/>
        <v>0</v>
      </c>
      <c r="R140" s="498"/>
      <c r="S140" s="498"/>
      <c r="T140" s="498">
        <v>22184.536306999998</v>
      </c>
      <c r="U140" s="501">
        <f t="shared" si="16"/>
        <v>0.53323260637212755</v>
      </c>
      <c r="V140" s="501"/>
      <c r="W140" s="501">
        <f t="shared" si="18"/>
        <v>0.53323260637212755</v>
      </c>
      <c r="X140" s="501"/>
      <c r="Y140" s="501"/>
      <c r="Z140" s="501"/>
      <c r="AA140" s="501"/>
      <c r="AB140" s="501"/>
      <c r="AC140" s="501"/>
    </row>
    <row r="141" spans="1:29" ht="28">
      <c r="A141" s="443">
        <v>57</v>
      </c>
      <c r="B141" s="503" t="s">
        <v>976</v>
      </c>
      <c r="C141" s="498">
        <f t="shared" si="21"/>
        <v>730</v>
      </c>
      <c r="D141" s="498"/>
      <c r="E141" s="498">
        <v>730</v>
      </c>
      <c r="F141" s="498"/>
      <c r="G141" s="498"/>
      <c r="H141" s="500">
        <f t="shared" ref="H141:H204" si="23">+I141+J141</f>
        <v>0</v>
      </c>
      <c r="I141" s="498"/>
      <c r="J141" s="498"/>
      <c r="K141" s="498"/>
      <c r="L141" s="498">
        <f t="shared" si="22"/>
        <v>729.55700000000002</v>
      </c>
      <c r="M141" s="498"/>
      <c r="N141" s="498">
        <v>729.55700000000002</v>
      </c>
      <c r="O141" s="498"/>
      <c r="P141" s="498"/>
      <c r="Q141" s="500">
        <f t="shared" ref="Q141:Q204" si="24">+R141+S141</f>
        <v>0</v>
      </c>
      <c r="R141" s="498"/>
      <c r="S141" s="498"/>
      <c r="T141" s="498">
        <v>0</v>
      </c>
      <c r="U141" s="501">
        <f t="shared" ref="U141:U204" si="25">+L141/C141</f>
        <v>0.99939315068493151</v>
      </c>
      <c r="V141" s="501"/>
      <c r="W141" s="501">
        <f t="shared" si="18"/>
        <v>0.99939315068493151</v>
      </c>
      <c r="X141" s="501"/>
      <c r="Y141" s="501"/>
      <c r="Z141" s="501"/>
      <c r="AA141" s="501"/>
      <c r="AB141" s="501"/>
      <c r="AC141" s="501"/>
    </row>
    <row r="142" spans="1:29" ht="28">
      <c r="A142" s="443">
        <v>58</v>
      </c>
      <c r="B142" s="503" t="s">
        <v>977</v>
      </c>
      <c r="C142" s="498">
        <f t="shared" si="21"/>
        <v>11656</v>
      </c>
      <c r="D142" s="498"/>
      <c r="E142" s="498">
        <v>11656</v>
      </c>
      <c r="F142" s="498"/>
      <c r="G142" s="498"/>
      <c r="H142" s="500">
        <f t="shared" si="23"/>
        <v>0</v>
      </c>
      <c r="I142" s="498"/>
      <c r="J142" s="498"/>
      <c r="K142" s="498"/>
      <c r="L142" s="498">
        <f t="shared" si="22"/>
        <v>4495.116</v>
      </c>
      <c r="M142" s="498"/>
      <c r="N142" s="498">
        <v>4495.116</v>
      </c>
      <c r="O142" s="498"/>
      <c r="P142" s="498"/>
      <c r="Q142" s="500">
        <f t="shared" si="24"/>
        <v>0</v>
      </c>
      <c r="R142" s="498"/>
      <c r="S142" s="498"/>
      <c r="T142" s="498">
        <v>0</v>
      </c>
      <c r="U142" s="501">
        <f t="shared" si="25"/>
        <v>0.38564824982841456</v>
      </c>
      <c r="V142" s="501"/>
      <c r="W142" s="501">
        <f t="shared" si="18"/>
        <v>0.38564824982841456</v>
      </c>
      <c r="X142" s="501"/>
      <c r="Y142" s="501"/>
      <c r="Z142" s="501"/>
      <c r="AA142" s="501"/>
      <c r="AB142" s="501"/>
      <c r="AC142" s="501"/>
    </row>
    <row r="143" spans="1:29">
      <c r="A143" s="443">
        <v>59</v>
      </c>
      <c r="B143" s="503" t="s">
        <v>978</v>
      </c>
      <c r="C143" s="498">
        <f t="shared" si="21"/>
        <v>10959.486999999999</v>
      </c>
      <c r="D143" s="498"/>
      <c r="E143" s="498">
        <v>10959.486999999999</v>
      </c>
      <c r="F143" s="498"/>
      <c r="G143" s="498"/>
      <c r="H143" s="500">
        <f t="shared" si="23"/>
        <v>0</v>
      </c>
      <c r="I143" s="498"/>
      <c r="J143" s="498"/>
      <c r="K143" s="498"/>
      <c r="L143" s="498">
        <f t="shared" si="22"/>
        <v>9887.5524939999996</v>
      </c>
      <c r="M143" s="498"/>
      <c r="N143" s="498">
        <v>9887.5524939999996</v>
      </c>
      <c r="O143" s="498"/>
      <c r="P143" s="498"/>
      <c r="Q143" s="500">
        <f t="shared" si="24"/>
        <v>0</v>
      </c>
      <c r="R143" s="498"/>
      <c r="S143" s="498"/>
      <c r="T143" s="498">
        <v>775.52160000000003</v>
      </c>
      <c r="U143" s="501">
        <f t="shared" si="25"/>
        <v>0.90219117865644627</v>
      </c>
      <c r="V143" s="501"/>
      <c r="W143" s="501">
        <f t="shared" si="18"/>
        <v>0.90219117865644627</v>
      </c>
      <c r="X143" s="501"/>
      <c r="Y143" s="501"/>
      <c r="Z143" s="501"/>
      <c r="AA143" s="501"/>
      <c r="AB143" s="501"/>
      <c r="AC143" s="501"/>
    </row>
    <row r="144" spans="1:29">
      <c r="A144" s="443">
        <v>60</v>
      </c>
      <c r="B144" s="503" t="s">
        <v>979</v>
      </c>
      <c r="C144" s="498">
        <f t="shared" si="21"/>
        <v>469.12634500000001</v>
      </c>
      <c r="D144" s="498"/>
      <c r="E144" s="498">
        <v>469.12634500000001</v>
      </c>
      <c r="F144" s="498"/>
      <c r="G144" s="498"/>
      <c r="H144" s="500">
        <f t="shared" si="23"/>
        <v>0</v>
      </c>
      <c r="I144" s="498"/>
      <c r="J144" s="498"/>
      <c r="K144" s="498"/>
      <c r="L144" s="498">
        <f t="shared" si="22"/>
        <v>469.12634500000001</v>
      </c>
      <c r="M144" s="498"/>
      <c r="N144" s="498">
        <v>469.12634500000001</v>
      </c>
      <c r="O144" s="498"/>
      <c r="P144" s="498"/>
      <c r="Q144" s="500">
        <f t="shared" si="24"/>
        <v>0</v>
      </c>
      <c r="R144" s="498"/>
      <c r="S144" s="498"/>
      <c r="T144" s="498">
        <v>0</v>
      </c>
      <c r="U144" s="501">
        <f t="shared" si="25"/>
        <v>1</v>
      </c>
      <c r="V144" s="501"/>
      <c r="W144" s="501">
        <f t="shared" si="18"/>
        <v>1</v>
      </c>
      <c r="X144" s="501"/>
      <c r="Y144" s="501"/>
      <c r="Z144" s="501"/>
      <c r="AA144" s="501"/>
      <c r="AB144" s="501"/>
      <c r="AC144" s="501"/>
    </row>
    <row r="145" spans="1:29">
      <c r="A145" s="443">
        <v>61</v>
      </c>
      <c r="B145" s="503" t="s">
        <v>980</v>
      </c>
      <c r="C145" s="498">
        <f t="shared" si="21"/>
        <v>5716</v>
      </c>
      <c r="D145" s="498"/>
      <c r="E145" s="498">
        <v>5716</v>
      </c>
      <c r="F145" s="498"/>
      <c r="G145" s="498"/>
      <c r="H145" s="500">
        <f t="shared" si="23"/>
        <v>0</v>
      </c>
      <c r="I145" s="498"/>
      <c r="J145" s="498"/>
      <c r="K145" s="498"/>
      <c r="L145" s="498">
        <f t="shared" si="22"/>
        <v>5716</v>
      </c>
      <c r="M145" s="498"/>
      <c r="N145" s="498">
        <v>5716</v>
      </c>
      <c r="O145" s="498"/>
      <c r="P145" s="498"/>
      <c r="Q145" s="500">
        <f t="shared" si="24"/>
        <v>0</v>
      </c>
      <c r="R145" s="498"/>
      <c r="S145" s="498"/>
      <c r="T145" s="498">
        <v>0</v>
      </c>
      <c r="U145" s="501">
        <f t="shared" si="25"/>
        <v>1</v>
      </c>
      <c r="V145" s="501"/>
      <c r="W145" s="501">
        <f t="shared" si="18"/>
        <v>1</v>
      </c>
      <c r="X145" s="501"/>
      <c r="Y145" s="501"/>
      <c r="Z145" s="501"/>
      <c r="AA145" s="501"/>
      <c r="AB145" s="501"/>
      <c r="AC145" s="501"/>
    </row>
    <row r="146" spans="1:29" ht="28">
      <c r="A146" s="443">
        <v>62</v>
      </c>
      <c r="B146" s="503" t="s">
        <v>981</v>
      </c>
      <c r="C146" s="498">
        <f t="shared" si="21"/>
        <v>515.72360000000003</v>
      </c>
      <c r="D146" s="498"/>
      <c r="E146" s="498">
        <v>515.72360000000003</v>
      </c>
      <c r="F146" s="498"/>
      <c r="G146" s="498"/>
      <c r="H146" s="500">
        <f t="shared" si="23"/>
        <v>0</v>
      </c>
      <c r="I146" s="498"/>
      <c r="J146" s="498"/>
      <c r="K146" s="498"/>
      <c r="L146" s="498">
        <f t="shared" si="22"/>
        <v>515.72360000000003</v>
      </c>
      <c r="M146" s="498"/>
      <c r="N146" s="498">
        <v>515.72360000000003</v>
      </c>
      <c r="O146" s="498"/>
      <c r="P146" s="498"/>
      <c r="Q146" s="500">
        <f t="shared" si="24"/>
        <v>0</v>
      </c>
      <c r="R146" s="498"/>
      <c r="S146" s="498"/>
      <c r="T146" s="498">
        <v>0</v>
      </c>
      <c r="U146" s="501">
        <f t="shared" si="25"/>
        <v>1</v>
      </c>
      <c r="V146" s="501"/>
      <c r="W146" s="501">
        <f t="shared" si="18"/>
        <v>1</v>
      </c>
      <c r="X146" s="501"/>
      <c r="Y146" s="501"/>
      <c r="Z146" s="501"/>
      <c r="AA146" s="501"/>
      <c r="AB146" s="501"/>
      <c r="AC146" s="501"/>
    </row>
    <row r="147" spans="1:29" ht="28">
      <c r="A147" s="443">
        <v>63</v>
      </c>
      <c r="B147" s="503" t="s">
        <v>982</v>
      </c>
      <c r="C147" s="498">
        <f t="shared" si="21"/>
        <v>16935.21</v>
      </c>
      <c r="D147" s="498"/>
      <c r="E147" s="498">
        <v>16935.21</v>
      </c>
      <c r="F147" s="498"/>
      <c r="G147" s="498"/>
      <c r="H147" s="500">
        <f t="shared" si="23"/>
        <v>0</v>
      </c>
      <c r="I147" s="498"/>
      <c r="J147" s="498"/>
      <c r="K147" s="498"/>
      <c r="L147" s="498">
        <f t="shared" si="22"/>
        <v>16935.21</v>
      </c>
      <c r="M147" s="498"/>
      <c r="N147" s="498">
        <v>16935.21</v>
      </c>
      <c r="O147" s="498"/>
      <c r="P147" s="498"/>
      <c r="Q147" s="500">
        <f t="shared" si="24"/>
        <v>0</v>
      </c>
      <c r="R147" s="498"/>
      <c r="S147" s="498"/>
      <c r="T147" s="498">
        <v>0</v>
      </c>
      <c r="U147" s="501">
        <f t="shared" si="25"/>
        <v>1</v>
      </c>
      <c r="V147" s="501"/>
      <c r="W147" s="501">
        <f t="shared" si="18"/>
        <v>1</v>
      </c>
      <c r="X147" s="501"/>
      <c r="Y147" s="501"/>
      <c r="Z147" s="501"/>
      <c r="AA147" s="501"/>
      <c r="AB147" s="501"/>
      <c r="AC147" s="501"/>
    </row>
    <row r="148" spans="1:29">
      <c r="A148" s="443">
        <v>64</v>
      </c>
      <c r="B148" s="503" t="s">
        <v>983</v>
      </c>
      <c r="C148" s="498">
        <f t="shared" si="21"/>
        <v>22579.895</v>
      </c>
      <c r="D148" s="498"/>
      <c r="E148" s="498">
        <v>22579.895</v>
      </c>
      <c r="F148" s="498"/>
      <c r="G148" s="498"/>
      <c r="H148" s="500">
        <f t="shared" si="23"/>
        <v>0</v>
      </c>
      <c r="I148" s="498"/>
      <c r="J148" s="498"/>
      <c r="K148" s="498"/>
      <c r="L148" s="498">
        <f t="shared" si="22"/>
        <v>22577.452000000001</v>
      </c>
      <c r="M148" s="498"/>
      <c r="N148" s="498">
        <v>22577.452000000001</v>
      </c>
      <c r="O148" s="498"/>
      <c r="P148" s="498"/>
      <c r="Q148" s="500">
        <f t="shared" si="24"/>
        <v>0</v>
      </c>
      <c r="R148" s="498"/>
      <c r="S148" s="498"/>
      <c r="T148" s="498">
        <v>0</v>
      </c>
      <c r="U148" s="501">
        <f t="shared" si="25"/>
        <v>0.99989180640565423</v>
      </c>
      <c r="V148" s="501"/>
      <c r="W148" s="501">
        <f t="shared" ref="W148:W211" si="26">+N148/E148</f>
        <v>0.99989180640565423</v>
      </c>
      <c r="X148" s="501"/>
      <c r="Y148" s="501"/>
      <c r="Z148" s="501"/>
      <c r="AA148" s="501"/>
      <c r="AB148" s="501"/>
      <c r="AC148" s="501"/>
    </row>
    <row r="149" spans="1:29" ht="28">
      <c r="A149" s="443">
        <v>65</v>
      </c>
      <c r="B149" s="503" t="s">
        <v>984</v>
      </c>
      <c r="C149" s="498">
        <f t="shared" si="21"/>
        <v>4527.1476000000002</v>
      </c>
      <c r="D149" s="498"/>
      <c r="E149" s="498">
        <v>3748</v>
      </c>
      <c r="F149" s="498"/>
      <c r="G149" s="498"/>
      <c r="H149" s="500">
        <f t="shared" si="23"/>
        <v>779.14760000000001</v>
      </c>
      <c r="I149" s="498"/>
      <c r="J149" s="498">
        <v>779.14760000000001</v>
      </c>
      <c r="K149" s="498"/>
      <c r="L149" s="498">
        <f t="shared" si="22"/>
        <v>4500.6569600000003</v>
      </c>
      <c r="M149" s="498"/>
      <c r="N149" s="498">
        <v>3722.0560000000005</v>
      </c>
      <c r="O149" s="498"/>
      <c r="P149" s="498"/>
      <c r="Q149" s="500">
        <f t="shared" si="24"/>
        <v>778.60095999999999</v>
      </c>
      <c r="R149" s="498"/>
      <c r="S149" s="498">
        <v>778.60095999999999</v>
      </c>
      <c r="T149" s="498">
        <v>0</v>
      </c>
      <c r="U149" s="501">
        <f t="shared" si="25"/>
        <v>0.99414849208804235</v>
      </c>
      <c r="V149" s="501"/>
      <c r="W149" s="501">
        <f t="shared" si="26"/>
        <v>0.99307790821771624</v>
      </c>
      <c r="X149" s="501"/>
      <c r="Y149" s="501"/>
      <c r="Z149" s="501">
        <f t="shared" ref="Z149:Z202" si="27">+Q149/H149</f>
        <v>0.99929841277827203</v>
      </c>
      <c r="AA149" s="501"/>
      <c r="AB149" s="501">
        <f t="shared" ref="AB149:AB202" si="28">+S149/J149</f>
        <v>0.99929841277827203</v>
      </c>
      <c r="AC149" s="501"/>
    </row>
    <row r="150" spans="1:29">
      <c r="A150" s="443">
        <v>66</v>
      </c>
      <c r="B150" s="503" t="s">
        <v>985</v>
      </c>
      <c r="C150" s="498">
        <f t="shared" si="21"/>
        <v>11420.507941</v>
      </c>
      <c r="D150" s="498"/>
      <c r="E150" s="498">
        <v>11420.507941</v>
      </c>
      <c r="F150" s="498"/>
      <c r="G150" s="498"/>
      <c r="H150" s="500">
        <f t="shared" si="23"/>
        <v>0</v>
      </c>
      <c r="I150" s="498"/>
      <c r="J150" s="498"/>
      <c r="K150" s="498"/>
      <c r="L150" s="498">
        <f t="shared" si="22"/>
        <v>11243.491094999999</v>
      </c>
      <c r="M150" s="498"/>
      <c r="N150" s="498">
        <v>11243.491094999999</v>
      </c>
      <c r="O150" s="498"/>
      <c r="P150" s="498"/>
      <c r="Q150" s="500">
        <f t="shared" si="24"/>
        <v>0</v>
      </c>
      <c r="R150" s="498"/>
      <c r="S150" s="498"/>
      <c r="T150" s="498">
        <v>72.572000000000003</v>
      </c>
      <c r="U150" s="501">
        <f t="shared" si="25"/>
        <v>0.98450008993343419</v>
      </c>
      <c r="V150" s="501"/>
      <c r="W150" s="501">
        <f t="shared" si="26"/>
        <v>0.98450008993343419</v>
      </c>
      <c r="X150" s="501"/>
      <c r="Y150" s="501"/>
      <c r="Z150" s="501"/>
      <c r="AA150" s="501"/>
      <c r="AB150" s="501"/>
      <c r="AC150" s="501"/>
    </row>
    <row r="151" spans="1:29" ht="28">
      <c r="A151" s="443">
        <v>67</v>
      </c>
      <c r="B151" s="503" t="s">
        <v>986</v>
      </c>
      <c r="C151" s="498">
        <f t="shared" ref="C151:C213" si="29">SUM(D151:H151)</f>
        <v>8996.2049999999999</v>
      </c>
      <c r="D151" s="498"/>
      <c r="E151" s="498">
        <v>8996.2049999999999</v>
      </c>
      <c r="F151" s="498"/>
      <c r="G151" s="498"/>
      <c r="H151" s="500">
        <f t="shared" si="23"/>
        <v>0</v>
      </c>
      <c r="I151" s="498"/>
      <c r="J151" s="498"/>
      <c r="K151" s="498"/>
      <c r="L151" s="498">
        <f t="shared" ref="L151:L214" si="30">N151+Q151</f>
        <v>8951.7494999999999</v>
      </c>
      <c r="M151" s="498"/>
      <c r="N151" s="498">
        <v>8951.7494999999999</v>
      </c>
      <c r="O151" s="498"/>
      <c r="P151" s="498"/>
      <c r="Q151" s="500">
        <f t="shared" si="24"/>
        <v>0</v>
      </c>
      <c r="R151" s="498"/>
      <c r="S151" s="498"/>
      <c r="T151" s="498">
        <v>0</v>
      </c>
      <c r="U151" s="501">
        <f t="shared" si="25"/>
        <v>0.99505841629887271</v>
      </c>
      <c r="V151" s="501"/>
      <c r="W151" s="501">
        <f t="shared" si="26"/>
        <v>0.99505841629887271</v>
      </c>
      <c r="X151" s="501"/>
      <c r="Y151" s="501"/>
      <c r="Z151" s="501"/>
      <c r="AA151" s="501"/>
      <c r="AB151" s="501"/>
      <c r="AC151" s="501"/>
    </row>
    <row r="152" spans="1:29">
      <c r="A152" s="443">
        <v>68</v>
      </c>
      <c r="B152" s="503" t="s">
        <v>987</v>
      </c>
      <c r="C152" s="498">
        <f t="shared" si="29"/>
        <v>3098</v>
      </c>
      <c r="D152" s="498"/>
      <c r="E152" s="498">
        <v>3098</v>
      </c>
      <c r="F152" s="498"/>
      <c r="G152" s="498"/>
      <c r="H152" s="500">
        <f t="shared" si="23"/>
        <v>0</v>
      </c>
      <c r="I152" s="498"/>
      <c r="J152" s="498"/>
      <c r="K152" s="498"/>
      <c r="L152" s="498">
        <f t="shared" si="30"/>
        <v>3098</v>
      </c>
      <c r="M152" s="498"/>
      <c r="N152" s="498">
        <v>3098</v>
      </c>
      <c r="O152" s="498"/>
      <c r="P152" s="498"/>
      <c r="Q152" s="500">
        <f t="shared" si="24"/>
        <v>0</v>
      </c>
      <c r="R152" s="498"/>
      <c r="S152" s="498"/>
      <c r="T152" s="498">
        <v>0</v>
      </c>
      <c r="U152" s="501">
        <f t="shared" si="25"/>
        <v>1</v>
      </c>
      <c r="V152" s="501"/>
      <c r="W152" s="501">
        <f t="shared" si="26"/>
        <v>1</v>
      </c>
      <c r="X152" s="501"/>
      <c r="Y152" s="501"/>
      <c r="Z152" s="501"/>
      <c r="AA152" s="501"/>
      <c r="AB152" s="501"/>
      <c r="AC152" s="501"/>
    </row>
    <row r="153" spans="1:29" ht="28">
      <c r="A153" s="443">
        <v>69</v>
      </c>
      <c r="B153" s="503" t="s">
        <v>988</v>
      </c>
      <c r="C153" s="498">
        <f t="shared" si="29"/>
        <v>9419</v>
      </c>
      <c r="D153" s="498"/>
      <c r="E153" s="498">
        <v>9419</v>
      </c>
      <c r="F153" s="498"/>
      <c r="G153" s="498"/>
      <c r="H153" s="500">
        <f t="shared" si="23"/>
        <v>0</v>
      </c>
      <c r="I153" s="498"/>
      <c r="J153" s="498"/>
      <c r="K153" s="498"/>
      <c r="L153" s="498">
        <f t="shared" si="30"/>
        <v>9419</v>
      </c>
      <c r="M153" s="498"/>
      <c r="N153" s="498">
        <v>9419</v>
      </c>
      <c r="O153" s="498"/>
      <c r="P153" s="498"/>
      <c r="Q153" s="500">
        <f t="shared" si="24"/>
        <v>0</v>
      </c>
      <c r="R153" s="498"/>
      <c r="S153" s="498"/>
      <c r="T153" s="498">
        <v>0</v>
      </c>
      <c r="U153" s="501">
        <f t="shared" si="25"/>
        <v>1</v>
      </c>
      <c r="V153" s="501"/>
      <c r="W153" s="501">
        <f t="shared" si="26"/>
        <v>1</v>
      </c>
      <c r="X153" s="501"/>
      <c r="Y153" s="501"/>
      <c r="Z153" s="501"/>
      <c r="AA153" s="501"/>
      <c r="AB153" s="501"/>
      <c r="AC153" s="501"/>
    </row>
    <row r="154" spans="1:29" ht="28">
      <c r="A154" s="443">
        <v>70</v>
      </c>
      <c r="B154" s="503" t="s">
        <v>989</v>
      </c>
      <c r="C154" s="498">
        <f t="shared" si="29"/>
        <v>36516.66042</v>
      </c>
      <c r="D154" s="498"/>
      <c r="E154" s="498">
        <v>36516.66042</v>
      </c>
      <c r="F154" s="498"/>
      <c r="G154" s="498"/>
      <c r="H154" s="500">
        <f t="shared" si="23"/>
        <v>0</v>
      </c>
      <c r="I154" s="498"/>
      <c r="J154" s="498"/>
      <c r="K154" s="498"/>
      <c r="L154" s="498">
        <f t="shared" si="30"/>
        <v>36107.16042</v>
      </c>
      <c r="M154" s="498"/>
      <c r="N154" s="498">
        <v>36107.16042</v>
      </c>
      <c r="O154" s="498"/>
      <c r="P154" s="498"/>
      <c r="Q154" s="500">
        <f t="shared" si="24"/>
        <v>0</v>
      </c>
      <c r="R154" s="498"/>
      <c r="S154" s="498"/>
      <c r="T154" s="498">
        <v>68.5</v>
      </c>
      <c r="U154" s="501">
        <f t="shared" si="25"/>
        <v>0.98878594057369718</v>
      </c>
      <c r="V154" s="501"/>
      <c r="W154" s="501">
        <f t="shared" si="26"/>
        <v>0.98878594057369718</v>
      </c>
      <c r="X154" s="501"/>
      <c r="Y154" s="501"/>
      <c r="Z154" s="501"/>
      <c r="AA154" s="501"/>
      <c r="AB154" s="501"/>
      <c r="AC154" s="501"/>
    </row>
    <row r="155" spans="1:29" ht="28">
      <c r="A155" s="443">
        <v>71</v>
      </c>
      <c r="B155" s="503" t="s">
        <v>990</v>
      </c>
      <c r="C155" s="498">
        <f t="shared" si="29"/>
        <v>790.67224699999997</v>
      </c>
      <c r="D155" s="498"/>
      <c r="E155" s="498">
        <v>790.67224699999997</v>
      </c>
      <c r="F155" s="498"/>
      <c r="G155" s="498"/>
      <c r="H155" s="500">
        <f t="shared" si="23"/>
        <v>0</v>
      </c>
      <c r="I155" s="498"/>
      <c r="J155" s="498"/>
      <c r="K155" s="498"/>
      <c r="L155" s="498">
        <f t="shared" si="30"/>
        <v>790.67224699999997</v>
      </c>
      <c r="M155" s="498"/>
      <c r="N155" s="498">
        <v>790.67224699999997</v>
      </c>
      <c r="O155" s="498"/>
      <c r="P155" s="498"/>
      <c r="Q155" s="500">
        <f t="shared" si="24"/>
        <v>0</v>
      </c>
      <c r="R155" s="498"/>
      <c r="S155" s="498"/>
      <c r="T155" s="498">
        <v>0</v>
      </c>
      <c r="U155" s="501">
        <f t="shared" si="25"/>
        <v>1</v>
      </c>
      <c r="V155" s="501"/>
      <c r="W155" s="501">
        <f t="shared" si="26"/>
        <v>1</v>
      </c>
      <c r="X155" s="501"/>
      <c r="Y155" s="501"/>
      <c r="Z155" s="501"/>
      <c r="AA155" s="501"/>
      <c r="AB155" s="501"/>
      <c r="AC155" s="501"/>
    </row>
    <row r="156" spans="1:29" ht="28">
      <c r="A156" s="443">
        <v>72</v>
      </c>
      <c r="B156" s="503" t="s">
        <v>991</v>
      </c>
      <c r="C156" s="498">
        <f t="shared" si="29"/>
        <v>9962.14</v>
      </c>
      <c r="D156" s="498"/>
      <c r="E156" s="498">
        <v>9962.14</v>
      </c>
      <c r="F156" s="498"/>
      <c r="G156" s="498"/>
      <c r="H156" s="500">
        <f t="shared" si="23"/>
        <v>0</v>
      </c>
      <c r="I156" s="498"/>
      <c r="J156" s="498"/>
      <c r="K156" s="498"/>
      <c r="L156" s="498">
        <f t="shared" si="30"/>
        <v>9958.2438999999995</v>
      </c>
      <c r="M156" s="498"/>
      <c r="N156" s="498">
        <v>9958.2438999999995</v>
      </c>
      <c r="O156" s="498"/>
      <c r="P156" s="498"/>
      <c r="Q156" s="500">
        <f t="shared" si="24"/>
        <v>0</v>
      </c>
      <c r="R156" s="498"/>
      <c r="S156" s="498"/>
      <c r="T156" s="498">
        <v>0</v>
      </c>
      <c r="U156" s="501">
        <f t="shared" si="25"/>
        <v>0.9996089093307261</v>
      </c>
      <c r="V156" s="501"/>
      <c r="W156" s="501">
        <f t="shared" si="26"/>
        <v>0.9996089093307261</v>
      </c>
      <c r="X156" s="501"/>
      <c r="Y156" s="501"/>
      <c r="Z156" s="501"/>
      <c r="AA156" s="501"/>
      <c r="AB156" s="501"/>
      <c r="AC156" s="501"/>
    </row>
    <row r="157" spans="1:29" ht="28">
      <c r="A157" s="443">
        <v>73</v>
      </c>
      <c r="B157" s="503" t="s">
        <v>992</v>
      </c>
      <c r="C157" s="498">
        <f t="shared" si="29"/>
        <v>10014.865</v>
      </c>
      <c r="D157" s="498"/>
      <c r="E157" s="498">
        <v>10014.865</v>
      </c>
      <c r="F157" s="498"/>
      <c r="G157" s="498"/>
      <c r="H157" s="500">
        <f t="shared" si="23"/>
        <v>0</v>
      </c>
      <c r="I157" s="498"/>
      <c r="J157" s="498"/>
      <c r="K157" s="498"/>
      <c r="L157" s="498">
        <f t="shared" si="30"/>
        <v>10014.865</v>
      </c>
      <c r="M157" s="498"/>
      <c r="N157" s="498">
        <v>10014.865</v>
      </c>
      <c r="O157" s="498"/>
      <c r="P157" s="498"/>
      <c r="Q157" s="500">
        <f t="shared" si="24"/>
        <v>0</v>
      </c>
      <c r="R157" s="498"/>
      <c r="S157" s="498"/>
      <c r="T157" s="498">
        <v>0</v>
      </c>
      <c r="U157" s="501">
        <f t="shared" si="25"/>
        <v>1</v>
      </c>
      <c r="V157" s="501"/>
      <c r="W157" s="501">
        <f t="shared" si="26"/>
        <v>1</v>
      </c>
      <c r="X157" s="501"/>
      <c r="Y157" s="501"/>
      <c r="Z157" s="501"/>
      <c r="AA157" s="501"/>
      <c r="AB157" s="501"/>
      <c r="AC157" s="501"/>
    </row>
    <row r="158" spans="1:29" ht="28">
      <c r="A158" s="443">
        <v>74</v>
      </c>
      <c r="B158" s="503" t="s">
        <v>993</v>
      </c>
      <c r="C158" s="498">
        <f t="shared" si="29"/>
        <v>6229.79</v>
      </c>
      <c r="D158" s="498"/>
      <c r="E158" s="498">
        <v>6229.79</v>
      </c>
      <c r="F158" s="498"/>
      <c r="G158" s="498"/>
      <c r="H158" s="500">
        <f t="shared" si="23"/>
        <v>0</v>
      </c>
      <c r="I158" s="498"/>
      <c r="J158" s="498"/>
      <c r="K158" s="498"/>
      <c r="L158" s="498">
        <f t="shared" si="30"/>
        <v>6229.7829000000002</v>
      </c>
      <c r="M158" s="498"/>
      <c r="N158" s="498">
        <v>6229.7829000000002</v>
      </c>
      <c r="O158" s="498"/>
      <c r="P158" s="498"/>
      <c r="Q158" s="500">
        <f t="shared" si="24"/>
        <v>0</v>
      </c>
      <c r="R158" s="498"/>
      <c r="S158" s="498"/>
      <c r="T158" s="498">
        <v>0</v>
      </c>
      <c r="U158" s="501">
        <f t="shared" si="25"/>
        <v>0.99999886031471363</v>
      </c>
      <c r="V158" s="501"/>
      <c r="W158" s="501">
        <f t="shared" si="26"/>
        <v>0.99999886031471363</v>
      </c>
      <c r="X158" s="501"/>
      <c r="Y158" s="501"/>
      <c r="Z158" s="501"/>
      <c r="AA158" s="501"/>
      <c r="AB158" s="501"/>
      <c r="AC158" s="501"/>
    </row>
    <row r="159" spans="1:29" ht="28">
      <c r="A159" s="443">
        <v>75</v>
      </c>
      <c r="B159" s="503" t="s">
        <v>994</v>
      </c>
      <c r="C159" s="498">
        <f t="shared" si="29"/>
        <v>825.35508100000004</v>
      </c>
      <c r="D159" s="498"/>
      <c r="E159" s="498">
        <v>825.35508100000004</v>
      </c>
      <c r="F159" s="498"/>
      <c r="G159" s="498"/>
      <c r="H159" s="500">
        <f t="shared" si="23"/>
        <v>0</v>
      </c>
      <c r="I159" s="498"/>
      <c r="J159" s="498"/>
      <c r="K159" s="498"/>
      <c r="L159" s="498">
        <f t="shared" si="30"/>
        <v>824.25707199999999</v>
      </c>
      <c r="M159" s="498"/>
      <c r="N159" s="498">
        <v>824.25707199999999</v>
      </c>
      <c r="O159" s="498"/>
      <c r="P159" s="498"/>
      <c r="Q159" s="500">
        <f t="shared" si="24"/>
        <v>0</v>
      </c>
      <c r="R159" s="498"/>
      <c r="S159" s="498"/>
      <c r="T159" s="498">
        <v>0</v>
      </c>
      <c r="U159" s="501">
        <f t="shared" si="25"/>
        <v>0.99866965258314067</v>
      </c>
      <c r="V159" s="501"/>
      <c r="W159" s="501">
        <f t="shared" si="26"/>
        <v>0.99866965258314067</v>
      </c>
      <c r="X159" s="501"/>
      <c r="Y159" s="501"/>
      <c r="Z159" s="501"/>
      <c r="AA159" s="501"/>
      <c r="AB159" s="501"/>
      <c r="AC159" s="501"/>
    </row>
    <row r="160" spans="1:29" ht="28">
      <c r="A160" s="443">
        <v>76</v>
      </c>
      <c r="B160" s="503" t="s">
        <v>995</v>
      </c>
      <c r="C160" s="498">
        <f t="shared" si="29"/>
        <v>1872.790788</v>
      </c>
      <c r="D160" s="498"/>
      <c r="E160" s="498">
        <v>1872.790788</v>
      </c>
      <c r="F160" s="498"/>
      <c r="G160" s="498"/>
      <c r="H160" s="500">
        <f t="shared" si="23"/>
        <v>0</v>
      </c>
      <c r="I160" s="498"/>
      <c r="J160" s="498"/>
      <c r="K160" s="498"/>
      <c r="L160" s="498">
        <f t="shared" si="30"/>
        <v>1871.823408</v>
      </c>
      <c r="M160" s="498"/>
      <c r="N160" s="498">
        <v>1871.823408</v>
      </c>
      <c r="O160" s="498"/>
      <c r="P160" s="498"/>
      <c r="Q160" s="500">
        <f t="shared" si="24"/>
        <v>0</v>
      </c>
      <c r="R160" s="498"/>
      <c r="S160" s="498"/>
      <c r="T160" s="498">
        <v>0</v>
      </c>
      <c r="U160" s="501">
        <f t="shared" si="25"/>
        <v>0.99948345538316474</v>
      </c>
      <c r="V160" s="501"/>
      <c r="W160" s="501">
        <f t="shared" si="26"/>
        <v>0.99948345538316474</v>
      </c>
      <c r="X160" s="501"/>
      <c r="Y160" s="501"/>
      <c r="Z160" s="501"/>
      <c r="AA160" s="501"/>
      <c r="AB160" s="501"/>
      <c r="AC160" s="501"/>
    </row>
    <row r="161" spans="1:29" ht="28">
      <c r="A161" s="443">
        <v>77</v>
      </c>
      <c r="B161" s="503" t="s">
        <v>996</v>
      </c>
      <c r="C161" s="498">
        <f t="shared" si="29"/>
        <v>1359.0633909999999</v>
      </c>
      <c r="D161" s="498"/>
      <c r="E161" s="498">
        <v>1359.0633909999999</v>
      </c>
      <c r="F161" s="498"/>
      <c r="G161" s="498"/>
      <c r="H161" s="500">
        <f t="shared" si="23"/>
        <v>0</v>
      </c>
      <c r="I161" s="498"/>
      <c r="J161" s="498"/>
      <c r="K161" s="498"/>
      <c r="L161" s="498">
        <f t="shared" si="30"/>
        <v>1358.9521970000001</v>
      </c>
      <c r="M161" s="498"/>
      <c r="N161" s="498">
        <v>1358.9521970000001</v>
      </c>
      <c r="O161" s="498"/>
      <c r="P161" s="498"/>
      <c r="Q161" s="500">
        <f t="shared" si="24"/>
        <v>0</v>
      </c>
      <c r="R161" s="498"/>
      <c r="S161" s="498"/>
      <c r="T161" s="498">
        <v>0</v>
      </c>
      <c r="U161" s="501">
        <f t="shared" si="25"/>
        <v>0.99991818336014626</v>
      </c>
      <c r="V161" s="501"/>
      <c r="W161" s="501">
        <f t="shared" si="26"/>
        <v>0.99991818336014626</v>
      </c>
      <c r="X161" s="501"/>
      <c r="Y161" s="501"/>
      <c r="Z161" s="501"/>
      <c r="AA161" s="501"/>
      <c r="AB161" s="501"/>
      <c r="AC161" s="501"/>
    </row>
    <row r="162" spans="1:29" ht="28">
      <c r="A162" s="443">
        <v>78</v>
      </c>
      <c r="B162" s="503" t="s">
        <v>997</v>
      </c>
      <c r="C162" s="498">
        <f t="shared" si="29"/>
        <v>11214</v>
      </c>
      <c r="D162" s="498"/>
      <c r="E162" s="498">
        <v>11214</v>
      </c>
      <c r="F162" s="498"/>
      <c r="G162" s="498"/>
      <c r="H162" s="500">
        <f t="shared" si="23"/>
        <v>0</v>
      </c>
      <c r="I162" s="498"/>
      <c r="J162" s="498"/>
      <c r="K162" s="498"/>
      <c r="L162" s="498">
        <f t="shared" si="30"/>
        <v>11214</v>
      </c>
      <c r="M162" s="498"/>
      <c r="N162" s="498">
        <v>11214</v>
      </c>
      <c r="O162" s="498"/>
      <c r="P162" s="498"/>
      <c r="Q162" s="500">
        <f t="shared" si="24"/>
        <v>0</v>
      </c>
      <c r="R162" s="498"/>
      <c r="S162" s="498"/>
      <c r="T162" s="498">
        <v>0</v>
      </c>
      <c r="U162" s="501">
        <f t="shared" si="25"/>
        <v>1</v>
      </c>
      <c r="V162" s="501"/>
      <c r="W162" s="501">
        <f t="shared" si="26"/>
        <v>1</v>
      </c>
      <c r="X162" s="501"/>
      <c r="Y162" s="501"/>
      <c r="Z162" s="501"/>
      <c r="AA162" s="501"/>
      <c r="AB162" s="501"/>
      <c r="AC162" s="501"/>
    </row>
    <row r="163" spans="1:29" ht="28">
      <c r="A163" s="443">
        <v>79</v>
      </c>
      <c r="B163" s="503" t="s">
        <v>998</v>
      </c>
      <c r="C163" s="498">
        <f t="shared" si="29"/>
        <v>5012.3277529999996</v>
      </c>
      <c r="D163" s="498"/>
      <c r="E163" s="498">
        <v>5012.3277529999996</v>
      </c>
      <c r="F163" s="498"/>
      <c r="G163" s="498"/>
      <c r="H163" s="500">
        <f t="shared" si="23"/>
        <v>0</v>
      </c>
      <c r="I163" s="498"/>
      <c r="J163" s="498"/>
      <c r="K163" s="498"/>
      <c r="L163" s="498">
        <f t="shared" si="30"/>
        <v>5012.3277529999996</v>
      </c>
      <c r="M163" s="498"/>
      <c r="N163" s="498">
        <v>5012.3277529999996</v>
      </c>
      <c r="O163" s="498"/>
      <c r="P163" s="498"/>
      <c r="Q163" s="500">
        <f t="shared" si="24"/>
        <v>0</v>
      </c>
      <c r="R163" s="498"/>
      <c r="S163" s="498"/>
      <c r="T163" s="498">
        <v>0</v>
      </c>
      <c r="U163" s="501">
        <f t="shared" si="25"/>
        <v>1</v>
      </c>
      <c r="V163" s="501"/>
      <c r="W163" s="501">
        <f t="shared" si="26"/>
        <v>1</v>
      </c>
      <c r="X163" s="501"/>
      <c r="Y163" s="501"/>
      <c r="Z163" s="501"/>
      <c r="AA163" s="501"/>
      <c r="AB163" s="501"/>
      <c r="AC163" s="501"/>
    </row>
    <row r="164" spans="1:29">
      <c r="A164" s="443">
        <v>80</v>
      </c>
      <c r="B164" s="503" t="s">
        <v>999</v>
      </c>
      <c r="C164" s="498">
        <f t="shared" si="29"/>
        <v>4565.8736550000003</v>
      </c>
      <c r="D164" s="498"/>
      <c r="E164" s="498">
        <v>4565.8736550000003</v>
      </c>
      <c r="F164" s="498"/>
      <c r="G164" s="498"/>
      <c r="H164" s="500">
        <f t="shared" si="23"/>
        <v>0</v>
      </c>
      <c r="I164" s="498"/>
      <c r="J164" s="498"/>
      <c r="K164" s="498"/>
      <c r="L164" s="498">
        <f t="shared" si="30"/>
        <v>4565.8736550000003</v>
      </c>
      <c r="M164" s="498"/>
      <c r="N164" s="498">
        <v>4565.8736550000003</v>
      </c>
      <c r="O164" s="498"/>
      <c r="P164" s="498"/>
      <c r="Q164" s="500">
        <f t="shared" si="24"/>
        <v>0</v>
      </c>
      <c r="R164" s="498"/>
      <c r="S164" s="498"/>
      <c r="T164" s="498">
        <v>0</v>
      </c>
      <c r="U164" s="501">
        <f t="shared" si="25"/>
        <v>1</v>
      </c>
      <c r="V164" s="501"/>
      <c r="W164" s="501">
        <f t="shared" si="26"/>
        <v>1</v>
      </c>
      <c r="X164" s="501"/>
      <c r="Y164" s="501"/>
      <c r="Z164" s="501"/>
      <c r="AA164" s="501"/>
      <c r="AB164" s="501"/>
      <c r="AC164" s="501"/>
    </row>
    <row r="165" spans="1:29" ht="28">
      <c r="A165" s="443">
        <v>81</v>
      </c>
      <c r="B165" s="503" t="s">
        <v>1000</v>
      </c>
      <c r="C165" s="498">
        <f t="shared" si="29"/>
        <v>4122</v>
      </c>
      <c r="D165" s="498"/>
      <c r="E165" s="498">
        <v>4122</v>
      </c>
      <c r="F165" s="498"/>
      <c r="G165" s="498"/>
      <c r="H165" s="500">
        <f t="shared" si="23"/>
        <v>0</v>
      </c>
      <c r="I165" s="498"/>
      <c r="J165" s="498"/>
      <c r="K165" s="498"/>
      <c r="L165" s="498">
        <f t="shared" si="30"/>
        <v>4122</v>
      </c>
      <c r="M165" s="498"/>
      <c r="N165" s="498">
        <v>4122</v>
      </c>
      <c r="O165" s="498"/>
      <c r="P165" s="498"/>
      <c r="Q165" s="500">
        <f t="shared" si="24"/>
        <v>0</v>
      </c>
      <c r="R165" s="498"/>
      <c r="S165" s="498"/>
      <c r="T165" s="498">
        <v>0</v>
      </c>
      <c r="U165" s="501">
        <f t="shared" si="25"/>
        <v>1</v>
      </c>
      <c r="V165" s="501"/>
      <c r="W165" s="501">
        <f t="shared" si="26"/>
        <v>1</v>
      </c>
      <c r="X165" s="501"/>
      <c r="Y165" s="501"/>
      <c r="Z165" s="501"/>
      <c r="AA165" s="501"/>
      <c r="AB165" s="501"/>
      <c r="AC165" s="501"/>
    </row>
    <row r="166" spans="1:29">
      <c r="A166" s="443">
        <v>82</v>
      </c>
      <c r="B166" s="503" t="s">
        <v>1001</v>
      </c>
      <c r="C166" s="498">
        <f t="shared" si="29"/>
        <v>5834</v>
      </c>
      <c r="D166" s="498"/>
      <c r="E166" s="498">
        <v>5834</v>
      </c>
      <c r="F166" s="498"/>
      <c r="G166" s="498"/>
      <c r="H166" s="500">
        <f t="shared" si="23"/>
        <v>0</v>
      </c>
      <c r="I166" s="498"/>
      <c r="J166" s="498"/>
      <c r="K166" s="498"/>
      <c r="L166" s="498">
        <f t="shared" si="30"/>
        <v>5834</v>
      </c>
      <c r="M166" s="498"/>
      <c r="N166" s="498">
        <v>5834</v>
      </c>
      <c r="O166" s="498"/>
      <c r="P166" s="498"/>
      <c r="Q166" s="500">
        <f t="shared" si="24"/>
        <v>0</v>
      </c>
      <c r="R166" s="498"/>
      <c r="S166" s="498"/>
      <c r="T166" s="498">
        <v>0</v>
      </c>
      <c r="U166" s="501">
        <f t="shared" si="25"/>
        <v>1</v>
      </c>
      <c r="V166" s="501"/>
      <c r="W166" s="501">
        <f t="shared" si="26"/>
        <v>1</v>
      </c>
      <c r="X166" s="501"/>
      <c r="Y166" s="501"/>
      <c r="Z166" s="501"/>
      <c r="AA166" s="501"/>
      <c r="AB166" s="501"/>
      <c r="AC166" s="501"/>
    </row>
    <row r="167" spans="1:29">
      <c r="A167" s="443">
        <v>83</v>
      </c>
      <c r="B167" s="503" t="s">
        <v>1002</v>
      </c>
      <c r="C167" s="498">
        <f t="shared" si="29"/>
        <v>4404</v>
      </c>
      <c r="D167" s="498"/>
      <c r="E167" s="498">
        <v>4404</v>
      </c>
      <c r="F167" s="498"/>
      <c r="G167" s="498"/>
      <c r="H167" s="500">
        <f t="shared" si="23"/>
        <v>0</v>
      </c>
      <c r="I167" s="498"/>
      <c r="J167" s="498"/>
      <c r="K167" s="498"/>
      <c r="L167" s="498">
        <f t="shared" si="30"/>
        <v>4404</v>
      </c>
      <c r="M167" s="498"/>
      <c r="N167" s="498">
        <v>4404</v>
      </c>
      <c r="O167" s="498"/>
      <c r="P167" s="498"/>
      <c r="Q167" s="500">
        <f t="shared" si="24"/>
        <v>0</v>
      </c>
      <c r="R167" s="498"/>
      <c r="S167" s="498"/>
      <c r="T167" s="498">
        <v>0</v>
      </c>
      <c r="U167" s="501">
        <f t="shared" si="25"/>
        <v>1</v>
      </c>
      <c r="V167" s="501"/>
      <c r="W167" s="501">
        <f t="shared" si="26"/>
        <v>1</v>
      </c>
      <c r="X167" s="501"/>
      <c r="Y167" s="501"/>
      <c r="Z167" s="501"/>
      <c r="AA167" s="501"/>
      <c r="AB167" s="501"/>
      <c r="AC167" s="501"/>
    </row>
    <row r="168" spans="1:29" ht="28">
      <c r="A168" s="443">
        <v>84</v>
      </c>
      <c r="B168" s="503" t="s">
        <v>1003</v>
      </c>
      <c r="C168" s="498">
        <f t="shared" si="29"/>
        <v>34629.887228</v>
      </c>
      <c r="D168" s="498"/>
      <c r="E168" s="498">
        <v>34629.887228</v>
      </c>
      <c r="F168" s="498"/>
      <c r="G168" s="498"/>
      <c r="H168" s="500">
        <f t="shared" si="23"/>
        <v>0</v>
      </c>
      <c r="I168" s="498"/>
      <c r="J168" s="498"/>
      <c r="K168" s="498"/>
      <c r="L168" s="498">
        <f t="shared" si="30"/>
        <v>12409.98703</v>
      </c>
      <c r="M168" s="498"/>
      <c r="N168" s="498">
        <v>12409.98703</v>
      </c>
      <c r="O168" s="498"/>
      <c r="P168" s="498"/>
      <c r="Q168" s="500">
        <f t="shared" si="24"/>
        <v>0</v>
      </c>
      <c r="R168" s="498"/>
      <c r="S168" s="498"/>
      <c r="T168" s="498">
        <v>22176.536198000002</v>
      </c>
      <c r="U168" s="501">
        <f t="shared" si="25"/>
        <v>0.35836059610283405</v>
      </c>
      <c r="V168" s="501"/>
      <c r="W168" s="501">
        <f t="shared" si="26"/>
        <v>0.35836059610283405</v>
      </c>
      <c r="X168" s="501"/>
      <c r="Y168" s="501"/>
      <c r="Z168" s="501"/>
      <c r="AA168" s="501"/>
      <c r="AB168" s="501"/>
      <c r="AC168" s="501"/>
    </row>
    <row r="169" spans="1:29" ht="28">
      <c r="A169" s="443">
        <v>85</v>
      </c>
      <c r="B169" s="503" t="s">
        <v>1004</v>
      </c>
      <c r="C169" s="498">
        <f t="shared" si="29"/>
        <v>6241.8</v>
      </c>
      <c r="D169" s="498"/>
      <c r="E169" s="498">
        <v>6241.8</v>
      </c>
      <c r="F169" s="498"/>
      <c r="G169" s="498"/>
      <c r="H169" s="500">
        <f t="shared" si="23"/>
        <v>0</v>
      </c>
      <c r="I169" s="498"/>
      <c r="J169" s="498"/>
      <c r="K169" s="498"/>
      <c r="L169" s="498">
        <f t="shared" si="30"/>
        <v>5436.4078159999999</v>
      </c>
      <c r="M169" s="498"/>
      <c r="N169" s="498">
        <v>5436.4078159999999</v>
      </c>
      <c r="O169" s="498"/>
      <c r="P169" s="498"/>
      <c r="Q169" s="500">
        <f t="shared" si="24"/>
        <v>0</v>
      </c>
      <c r="R169" s="498"/>
      <c r="S169" s="498"/>
      <c r="T169" s="498">
        <v>794</v>
      </c>
      <c r="U169" s="501">
        <f t="shared" si="25"/>
        <v>0.87096796052420777</v>
      </c>
      <c r="V169" s="501"/>
      <c r="W169" s="501">
        <f t="shared" si="26"/>
        <v>0.87096796052420777</v>
      </c>
      <c r="X169" s="501"/>
      <c r="Y169" s="501"/>
      <c r="Z169" s="501"/>
      <c r="AA169" s="501"/>
      <c r="AB169" s="501"/>
      <c r="AC169" s="501"/>
    </row>
    <row r="170" spans="1:29">
      <c r="A170" s="443">
        <v>86</v>
      </c>
      <c r="B170" s="503" t="s">
        <v>1005</v>
      </c>
      <c r="C170" s="498">
        <f t="shared" si="29"/>
        <v>26999.219143999999</v>
      </c>
      <c r="D170" s="498"/>
      <c r="E170" s="498">
        <v>24195.751944</v>
      </c>
      <c r="F170" s="498"/>
      <c r="G170" s="498"/>
      <c r="H170" s="500">
        <f t="shared" si="23"/>
        <v>2803.4672</v>
      </c>
      <c r="I170" s="498"/>
      <c r="J170" s="498">
        <v>2803.4672</v>
      </c>
      <c r="K170" s="498"/>
      <c r="L170" s="498">
        <f t="shared" si="30"/>
        <v>25225.447412000001</v>
      </c>
      <c r="M170" s="498"/>
      <c r="N170" s="498">
        <v>23633.804212000003</v>
      </c>
      <c r="O170" s="498"/>
      <c r="P170" s="498"/>
      <c r="Q170" s="500">
        <f t="shared" si="24"/>
        <v>1591.6432</v>
      </c>
      <c r="R170" s="498"/>
      <c r="S170" s="498">
        <v>1591.6432</v>
      </c>
      <c r="T170" s="498">
        <v>1211.8240000000001</v>
      </c>
      <c r="U170" s="501">
        <f t="shared" si="25"/>
        <v>0.93430285066617635</v>
      </c>
      <c r="V170" s="501"/>
      <c r="W170" s="501">
        <f t="shared" si="26"/>
        <v>0.97677494242375273</v>
      </c>
      <c r="X170" s="501"/>
      <c r="Y170" s="501"/>
      <c r="Z170" s="501">
        <f t="shared" si="27"/>
        <v>0.56774097446190919</v>
      </c>
      <c r="AA170" s="501"/>
      <c r="AB170" s="501">
        <f t="shared" si="28"/>
        <v>0.56774097446190919</v>
      </c>
      <c r="AC170" s="501"/>
    </row>
    <row r="171" spans="1:29" ht="28">
      <c r="A171" s="443">
        <v>87</v>
      </c>
      <c r="B171" s="503" t="s">
        <v>1006</v>
      </c>
      <c r="C171" s="498">
        <f t="shared" si="29"/>
        <v>657</v>
      </c>
      <c r="D171" s="498"/>
      <c r="E171" s="498">
        <v>657</v>
      </c>
      <c r="F171" s="498"/>
      <c r="G171" s="498"/>
      <c r="H171" s="500">
        <f t="shared" si="23"/>
        <v>0</v>
      </c>
      <c r="I171" s="498"/>
      <c r="J171" s="498"/>
      <c r="K171" s="498"/>
      <c r="L171" s="498">
        <f t="shared" si="30"/>
        <v>656.56026799999995</v>
      </c>
      <c r="M171" s="498"/>
      <c r="N171" s="498">
        <v>656.56026799999995</v>
      </c>
      <c r="O171" s="498"/>
      <c r="P171" s="498"/>
      <c r="Q171" s="500">
        <f t="shared" si="24"/>
        <v>0</v>
      </c>
      <c r="R171" s="498"/>
      <c r="S171" s="498"/>
      <c r="T171" s="498">
        <v>0</v>
      </c>
      <c r="U171" s="501">
        <f t="shared" si="25"/>
        <v>0.99933069710806688</v>
      </c>
      <c r="V171" s="501"/>
      <c r="W171" s="501">
        <f t="shared" si="26"/>
        <v>0.99933069710806688</v>
      </c>
      <c r="X171" s="501"/>
      <c r="Y171" s="501"/>
      <c r="Z171" s="501"/>
      <c r="AA171" s="501"/>
      <c r="AB171" s="501"/>
      <c r="AC171" s="501"/>
    </row>
    <row r="172" spans="1:29" ht="42">
      <c r="A172" s="443">
        <v>88</v>
      </c>
      <c r="B172" s="503" t="s">
        <v>1007</v>
      </c>
      <c r="C172" s="498">
        <f t="shared" si="29"/>
        <v>5920.004371</v>
      </c>
      <c r="D172" s="498"/>
      <c r="E172" s="498">
        <v>3691</v>
      </c>
      <c r="F172" s="498"/>
      <c r="G172" s="498"/>
      <c r="H172" s="500">
        <f t="shared" si="23"/>
        <v>2229.004371</v>
      </c>
      <c r="I172" s="498"/>
      <c r="J172" s="498">
        <v>2229.004371</v>
      </c>
      <c r="K172" s="498"/>
      <c r="L172" s="498">
        <f t="shared" si="30"/>
        <v>5014.0432090000004</v>
      </c>
      <c r="M172" s="498"/>
      <c r="N172" s="498">
        <v>3691.0000000000005</v>
      </c>
      <c r="O172" s="498"/>
      <c r="P172" s="498"/>
      <c r="Q172" s="500">
        <f t="shared" si="24"/>
        <v>1323.0432089999999</v>
      </c>
      <c r="R172" s="498"/>
      <c r="S172" s="498">
        <v>1323.0432089999999</v>
      </c>
      <c r="T172" s="498">
        <v>905.96116199999994</v>
      </c>
      <c r="U172" s="501">
        <f t="shared" si="25"/>
        <v>0.84696613292416101</v>
      </c>
      <c r="V172" s="501"/>
      <c r="W172" s="501">
        <f t="shared" si="26"/>
        <v>1.0000000000000002</v>
      </c>
      <c r="X172" s="501"/>
      <c r="Y172" s="501"/>
      <c r="Z172" s="501">
        <f t="shared" si="27"/>
        <v>0.59355792488035453</v>
      </c>
      <c r="AA172" s="501"/>
      <c r="AB172" s="501">
        <f t="shared" si="28"/>
        <v>0.59355792488035453</v>
      </c>
      <c r="AC172" s="501"/>
    </row>
    <row r="173" spans="1:29" ht="28">
      <c r="A173" s="443">
        <v>89</v>
      </c>
      <c r="B173" s="503" t="s">
        <v>1008</v>
      </c>
      <c r="C173" s="498">
        <f t="shared" si="29"/>
        <v>6002</v>
      </c>
      <c r="D173" s="498"/>
      <c r="E173" s="498">
        <v>6002</v>
      </c>
      <c r="F173" s="498"/>
      <c r="G173" s="498"/>
      <c r="H173" s="500">
        <f t="shared" si="23"/>
        <v>0</v>
      </c>
      <c r="I173" s="498"/>
      <c r="J173" s="498"/>
      <c r="K173" s="498"/>
      <c r="L173" s="498">
        <f t="shared" si="30"/>
        <v>6002</v>
      </c>
      <c r="M173" s="498"/>
      <c r="N173" s="498">
        <v>6002</v>
      </c>
      <c r="O173" s="498"/>
      <c r="P173" s="498"/>
      <c r="Q173" s="500">
        <f t="shared" si="24"/>
        <v>0</v>
      </c>
      <c r="R173" s="498"/>
      <c r="S173" s="498"/>
      <c r="T173" s="498">
        <v>0</v>
      </c>
      <c r="U173" s="501">
        <f t="shared" si="25"/>
        <v>1</v>
      </c>
      <c r="V173" s="501"/>
      <c r="W173" s="501">
        <f t="shared" si="26"/>
        <v>1</v>
      </c>
      <c r="X173" s="501"/>
      <c r="Y173" s="501"/>
      <c r="Z173" s="501"/>
      <c r="AA173" s="501"/>
      <c r="AB173" s="501"/>
      <c r="AC173" s="501"/>
    </row>
    <row r="174" spans="1:29" ht="28">
      <c r="A174" s="443">
        <v>90</v>
      </c>
      <c r="B174" s="503" t="s">
        <v>1009</v>
      </c>
      <c r="C174" s="498">
        <f t="shared" si="29"/>
        <v>3200</v>
      </c>
      <c r="D174" s="498"/>
      <c r="E174" s="498">
        <v>3200</v>
      </c>
      <c r="F174" s="498"/>
      <c r="G174" s="498"/>
      <c r="H174" s="500">
        <f t="shared" si="23"/>
        <v>0</v>
      </c>
      <c r="I174" s="498"/>
      <c r="J174" s="498"/>
      <c r="K174" s="498"/>
      <c r="L174" s="498">
        <f t="shared" si="30"/>
        <v>3200</v>
      </c>
      <c r="M174" s="498"/>
      <c r="N174" s="498">
        <v>3200</v>
      </c>
      <c r="O174" s="498"/>
      <c r="P174" s="498"/>
      <c r="Q174" s="500">
        <f t="shared" si="24"/>
        <v>0</v>
      </c>
      <c r="R174" s="498"/>
      <c r="S174" s="498"/>
      <c r="T174" s="498">
        <v>0</v>
      </c>
      <c r="U174" s="501">
        <f t="shared" si="25"/>
        <v>1</v>
      </c>
      <c r="V174" s="501"/>
      <c r="W174" s="501">
        <f t="shared" si="26"/>
        <v>1</v>
      </c>
      <c r="X174" s="501"/>
      <c r="Y174" s="501"/>
      <c r="Z174" s="501"/>
      <c r="AA174" s="501"/>
      <c r="AB174" s="501"/>
      <c r="AC174" s="501"/>
    </row>
    <row r="175" spans="1:29">
      <c r="A175" s="443">
        <v>91</v>
      </c>
      <c r="B175" s="503" t="s">
        <v>1010</v>
      </c>
      <c r="C175" s="498">
        <f t="shared" si="29"/>
        <v>11730.384</v>
      </c>
      <c r="D175" s="498"/>
      <c r="E175" s="498">
        <v>11730.384</v>
      </c>
      <c r="F175" s="498"/>
      <c r="G175" s="498"/>
      <c r="H175" s="500">
        <f t="shared" si="23"/>
        <v>0</v>
      </c>
      <c r="I175" s="498"/>
      <c r="J175" s="498"/>
      <c r="K175" s="498"/>
      <c r="L175" s="498">
        <f t="shared" si="30"/>
        <v>11662.124</v>
      </c>
      <c r="M175" s="498"/>
      <c r="N175" s="498">
        <v>11662.124</v>
      </c>
      <c r="O175" s="498"/>
      <c r="P175" s="498"/>
      <c r="Q175" s="500">
        <f t="shared" si="24"/>
        <v>0</v>
      </c>
      <c r="R175" s="498"/>
      <c r="S175" s="498"/>
      <c r="T175" s="498">
        <v>0</v>
      </c>
      <c r="U175" s="501">
        <f t="shared" si="25"/>
        <v>0.9941809236594471</v>
      </c>
      <c r="V175" s="501"/>
      <c r="W175" s="501">
        <f t="shared" si="26"/>
        <v>0.9941809236594471</v>
      </c>
      <c r="X175" s="501"/>
      <c r="Y175" s="501"/>
      <c r="Z175" s="501"/>
      <c r="AA175" s="501"/>
      <c r="AB175" s="501"/>
      <c r="AC175" s="501"/>
    </row>
    <row r="176" spans="1:29" ht="28">
      <c r="A176" s="443">
        <v>92</v>
      </c>
      <c r="B176" s="503" t="s">
        <v>1011</v>
      </c>
      <c r="C176" s="498">
        <f t="shared" si="29"/>
        <v>623</v>
      </c>
      <c r="D176" s="498"/>
      <c r="E176" s="498">
        <v>623</v>
      </c>
      <c r="F176" s="498"/>
      <c r="G176" s="498"/>
      <c r="H176" s="500">
        <f t="shared" si="23"/>
        <v>0</v>
      </c>
      <c r="I176" s="498"/>
      <c r="J176" s="498"/>
      <c r="K176" s="498"/>
      <c r="L176" s="498">
        <f t="shared" si="30"/>
        <v>621.96510000000001</v>
      </c>
      <c r="M176" s="498"/>
      <c r="N176" s="498">
        <v>621.96510000000001</v>
      </c>
      <c r="O176" s="498"/>
      <c r="P176" s="498"/>
      <c r="Q176" s="500">
        <f t="shared" si="24"/>
        <v>0</v>
      </c>
      <c r="R176" s="498"/>
      <c r="S176" s="498"/>
      <c r="T176" s="498">
        <v>0</v>
      </c>
      <c r="U176" s="501">
        <f t="shared" si="25"/>
        <v>0.99833884430176567</v>
      </c>
      <c r="V176" s="501"/>
      <c r="W176" s="501">
        <f t="shared" si="26"/>
        <v>0.99833884430176567</v>
      </c>
      <c r="X176" s="501"/>
      <c r="Y176" s="501"/>
      <c r="Z176" s="501"/>
      <c r="AA176" s="501"/>
      <c r="AB176" s="501"/>
      <c r="AC176" s="501"/>
    </row>
    <row r="177" spans="1:29" ht="42">
      <c r="A177" s="443">
        <v>93</v>
      </c>
      <c r="B177" s="503" t="s">
        <v>1012</v>
      </c>
      <c r="C177" s="498">
        <f t="shared" si="29"/>
        <v>690.26212999999996</v>
      </c>
      <c r="D177" s="498"/>
      <c r="E177" s="498">
        <v>690.26212999999996</v>
      </c>
      <c r="F177" s="498"/>
      <c r="G177" s="498"/>
      <c r="H177" s="500">
        <f t="shared" si="23"/>
        <v>0</v>
      </c>
      <c r="I177" s="498"/>
      <c r="J177" s="498"/>
      <c r="K177" s="498"/>
      <c r="L177" s="498">
        <f t="shared" si="30"/>
        <v>690.26212999999996</v>
      </c>
      <c r="M177" s="498"/>
      <c r="N177" s="498">
        <v>690.26212999999996</v>
      </c>
      <c r="O177" s="498"/>
      <c r="P177" s="498"/>
      <c r="Q177" s="500">
        <f t="shared" si="24"/>
        <v>0</v>
      </c>
      <c r="R177" s="498"/>
      <c r="S177" s="498"/>
      <c r="T177" s="498">
        <v>0</v>
      </c>
      <c r="U177" s="501">
        <f t="shared" si="25"/>
        <v>1</v>
      </c>
      <c r="V177" s="501"/>
      <c r="W177" s="501">
        <f t="shared" si="26"/>
        <v>1</v>
      </c>
      <c r="X177" s="501"/>
      <c r="Y177" s="501"/>
      <c r="Z177" s="501"/>
      <c r="AA177" s="501"/>
      <c r="AB177" s="501"/>
      <c r="AC177" s="501"/>
    </row>
    <row r="178" spans="1:29" ht="28">
      <c r="A178" s="443">
        <v>94</v>
      </c>
      <c r="B178" s="503" t="s">
        <v>1013</v>
      </c>
      <c r="C178" s="498">
        <f t="shared" si="29"/>
        <v>18457</v>
      </c>
      <c r="D178" s="498"/>
      <c r="E178" s="498">
        <v>18457</v>
      </c>
      <c r="F178" s="498"/>
      <c r="G178" s="498"/>
      <c r="H178" s="500">
        <f t="shared" si="23"/>
        <v>0</v>
      </c>
      <c r="I178" s="498"/>
      <c r="J178" s="498"/>
      <c r="K178" s="498"/>
      <c r="L178" s="498">
        <f t="shared" si="30"/>
        <v>16417.032916</v>
      </c>
      <c r="M178" s="498"/>
      <c r="N178" s="498">
        <v>16417.032916</v>
      </c>
      <c r="O178" s="498"/>
      <c r="P178" s="498"/>
      <c r="Q178" s="500">
        <f t="shared" si="24"/>
        <v>0</v>
      </c>
      <c r="R178" s="498"/>
      <c r="S178" s="498"/>
      <c r="T178" s="498">
        <v>39.960366999999998</v>
      </c>
      <c r="U178" s="501">
        <f t="shared" si="25"/>
        <v>0.88947461212548085</v>
      </c>
      <c r="V178" s="501"/>
      <c r="W178" s="501">
        <f t="shared" si="26"/>
        <v>0.88947461212548085</v>
      </c>
      <c r="X178" s="501"/>
      <c r="Y178" s="501"/>
      <c r="Z178" s="501"/>
      <c r="AA178" s="501"/>
      <c r="AB178" s="501"/>
      <c r="AC178" s="501"/>
    </row>
    <row r="179" spans="1:29" ht="28">
      <c r="A179" s="443">
        <v>95</v>
      </c>
      <c r="B179" s="503" t="s">
        <v>1014</v>
      </c>
      <c r="C179" s="498">
        <f t="shared" si="29"/>
        <v>21917.541657000002</v>
      </c>
      <c r="D179" s="498"/>
      <c r="E179" s="498">
        <v>15098.250676000001</v>
      </c>
      <c r="F179" s="498"/>
      <c r="G179" s="498"/>
      <c r="H179" s="500">
        <f t="shared" si="23"/>
        <v>6819.2909810000001</v>
      </c>
      <c r="I179" s="498"/>
      <c r="J179" s="498">
        <v>6819.2909810000001</v>
      </c>
      <c r="K179" s="498"/>
      <c r="L179" s="498">
        <f t="shared" si="30"/>
        <v>16967.315476</v>
      </c>
      <c r="M179" s="498"/>
      <c r="N179" s="498">
        <v>14747.457838999999</v>
      </c>
      <c r="O179" s="498"/>
      <c r="P179" s="498"/>
      <c r="Q179" s="500">
        <f t="shared" si="24"/>
        <v>2219.8576370000001</v>
      </c>
      <c r="R179" s="498"/>
      <c r="S179" s="498">
        <v>2219.8576370000001</v>
      </c>
      <c r="T179" s="498">
        <v>4764.499444</v>
      </c>
      <c r="U179" s="501">
        <f t="shared" si="25"/>
        <v>0.77414318364400125</v>
      </c>
      <c r="V179" s="501"/>
      <c r="W179" s="501">
        <f t="shared" si="26"/>
        <v>0.9767659946487961</v>
      </c>
      <c r="X179" s="501"/>
      <c r="Y179" s="501"/>
      <c r="Z179" s="501">
        <f t="shared" si="27"/>
        <v>0.32552616440404097</v>
      </c>
      <c r="AA179" s="501"/>
      <c r="AB179" s="501">
        <f t="shared" si="28"/>
        <v>0.32552616440404097</v>
      </c>
      <c r="AC179" s="501"/>
    </row>
    <row r="180" spans="1:29" ht="28">
      <c r="A180" s="443">
        <v>96</v>
      </c>
      <c r="B180" s="503" t="s">
        <v>1015</v>
      </c>
      <c r="C180" s="498">
        <f t="shared" si="29"/>
        <v>111206.609201</v>
      </c>
      <c r="D180" s="498"/>
      <c r="E180" s="498">
        <v>110965.089201</v>
      </c>
      <c r="F180" s="498"/>
      <c r="G180" s="498"/>
      <c r="H180" s="500">
        <f t="shared" si="23"/>
        <v>241.52</v>
      </c>
      <c r="I180" s="498"/>
      <c r="J180" s="498">
        <v>241.52</v>
      </c>
      <c r="K180" s="498"/>
      <c r="L180" s="498">
        <f t="shared" si="30"/>
        <v>54276.427715999998</v>
      </c>
      <c r="M180" s="498"/>
      <c r="N180" s="498">
        <v>54163.057270999998</v>
      </c>
      <c r="O180" s="498"/>
      <c r="P180" s="498"/>
      <c r="Q180" s="500">
        <f t="shared" si="24"/>
        <v>113.370445</v>
      </c>
      <c r="R180" s="498"/>
      <c r="S180" s="498">
        <v>113.370445</v>
      </c>
      <c r="T180" s="498">
        <v>41087.149555000004</v>
      </c>
      <c r="U180" s="501">
        <f t="shared" si="25"/>
        <v>0.48806836307631912</v>
      </c>
      <c r="V180" s="501"/>
      <c r="W180" s="501">
        <f t="shared" si="26"/>
        <v>0.48810898689848387</v>
      </c>
      <c r="X180" s="501"/>
      <c r="Y180" s="501"/>
      <c r="Z180" s="501">
        <f t="shared" si="27"/>
        <v>0.46940396240476978</v>
      </c>
      <c r="AA180" s="501"/>
      <c r="AB180" s="501">
        <f t="shared" si="28"/>
        <v>0.46940396240476978</v>
      </c>
      <c r="AC180" s="501"/>
    </row>
    <row r="181" spans="1:29" ht="28">
      <c r="A181" s="443">
        <v>97</v>
      </c>
      <c r="B181" s="503" t="s">
        <v>1016</v>
      </c>
      <c r="C181" s="498">
        <f t="shared" si="29"/>
        <v>77139.554329999999</v>
      </c>
      <c r="D181" s="498"/>
      <c r="E181" s="498">
        <v>76764.554329999999</v>
      </c>
      <c r="F181" s="498"/>
      <c r="G181" s="498"/>
      <c r="H181" s="500">
        <f t="shared" si="23"/>
        <v>375</v>
      </c>
      <c r="I181" s="498"/>
      <c r="J181" s="498">
        <v>375</v>
      </c>
      <c r="K181" s="498"/>
      <c r="L181" s="498">
        <f t="shared" si="30"/>
        <v>75814.341329999996</v>
      </c>
      <c r="M181" s="498"/>
      <c r="N181" s="498">
        <v>75439.341329999996</v>
      </c>
      <c r="O181" s="498"/>
      <c r="P181" s="498"/>
      <c r="Q181" s="500">
        <f t="shared" si="24"/>
        <v>375</v>
      </c>
      <c r="R181" s="498"/>
      <c r="S181" s="498">
        <v>375</v>
      </c>
      <c r="T181" s="498">
        <v>362.40199999999999</v>
      </c>
      <c r="U181" s="501">
        <f t="shared" si="25"/>
        <v>0.98282057743902962</v>
      </c>
      <c r="V181" s="501"/>
      <c r="W181" s="501">
        <f t="shared" si="26"/>
        <v>0.98273665480681227</v>
      </c>
      <c r="X181" s="501"/>
      <c r="Y181" s="501"/>
      <c r="Z181" s="501">
        <f t="shared" si="27"/>
        <v>1</v>
      </c>
      <c r="AA181" s="501"/>
      <c r="AB181" s="501">
        <f t="shared" si="28"/>
        <v>1</v>
      </c>
      <c r="AC181" s="501"/>
    </row>
    <row r="182" spans="1:29" ht="28">
      <c r="A182" s="443">
        <v>98</v>
      </c>
      <c r="B182" s="503" t="s">
        <v>1017</v>
      </c>
      <c r="C182" s="498">
        <f t="shared" si="29"/>
        <v>15398.1584</v>
      </c>
      <c r="D182" s="498"/>
      <c r="E182" s="498">
        <v>15398.1584</v>
      </c>
      <c r="F182" s="498"/>
      <c r="G182" s="498"/>
      <c r="H182" s="500">
        <f t="shared" si="23"/>
        <v>0</v>
      </c>
      <c r="I182" s="498"/>
      <c r="J182" s="498"/>
      <c r="K182" s="498"/>
      <c r="L182" s="498">
        <f t="shared" si="30"/>
        <v>14403.8984</v>
      </c>
      <c r="M182" s="498"/>
      <c r="N182" s="498">
        <v>14403.8984</v>
      </c>
      <c r="O182" s="498"/>
      <c r="P182" s="498"/>
      <c r="Q182" s="500">
        <f t="shared" si="24"/>
        <v>0</v>
      </c>
      <c r="R182" s="498"/>
      <c r="S182" s="498"/>
      <c r="T182" s="498">
        <v>766.21699999999998</v>
      </c>
      <c r="U182" s="501">
        <f t="shared" si="25"/>
        <v>0.93542994076486441</v>
      </c>
      <c r="V182" s="501"/>
      <c r="W182" s="501">
        <f t="shared" si="26"/>
        <v>0.93542994076486441</v>
      </c>
      <c r="X182" s="501"/>
      <c r="Y182" s="501"/>
      <c r="Z182" s="501"/>
      <c r="AA182" s="501"/>
      <c r="AB182" s="501"/>
      <c r="AC182" s="501"/>
    </row>
    <row r="183" spans="1:29" ht="42">
      <c r="A183" s="443">
        <v>99</v>
      </c>
      <c r="B183" s="503" t="s">
        <v>1018</v>
      </c>
      <c r="C183" s="498">
        <f t="shared" si="29"/>
        <v>1125.5260900000001</v>
      </c>
      <c r="D183" s="498"/>
      <c r="E183" s="498">
        <v>1125.5260900000001</v>
      </c>
      <c r="F183" s="498"/>
      <c r="G183" s="498"/>
      <c r="H183" s="500">
        <f t="shared" si="23"/>
        <v>0</v>
      </c>
      <c r="I183" s="498"/>
      <c r="J183" s="498"/>
      <c r="K183" s="498"/>
      <c r="L183" s="498">
        <f t="shared" si="30"/>
        <v>1125.5260900000001</v>
      </c>
      <c r="M183" s="498"/>
      <c r="N183" s="498">
        <v>1125.5260900000001</v>
      </c>
      <c r="O183" s="498"/>
      <c r="P183" s="498"/>
      <c r="Q183" s="500">
        <f t="shared" si="24"/>
        <v>0</v>
      </c>
      <c r="R183" s="498"/>
      <c r="S183" s="498"/>
      <c r="T183" s="498">
        <v>0</v>
      </c>
      <c r="U183" s="501">
        <f t="shared" si="25"/>
        <v>1</v>
      </c>
      <c r="V183" s="501"/>
      <c r="W183" s="501">
        <f t="shared" si="26"/>
        <v>1</v>
      </c>
      <c r="X183" s="501"/>
      <c r="Y183" s="501"/>
      <c r="Z183" s="501"/>
      <c r="AA183" s="501"/>
      <c r="AB183" s="501"/>
      <c r="AC183" s="501"/>
    </row>
    <row r="184" spans="1:29" ht="28">
      <c r="A184" s="443">
        <v>100</v>
      </c>
      <c r="B184" s="503" t="s">
        <v>1019</v>
      </c>
      <c r="C184" s="498">
        <f t="shared" si="29"/>
        <v>2125</v>
      </c>
      <c r="D184" s="498"/>
      <c r="E184" s="498">
        <v>2125</v>
      </c>
      <c r="F184" s="498"/>
      <c r="G184" s="498"/>
      <c r="H184" s="500">
        <f t="shared" si="23"/>
        <v>0</v>
      </c>
      <c r="I184" s="498"/>
      <c r="J184" s="498"/>
      <c r="K184" s="498"/>
      <c r="L184" s="498">
        <f t="shared" si="30"/>
        <v>2124.3856569999998</v>
      </c>
      <c r="M184" s="498"/>
      <c r="N184" s="498">
        <v>2124.3856569999998</v>
      </c>
      <c r="O184" s="498"/>
      <c r="P184" s="498"/>
      <c r="Q184" s="500">
        <f t="shared" si="24"/>
        <v>0</v>
      </c>
      <c r="R184" s="498"/>
      <c r="S184" s="498"/>
      <c r="T184" s="498">
        <v>0</v>
      </c>
      <c r="U184" s="501">
        <f t="shared" si="25"/>
        <v>0.99971089741176467</v>
      </c>
      <c r="V184" s="501"/>
      <c r="W184" s="501">
        <f t="shared" si="26"/>
        <v>0.99971089741176467</v>
      </c>
      <c r="X184" s="501"/>
      <c r="Y184" s="501"/>
      <c r="Z184" s="501"/>
      <c r="AA184" s="501"/>
      <c r="AB184" s="501"/>
      <c r="AC184" s="501"/>
    </row>
    <row r="185" spans="1:29" ht="28">
      <c r="A185" s="443">
        <v>101</v>
      </c>
      <c r="B185" s="503" t="s">
        <v>1020</v>
      </c>
      <c r="C185" s="498">
        <f t="shared" si="29"/>
        <v>317</v>
      </c>
      <c r="D185" s="498"/>
      <c r="E185" s="498">
        <v>317</v>
      </c>
      <c r="F185" s="498"/>
      <c r="G185" s="498"/>
      <c r="H185" s="500">
        <f t="shared" si="23"/>
        <v>0</v>
      </c>
      <c r="I185" s="498"/>
      <c r="J185" s="498"/>
      <c r="K185" s="498"/>
      <c r="L185" s="498">
        <f t="shared" si="30"/>
        <v>295.86175400000002</v>
      </c>
      <c r="M185" s="498"/>
      <c r="N185" s="498">
        <v>295.86175400000002</v>
      </c>
      <c r="O185" s="498"/>
      <c r="P185" s="498"/>
      <c r="Q185" s="500">
        <f t="shared" si="24"/>
        <v>0</v>
      </c>
      <c r="R185" s="498"/>
      <c r="S185" s="498"/>
      <c r="T185" s="498">
        <v>0</v>
      </c>
      <c r="U185" s="501">
        <f t="shared" si="25"/>
        <v>0.93331783596214513</v>
      </c>
      <c r="V185" s="501"/>
      <c r="W185" s="501">
        <f t="shared" si="26"/>
        <v>0.93331783596214513</v>
      </c>
      <c r="X185" s="501"/>
      <c r="Y185" s="501"/>
      <c r="Z185" s="501"/>
      <c r="AA185" s="501"/>
      <c r="AB185" s="501"/>
      <c r="AC185" s="501"/>
    </row>
    <row r="186" spans="1:29" ht="28">
      <c r="A186" s="443">
        <v>102</v>
      </c>
      <c r="B186" s="503" t="s">
        <v>1021</v>
      </c>
      <c r="C186" s="498">
        <f t="shared" si="29"/>
        <v>3255.9602479999999</v>
      </c>
      <c r="D186" s="498"/>
      <c r="E186" s="498">
        <v>3255.9602479999999</v>
      </c>
      <c r="F186" s="498"/>
      <c r="G186" s="498"/>
      <c r="H186" s="500">
        <f t="shared" si="23"/>
        <v>0</v>
      </c>
      <c r="I186" s="498"/>
      <c r="J186" s="498"/>
      <c r="K186" s="498"/>
      <c r="L186" s="498">
        <f t="shared" si="30"/>
        <v>3255.9602479999999</v>
      </c>
      <c r="M186" s="498"/>
      <c r="N186" s="498">
        <v>3255.9602479999999</v>
      </c>
      <c r="O186" s="498"/>
      <c r="P186" s="498"/>
      <c r="Q186" s="500">
        <f t="shared" si="24"/>
        <v>0</v>
      </c>
      <c r="R186" s="498"/>
      <c r="S186" s="498"/>
      <c r="T186" s="498">
        <v>0</v>
      </c>
      <c r="U186" s="501">
        <f t="shared" si="25"/>
        <v>1</v>
      </c>
      <c r="V186" s="501"/>
      <c r="W186" s="501">
        <f t="shared" si="26"/>
        <v>1</v>
      </c>
      <c r="X186" s="501"/>
      <c r="Y186" s="501"/>
      <c r="Z186" s="501"/>
      <c r="AA186" s="501"/>
      <c r="AB186" s="501"/>
      <c r="AC186" s="501"/>
    </row>
    <row r="187" spans="1:29" ht="28">
      <c r="A187" s="443">
        <v>103</v>
      </c>
      <c r="B187" s="503" t="s">
        <v>1022</v>
      </c>
      <c r="C187" s="498">
        <f t="shared" si="29"/>
        <v>1716</v>
      </c>
      <c r="D187" s="498"/>
      <c r="E187" s="498">
        <v>1716</v>
      </c>
      <c r="F187" s="498"/>
      <c r="G187" s="498"/>
      <c r="H187" s="500">
        <f t="shared" si="23"/>
        <v>0</v>
      </c>
      <c r="I187" s="498"/>
      <c r="J187" s="498"/>
      <c r="K187" s="498"/>
      <c r="L187" s="498">
        <f t="shared" si="30"/>
        <v>1659.6829660000001</v>
      </c>
      <c r="M187" s="498"/>
      <c r="N187" s="498">
        <v>1659.6829660000001</v>
      </c>
      <c r="O187" s="498"/>
      <c r="P187" s="498"/>
      <c r="Q187" s="500">
        <f t="shared" si="24"/>
        <v>0</v>
      </c>
      <c r="R187" s="498"/>
      <c r="S187" s="498"/>
      <c r="T187" s="498">
        <v>0</v>
      </c>
      <c r="U187" s="501">
        <f t="shared" si="25"/>
        <v>0.96718121561771564</v>
      </c>
      <c r="V187" s="501"/>
      <c r="W187" s="501">
        <f t="shared" si="26"/>
        <v>0.96718121561771564</v>
      </c>
      <c r="X187" s="501"/>
      <c r="Y187" s="501"/>
      <c r="Z187" s="501"/>
      <c r="AA187" s="501"/>
      <c r="AB187" s="501"/>
      <c r="AC187" s="501"/>
    </row>
    <row r="188" spans="1:29" ht="28">
      <c r="A188" s="443">
        <v>104</v>
      </c>
      <c r="B188" s="503" t="s">
        <v>1023</v>
      </c>
      <c r="C188" s="498">
        <f t="shared" si="29"/>
        <v>55259.451752000001</v>
      </c>
      <c r="D188" s="498"/>
      <c r="E188" s="498">
        <v>54729.451752000001</v>
      </c>
      <c r="F188" s="498"/>
      <c r="G188" s="498"/>
      <c r="H188" s="500">
        <f t="shared" si="23"/>
        <v>530</v>
      </c>
      <c r="I188" s="498"/>
      <c r="J188" s="498">
        <v>530</v>
      </c>
      <c r="K188" s="498"/>
      <c r="L188" s="498">
        <f t="shared" si="30"/>
        <v>45725.954035000002</v>
      </c>
      <c r="M188" s="498"/>
      <c r="N188" s="498">
        <v>45286.072035000005</v>
      </c>
      <c r="O188" s="498"/>
      <c r="P188" s="498"/>
      <c r="Q188" s="500">
        <f t="shared" si="24"/>
        <v>439.88200000000001</v>
      </c>
      <c r="R188" s="498"/>
      <c r="S188" s="498">
        <v>439.88200000000001</v>
      </c>
      <c r="T188" s="498">
        <v>1840.1179999999999</v>
      </c>
      <c r="U188" s="501">
        <f t="shared" si="25"/>
        <v>0.82747751896298982</v>
      </c>
      <c r="V188" s="501"/>
      <c r="W188" s="501">
        <f t="shared" si="26"/>
        <v>0.82745342014768308</v>
      </c>
      <c r="X188" s="501"/>
      <c r="Y188" s="501"/>
      <c r="Z188" s="501">
        <f t="shared" si="27"/>
        <v>0.82996603773584909</v>
      </c>
      <c r="AA188" s="501"/>
      <c r="AB188" s="501">
        <f t="shared" si="28"/>
        <v>0.82996603773584909</v>
      </c>
      <c r="AC188" s="501"/>
    </row>
    <row r="189" spans="1:29" ht="28">
      <c r="A189" s="443">
        <v>105</v>
      </c>
      <c r="B189" s="503" t="s">
        <v>1024</v>
      </c>
      <c r="C189" s="498">
        <f t="shared" si="29"/>
        <v>7757.9049000000005</v>
      </c>
      <c r="D189" s="498"/>
      <c r="E189" s="498">
        <v>7757.9049000000005</v>
      </c>
      <c r="F189" s="498"/>
      <c r="G189" s="498"/>
      <c r="H189" s="500">
        <f t="shared" si="23"/>
        <v>0</v>
      </c>
      <c r="I189" s="498"/>
      <c r="J189" s="498"/>
      <c r="K189" s="498"/>
      <c r="L189" s="498">
        <f t="shared" si="30"/>
        <v>7142.1184219999996</v>
      </c>
      <c r="M189" s="498"/>
      <c r="N189" s="498">
        <v>7142.1184219999996</v>
      </c>
      <c r="O189" s="498"/>
      <c r="P189" s="498"/>
      <c r="Q189" s="500">
        <f t="shared" si="24"/>
        <v>0</v>
      </c>
      <c r="R189" s="498"/>
      <c r="S189" s="498"/>
      <c r="T189" s="498">
        <v>0</v>
      </c>
      <c r="U189" s="501">
        <f t="shared" si="25"/>
        <v>0.92062464209892536</v>
      </c>
      <c r="V189" s="501"/>
      <c r="W189" s="501">
        <f t="shared" si="26"/>
        <v>0.92062464209892536</v>
      </c>
      <c r="X189" s="501"/>
      <c r="Y189" s="501"/>
      <c r="Z189" s="501"/>
      <c r="AA189" s="501"/>
      <c r="AB189" s="501"/>
      <c r="AC189" s="501"/>
    </row>
    <row r="190" spans="1:29" ht="28">
      <c r="A190" s="443">
        <v>106</v>
      </c>
      <c r="B190" s="503" t="s">
        <v>1025</v>
      </c>
      <c r="C190" s="498">
        <f t="shared" si="29"/>
        <v>73130.868000000002</v>
      </c>
      <c r="D190" s="498"/>
      <c r="E190" s="498">
        <v>73130.868000000002</v>
      </c>
      <c r="F190" s="498"/>
      <c r="G190" s="498"/>
      <c r="H190" s="500">
        <f t="shared" si="23"/>
        <v>0</v>
      </c>
      <c r="I190" s="498"/>
      <c r="J190" s="498"/>
      <c r="K190" s="498"/>
      <c r="L190" s="498">
        <f t="shared" si="30"/>
        <v>58600.255700000002</v>
      </c>
      <c r="M190" s="498"/>
      <c r="N190" s="498">
        <v>58600.255700000002</v>
      </c>
      <c r="O190" s="498"/>
      <c r="P190" s="498"/>
      <c r="Q190" s="500">
        <f t="shared" si="24"/>
        <v>0</v>
      </c>
      <c r="R190" s="498"/>
      <c r="S190" s="498"/>
      <c r="T190" s="498">
        <v>3523</v>
      </c>
      <c r="U190" s="501">
        <f t="shared" si="25"/>
        <v>0.80130671633762096</v>
      </c>
      <c r="V190" s="501"/>
      <c r="W190" s="501">
        <f t="shared" si="26"/>
        <v>0.80130671633762096</v>
      </c>
      <c r="X190" s="501"/>
      <c r="Y190" s="501"/>
      <c r="Z190" s="501"/>
      <c r="AA190" s="501"/>
      <c r="AB190" s="501"/>
      <c r="AC190" s="501"/>
    </row>
    <row r="191" spans="1:29" ht="28">
      <c r="A191" s="443">
        <v>107</v>
      </c>
      <c r="B191" s="503" t="s">
        <v>1026</v>
      </c>
      <c r="C191" s="498">
        <f t="shared" si="29"/>
        <v>954.93799999999999</v>
      </c>
      <c r="D191" s="498"/>
      <c r="E191" s="498">
        <v>954.93799999999999</v>
      </c>
      <c r="F191" s="498"/>
      <c r="G191" s="498"/>
      <c r="H191" s="500">
        <f t="shared" si="23"/>
        <v>0</v>
      </c>
      <c r="I191" s="498"/>
      <c r="J191" s="498"/>
      <c r="K191" s="498"/>
      <c r="L191" s="498">
        <f t="shared" si="30"/>
        <v>826.66351999999995</v>
      </c>
      <c r="M191" s="498"/>
      <c r="N191" s="498">
        <v>826.66351999999995</v>
      </c>
      <c r="O191" s="498"/>
      <c r="P191" s="498"/>
      <c r="Q191" s="500">
        <f t="shared" si="24"/>
        <v>0</v>
      </c>
      <c r="R191" s="498"/>
      <c r="S191" s="498"/>
      <c r="T191" s="498">
        <v>128.27448000000001</v>
      </c>
      <c r="U191" s="501">
        <f t="shared" si="25"/>
        <v>0.86567245203353516</v>
      </c>
      <c r="V191" s="501"/>
      <c r="W191" s="501">
        <f t="shared" si="26"/>
        <v>0.86567245203353516</v>
      </c>
      <c r="X191" s="501"/>
      <c r="Y191" s="501"/>
      <c r="Z191" s="501"/>
      <c r="AA191" s="501"/>
      <c r="AB191" s="501"/>
      <c r="AC191" s="501"/>
    </row>
    <row r="192" spans="1:29" ht="28">
      <c r="A192" s="443">
        <v>108</v>
      </c>
      <c r="B192" s="503" t="s">
        <v>1027</v>
      </c>
      <c r="C192" s="498">
        <f t="shared" si="29"/>
        <v>2750.0669640000001</v>
      </c>
      <c r="D192" s="498"/>
      <c r="E192" s="498">
        <v>2750.0669640000001</v>
      </c>
      <c r="F192" s="498"/>
      <c r="G192" s="498"/>
      <c r="H192" s="500">
        <f t="shared" si="23"/>
        <v>0</v>
      </c>
      <c r="I192" s="498"/>
      <c r="J192" s="498"/>
      <c r="K192" s="498"/>
      <c r="L192" s="498">
        <f t="shared" si="30"/>
        <v>2738.4385550000002</v>
      </c>
      <c r="M192" s="498"/>
      <c r="N192" s="498">
        <v>2738.4385550000002</v>
      </c>
      <c r="O192" s="498"/>
      <c r="P192" s="498"/>
      <c r="Q192" s="500">
        <f t="shared" si="24"/>
        <v>0</v>
      </c>
      <c r="R192" s="498"/>
      <c r="S192" s="498"/>
      <c r="T192" s="498">
        <v>0</v>
      </c>
      <c r="U192" s="501">
        <f t="shared" si="25"/>
        <v>0.99577159060043896</v>
      </c>
      <c r="V192" s="501"/>
      <c r="W192" s="501">
        <f t="shared" si="26"/>
        <v>0.99577159060043896</v>
      </c>
      <c r="X192" s="501"/>
      <c r="Y192" s="501"/>
      <c r="Z192" s="501"/>
      <c r="AA192" s="501"/>
      <c r="AB192" s="501"/>
      <c r="AC192" s="501"/>
    </row>
    <row r="193" spans="1:29" ht="28">
      <c r="A193" s="443">
        <v>109</v>
      </c>
      <c r="B193" s="503" t="s">
        <v>1028</v>
      </c>
      <c r="C193" s="498">
        <f t="shared" si="29"/>
        <v>7203</v>
      </c>
      <c r="D193" s="498"/>
      <c r="E193" s="498">
        <v>7203</v>
      </c>
      <c r="F193" s="498"/>
      <c r="G193" s="498"/>
      <c r="H193" s="500">
        <f t="shared" si="23"/>
        <v>0</v>
      </c>
      <c r="I193" s="498"/>
      <c r="J193" s="498"/>
      <c r="K193" s="498"/>
      <c r="L193" s="498">
        <f t="shared" si="30"/>
        <v>7203</v>
      </c>
      <c r="M193" s="498"/>
      <c r="N193" s="498">
        <v>7203</v>
      </c>
      <c r="O193" s="498"/>
      <c r="P193" s="498"/>
      <c r="Q193" s="500">
        <f t="shared" si="24"/>
        <v>0</v>
      </c>
      <c r="R193" s="498"/>
      <c r="S193" s="498"/>
      <c r="T193" s="498"/>
      <c r="U193" s="501">
        <f t="shared" si="25"/>
        <v>1</v>
      </c>
      <c r="V193" s="501"/>
      <c r="W193" s="501">
        <f t="shared" si="26"/>
        <v>1</v>
      </c>
      <c r="X193" s="501"/>
      <c r="Y193" s="501"/>
      <c r="Z193" s="501"/>
      <c r="AA193" s="501"/>
      <c r="AB193" s="501"/>
      <c r="AC193" s="501"/>
    </row>
    <row r="194" spans="1:29">
      <c r="A194" s="443">
        <v>110</v>
      </c>
      <c r="B194" s="503" t="s">
        <v>1029</v>
      </c>
      <c r="C194" s="498">
        <f t="shared" si="29"/>
        <v>13266.658246999999</v>
      </c>
      <c r="D194" s="498"/>
      <c r="E194" s="498">
        <v>13266.658246999999</v>
      </c>
      <c r="F194" s="498"/>
      <c r="G194" s="498"/>
      <c r="H194" s="500">
        <f t="shared" si="23"/>
        <v>0</v>
      </c>
      <c r="I194" s="498"/>
      <c r="J194" s="498"/>
      <c r="K194" s="498"/>
      <c r="L194" s="498">
        <f t="shared" si="30"/>
        <v>12517.812591</v>
      </c>
      <c r="M194" s="498"/>
      <c r="N194" s="498">
        <v>12517.812591</v>
      </c>
      <c r="O194" s="498"/>
      <c r="P194" s="498"/>
      <c r="Q194" s="500">
        <f t="shared" si="24"/>
        <v>0</v>
      </c>
      <c r="R194" s="498"/>
      <c r="S194" s="498"/>
      <c r="T194" s="498">
        <v>517.29396299999996</v>
      </c>
      <c r="U194" s="501">
        <f t="shared" si="25"/>
        <v>0.94355431171453163</v>
      </c>
      <c r="V194" s="501"/>
      <c r="W194" s="501">
        <f t="shared" si="26"/>
        <v>0.94355431171453163</v>
      </c>
      <c r="X194" s="501"/>
      <c r="Y194" s="501"/>
      <c r="Z194" s="501"/>
      <c r="AA194" s="501"/>
      <c r="AB194" s="501"/>
      <c r="AC194" s="501"/>
    </row>
    <row r="195" spans="1:29" ht="28">
      <c r="A195" s="443">
        <v>111</v>
      </c>
      <c r="B195" s="503" t="s">
        <v>1030</v>
      </c>
      <c r="C195" s="498">
        <f t="shared" si="29"/>
        <v>32196</v>
      </c>
      <c r="D195" s="498"/>
      <c r="E195" s="498">
        <v>32196</v>
      </c>
      <c r="F195" s="498"/>
      <c r="G195" s="498"/>
      <c r="H195" s="500">
        <f t="shared" si="23"/>
        <v>0</v>
      </c>
      <c r="I195" s="498"/>
      <c r="J195" s="498"/>
      <c r="K195" s="498"/>
      <c r="L195" s="498">
        <f t="shared" si="30"/>
        <v>31039.611999000001</v>
      </c>
      <c r="M195" s="498"/>
      <c r="N195" s="498">
        <v>31039.611999000001</v>
      </c>
      <c r="O195" s="498"/>
      <c r="P195" s="498"/>
      <c r="Q195" s="500">
        <f t="shared" si="24"/>
        <v>0</v>
      </c>
      <c r="R195" s="498"/>
      <c r="S195" s="498"/>
      <c r="T195" s="498">
        <v>312</v>
      </c>
      <c r="U195" s="501">
        <f t="shared" si="25"/>
        <v>0.964082867405889</v>
      </c>
      <c r="V195" s="501"/>
      <c r="W195" s="501">
        <f t="shared" si="26"/>
        <v>0.964082867405889</v>
      </c>
      <c r="X195" s="501"/>
      <c r="Y195" s="501"/>
      <c r="Z195" s="501"/>
      <c r="AA195" s="501"/>
      <c r="AB195" s="501"/>
      <c r="AC195" s="501"/>
    </row>
    <row r="196" spans="1:29" ht="28">
      <c r="A196" s="443">
        <v>112</v>
      </c>
      <c r="B196" s="503" t="s">
        <v>1031</v>
      </c>
      <c r="C196" s="498">
        <f t="shared" si="29"/>
        <v>13085.623</v>
      </c>
      <c r="D196" s="498"/>
      <c r="E196" s="498">
        <v>13085.623</v>
      </c>
      <c r="F196" s="498"/>
      <c r="G196" s="498"/>
      <c r="H196" s="500">
        <f t="shared" si="23"/>
        <v>0</v>
      </c>
      <c r="I196" s="498"/>
      <c r="J196" s="498"/>
      <c r="K196" s="498"/>
      <c r="L196" s="498">
        <f t="shared" si="30"/>
        <v>11105.321989</v>
      </c>
      <c r="M196" s="498"/>
      <c r="N196" s="498">
        <v>11105.321989</v>
      </c>
      <c r="O196" s="498"/>
      <c r="P196" s="498"/>
      <c r="Q196" s="500">
        <f t="shared" si="24"/>
        <v>0</v>
      </c>
      <c r="R196" s="498"/>
      <c r="S196" s="498"/>
      <c r="T196" s="498"/>
      <c r="U196" s="501">
        <f t="shared" si="25"/>
        <v>0.8486658976038054</v>
      </c>
      <c r="V196" s="501"/>
      <c r="W196" s="501">
        <f t="shared" si="26"/>
        <v>0.8486658976038054</v>
      </c>
      <c r="X196" s="501"/>
      <c r="Y196" s="501"/>
      <c r="Z196" s="501"/>
      <c r="AA196" s="501"/>
      <c r="AB196" s="501"/>
      <c r="AC196" s="501"/>
    </row>
    <row r="197" spans="1:29" ht="28">
      <c r="A197" s="443">
        <v>113</v>
      </c>
      <c r="B197" s="503" t="s">
        <v>1032</v>
      </c>
      <c r="C197" s="498">
        <f t="shared" si="29"/>
        <v>12644</v>
      </c>
      <c r="D197" s="498"/>
      <c r="E197" s="498">
        <v>12644</v>
      </c>
      <c r="F197" s="498"/>
      <c r="G197" s="498"/>
      <c r="H197" s="500">
        <f t="shared" si="23"/>
        <v>0</v>
      </c>
      <c r="I197" s="498"/>
      <c r="J197" s="498"/>
      <c r="K197" s="498"/>
      <c r="L197" s="498">
        <f t="shared" si="30"/>
        <v>12066.308800000001</v>
      </c>
      <c r="M197" s="498"/>
      <c r="N197" s="498">
        <v>12066.308800000001</v>
      </c>
      <c r="O197" s="498"/>
      <c r="P197" s="498"/>
      <c r="Q197" s="500">
        <f t="shared" si="24"/>
        <v>0</v>
      </c>
      <c r="R197" s="498"/>
      <c r="S197" s="498"/>
      <c r="T197" s="498"/>
      <c r="U197" s="501">
        <f t="shared" si="25"/>
        <v>0.95431104080987039</v>
      </c>
      <c r="V197" s="501"/>
      <c r="W197" s="501">
        <f t="shared" si="26"/>
        <v>0.95431104080987039</v>
      </c>
      <c r="X197" s="501"/>
      <c r="Y197" s="501"/>
      <c r="Z197" s="501"/>
      <c r="AA197" s="501"/>
      <c r="AB197" s="501"/>
      <c r="AC197" s="501"/>
    </row>
    <row r="198" spans="1:29">
      <c r="A198" s="443">
        <v>114</v>
      </c>
      <c r="B198" s="503" t="s">
        <v>1033</v>
      </c>
      <c r="C198" s="498">
        <f t="shared" si="29"/>
        <v>12201</v>
      </c>
      <c r="D198" s="498"/>
      <c r="E198" s="498">
        <v>12201</v>
      </c>
      <c r="F198" s="498"/>
      <c r="G198" s="498"/>
      <c r="H198" s="500">
        <f t="shared" si="23"/>
        <v>0</v>
      </c>
      <c r="I198" s="498"/>
      <c r="J198" s="498"/>
      <c r="K198" s="498"/>
      <c r="L198" s="498">
        <f t="shared" si="30"/>
        <v>10299.489600000001</v>
      </c>
      <c r="M198" s="498"/>
      <c r="N198" s="498">
        <v>10299.489600000001</v>
      </c>
      <c r="O198" s="498"/>
      <c r="P198" s="498"/>
      <c r="Q198" s="500">
        <f t="shared" si="24"/>
        <v>0</v>
      </c>
      <c r="R198" s="498"/>
      <c r="S198" s="498"/>
      <c r="T198" s="498"/>
      <c r="U198" s="501">
        <f t="shared" si="25"/>
        <v>0.84415126628964843</v>
      </c>
      <c r="V198" s="501"/>
      <c r="W198" s="501">
        <f t="shared" si="26"/>
        <v>0.84415126628964843</v>
      </c>
      <c r="X198" s="501"/>
      <c r="Y198" s="501"/>
      <c r="Z198" s="501"/>
      <c r="AA198" s="501"/>
      <c r="AB198" s="501"/>
      <c r="AC198" s="501"/>
    </row>
    <row r="199" spans="1:29">
      <c r="A199" s="443">
        <v>115</v>
      </c>
      <c r="B199" s="503" t="s">
        <v>1034</v>
      </c>
      <c r="C199" s="498">
        <f t="shared" si="29"/>
        <v>43916.533526999992</v>
      </c>
      <c r="D199" s="498"/>
      <c r="E199" s="498">
        <v>43916.533526999992</v>
      </c>
      <c r="F199" s="498"/>
      <c r="G199" s="498"/>
      <c r="H199" s="500">
        <f t="shared" si="23"/>
        <v>0</v>
      </c>
      <c r="I199" s="498"/>
      <c r="J199" s="498"/>
      <c r="K199" s="498"/>
      <c r="L199" s="498">
        <f t="shared" si="30"/>
        <v>30679.374159999999</v>
      </c>
      <c r="M199" s="498"/>
      <c r="N199" s="498">
        <v>30679.374159999999</v>
      </c>
      <c r="O199" s="498"/>
      <c r="P199" s="498"/>
      <c r="Q199" s="500">
        <f t="shared" si="24"/>
        <v>0</v>
      </c>
      <c r="R199" s="498"/>
      <c r="S199" s="498"/>
      <c r="T199" s="498">
        <v>6.3E-5</v>
      </c>
      <c r="U199" s="501">
        <f t="shared" si="25"/>
        <v>0.69858369265730513</v>
      </c>
      <c r="V199" s="501"/>
      <c r="W199" s="501">
        <f t="shared" si="26"/>
        <v>0.69858369265730513</v>
      </c>
      <c r="X199" s="501"/>
      <c r="Y199" s="501"/>
      <c r="Z199" s="501"/>
      <c r="AA199" s="501"/>
      <c r="AB199" s="501"/>
      <c r="AC199" s="501"/>
    </row>
    <row r="200" spans="1:29" ht="28">
      <c r="A200" s="443">
        <v>116</v>
      </c>
      <c r="B200" s="503" t="s">
        <v>1035</v>
      </c>
      <c r="C200" s="498">
        <f t="shared" si="29"/>
        <v>15501.913</v>
      </c>
      <c r="D200" s="498"/>
      <c r="E200" s="498">
        <v>15501.913</v>
      </c>
      <c r="F200" s="498"/>
      <c r="G200" s="498"/>
      <c r="H200" s="500">
        <f t="shared" si="23"/>
        <v>0</v>
      </c>
      <c r="I200" s="498"/>
      <c r="J200" s="498"/>
      <c r="K200" s="498"/>
      <c r="L200" s="498">
        <f t="shared" si="30"/>
        <v>10199.536787999999</v>
      </c>
      <c r="M200" s="498"/>
      <c r="N200" s="498">
        <v>10199.536787999999</v>
      </c>
      <c r="O200" s="498"/>
      <c r="P200" s="498"/>
      <c r="Q200" s="500">
        <f t="shared" si="24"/>
        <v>0</v>
      </c>
      <c r="R200" s="498"/>
      <c r="S200" s="498"/>
      <c r="T200" s="498">
        <v>4627.3680000000004</v>
      </c>
      <c r="U200" s="501">
        <f t="shared" si="25"/>
        <v>0.65795342729636008</v>
      </c>
      <c r="V200" s="501"/>
      <c r="W200" s="501">
        <f t="shared" si="26"/>
        <v>0.65795342729636008</v>
      </c>
      <c r="X200" s="501"/>
      <c r="Y200" s="501"/>
      <c r="Z200" s="501"/>
      <c r="AA200" s="501"/>
      <c r="AB200" s="501"/>
      <c r="AC200" s="501"/>
    </row>
    <row r="201" spans="1:29">
      <c r="A201" s="443">
        <v>117</v>
      </c>
      <c r="B201" s="503" t="s">
        <v>1036</v>
      </c>
      <c r="C201" s="498">
        <f t="shared" si="29"/>
        <v>30301.03</v>
      </c>
      <c r="D201" s="498"/>
      <c r="E201" s="498">
        <v>30301.03</v>
      </c>
      <c r="F201" s="498"/>
      <c r="G201" s="498"/>
      <c r="H201" s="500">
        <f t="shared" si="23"/>
        <v>0</v>
      </c>
      <c r="I201" s="498"/>
      <c r="J201" s="498"/>
      <c r="K201" s="498"/>
      <c r="L201" s="498">
        <f t="shared" si="30"/>
        <v>23252.313848000002</v>
      </c>
      <c r="M201" s="498"/>
      <c r="N201" s="498">
        <v>23252.313848000002</v>
      </c>
      <c r="O201" s="498"/>
      <c r="P201" s="498"/>
      <c r="Q201" s="500">
        <f t="shared" si="24"/>
        <v>0</v>
      </c>
      <c r="R201" s="498"/>
      <c r="S201" s="498"/>
      <c r="T201" s="498">
        <v>188</v>
      </c>
      <c r="U201" s="501">
        <f t="shared" si="25"/>
        <v>0.76737701154053184</v>
      </c>
      <c r="V201" s="501"/>
      <c r="W201" s="501">
        <f t="shared" si="26"/>
        <v>0.76737701154053184</v>
      </c>
      <c r="X201" s="501"/>
      <c r="Y201" s="501"/>
      <c r="Z201" s="501"/>
      <c r="AA201" s="501"/>
      <c r="AB201" s="501"/>
      <c r="AC201" s="501"/>
    </row>
    <row r="202" spans="1:29">
      <c r="A202" s="443">
        <v>118</v>
      </c>
      <c r="B202" s="503" t="s">
        <v>1037</v>
      </c>
      <c r="C202" s="498">
        <f t="shared" si="29"/>
        <v>27739.226685000001</v>
      </c>
      <c r="D202" s="498"/>
      <c r="E202" s="498">
        <v>27621.226685000001</v>
      </c>
      <c r="F202" s="498"/>
      <c r="G202" s="498"/>
      <c r="H202" s="500">
        <f t="shared" si="23"/>
        <v>118</v>
      </c>
      <c r="I202" s="498"/>
      <c r="J202" s="498">
        <v>118</v>
      </c>
      <c r="K202" s="498"/>
      <c r="L202" s="498">
        <f t="shared" si="30"/>
        <v>19023.223752999998</v>
      </c>
      <c r="M202" s="498"/>
      <c r="N202" s="498">
        <v>18908.909782999999</v>
      </c>
      <c r="O202" s="498"/>
      <c r="P202" s="498"/>
      <c r="Q202" s="500">
        <f t="shared" si="24"/>
        <v>114.31397</v>
      </c>
      <c r="R202" s="498"/>
      <c r="S202" s="498">
        <v>114.31397</v>
      </c>
      <c r="T202" s="498"/>
      <c r="U202" s="501">
        <f t="shared" si="25"/>
        <v>0.68578781842129777</v>
      </c>
      <c r="V202" s="501"/>
      <c r="W202" s="501">
        <f t="shared" si="26"/>
        <v>0.68457892904766182</v>
      </c>
      <c r="X202" s="501"/>
      <c r="Y202" s="501"/>
      <c r="Z202" s="501">
        <f t="shared" si="27"/>
        <v>0.96876245762711866</v>
      </c>
      <c r="AA202" s="501"/>
      <c r="AB202" s="501">
        <f t="shared" si="28"/>
        <v>0.96876245762711866</v>
      </c>
      <c r="AC202" s="501"/>
    </row>
    <row r="203" spans="1:29" ht="28">
      <c r="A203" s="443">
        <v>119</v>
      </c>
      <c r="B203" s="503" t="s">
        <v>1038</v>
      </c>
      <c r="C203" s="498">
        <f t="shared" si="29"/>
        <v>105249.94386</v>
      </c>
      <c r="D203" s="498"/>
      <c r="E203" s="498">
        <v>105249.94386</v>
      </c>
      <c r="F203" s="498"/>
      <c r="G203" s="498"/>
      <c r="H203" s="500">
        <f t="shared" si="23"/>
        <v>0</v>
      </c>
      <c r="I203" s="498"/>
      <c r="J203" s="498"/>
      <c r="K203" s="498"/>
      <c r="L203" s="498">
        <f t="shared" si="30"/>
        <v>57744.171991000003</v>
      </c>
      <c r="M203" s="498"/>
      <c r="N203" s="498">
        <v>57744.171991000003</v>
      </c>
      <c r="O203" s="498"/>
      <c r="P203" s="498"/>
      <c r="Q203" s="500">
        <f t="shared" si="24"/>
        <v>0</v>
      </c>
      <c r="R203" s="498"/>
      <c r="S203" s="498"/>
      <c r="T203" s="498">
        <v>839</v>
      </c>
      <c r="U203" s="501">
        <f t="shared" si="25"/>
        <v>0.54863850633316624</v>
      </c>
      <c r="V203" s="501"/>
      <c r="W203" s="501">
        <f t="shared" si="26"/>
        <v>0.54863850633316624</v>
      </c>
      <c r="X203" s="501"/>
      <c r="Y203" s="501"/>
      <c r="Z203" s="501"/>
      <c r="AA203" s="501"/>
      <c r="AB203" s="501"/>
      <c r="AC203" s="501"/>
    </row>
    <row r="204" spans="1:29" ht="28">
      <c r="A204" s="443">
        <v>120</v>
      </c>
      <c r="B204" s="503" t="s">
        <v>1039</v>
      </c>
      <c r="C204" s="498">
        <f t="shared" si="29"/>
        <v>12353</v>
      </c>
      <c r="D204" s="498"/>
      <c r="E204" s="498">
        <v>12353</v>
      </c>
      <c r="F204" s="498"/>
      <c r="G204" s="498"/>
      <c r="H204" s="500">
        <f t="shared" si="23"/>
        <v>0</v>
      </c>
      <c r="I204" s="498"/>
      <c r="J204" s="498"/>
      <c r="K204" s="498"/>
      <c r="L204" s="498">
        <f t="shared" si="30"/>
        <v>5421.1903519999996</v>
      </c>
      <c r="M204" s="498"/>
      <c r="N204" s="498">
        <v>5421.1903519999996</v>
      </c>
      <c r="O204" s="498"/>
      <c r="P204" s="498"/>
      <c r="Q204" s="500">
        <f t="shared" si="24"/>
        <v>0</v>
      </c>
      <c r="R204" s="498"/>
      <c r="S204" s="498"/>
      <c r="T204" s="498"/>
      <c r="U204" s="501">
        <f t="shared" si="25"/>
        <v>0.43885617679915806</v>
      </c>
      <c r="V204" s="501"/>
      <c r="W204" s="501">
        <f t="shared" si="26"/>
        <v>0.43885617679915806</v>
      </c>
      <c r="X204" s="501"/>
      <c r="Y204" s="501"/>
      <c r="Z204" s="501"/>
      <c r="AA204" s="501"/>
      <c r="AB204" s="501"/>
      <c r="AC204" s="501"/>
    </row>
    <row r="205" spans="1:29" ht="28">
      <c r="A205" s="443">
        <v>121</v>
      </c>
      <c r="B205" s="503" t="s">
        <v>1040</v>
      </c>
      <c r="C205" s="498">
        <f t="shared" si="29"/>
        <v>8714.6336279999996</v>
      </c>
      <c r="D205" s="498"/>
      <c r="E205" s="498">
        <v>8714.6336279999996</v>
      </c>
      <c r="F205" s="498"/>
      <c r="G205" s="498"/>
      <c r="H205" s="500">
        <f t="shared" ref="H205:H268" si="31">+I205+J205</f>
        <v>0</v>
      </c>
      <c r="I205" s="498"/>
      <c r="J205" s="498"/>
      <c r="K205" s="498"/>
      <c r="L205" s="498">
        <f t="shared" si="30"/>
        <v>6129.4046200000003</v>
      </c>
      <c r="M205" s="498"/>
      <c r="N205" s="498">
        <v>6129.4046200000003</v>
      </c>
      <c r="O205" s="498"/>
      <c r="P205" s="498"/>
      <c r="Q205" s="500">
        <f t="shared" ref="Q205:Q268" si="32">+R205+S205</f>
        <v>0</v>
      </c>
      <c r="R205" s="498"/>
      <c r="S205" s="498"/>
      <c r="T205" s="498"/>
      <c r="U205" s="501">
        <f t="shared" ref="U205:U268" si="33">+L205/C205</f>
        <v>0.7033462198922863</v>
      </c>
      <c r="V205" s="501"/>
      <c r="W205" s="501">
        <f t="shared" si="26"/>
        <v>0.7033462198922863</v>
      </c>
      <c r="X205" s="501"/>
      <c r="Y205" s="501"/>
      <c r="Z205" s="501"/>
      <c r="AA205" s="501"/>
      <c r="AB205" s="501"/>
      <c r="AC205" s="501"/>
    </row>
    <row r="206" spans="1:29" ht="28">
      <c r="A206" s="443">
        <v>122</v>
      </c>
      <c r="B206" s="503" t="s">
        <v>1041</v>
      </c>
      <c r="C206" s="498">
        <f t="shared" si="29"/>
        <v>46003.595000000001</v>
      </c>
      <c r="D206" s="498"/>
      <c r="E206" s="498">
        <v>45598.595000000001</v>
      </c>
      <c r="F206" s="498"/>
      <c r="G206" s="498"/>
      <c r="H206" s="500">
        <f t="shared" si="31"/>
        <v>405</v>
      </c>
      <c r="I206" s="498"/>
      <c r="J206" s="498">
        <v>405</v>
      </c>
      <c r="K206" s="498"/>
      <c r="L206" s="498">
        <f t="shared" si="30"/>
        <v>44958.648725999999</v>
      </c>
      <c r="M206" s="498"/>
      <c r="N206" s="498">
        <v>44553.648725999999</v>
      </c>
      <c r="O206" s="498"/>
      <c r="P206" s="498"/>
      <c r="Q206" s="500">
        <f t="shared" si="32"/>
        <v>405</v>
      </c>
      <c r="R206" s="498"/>
      <c r="S206" s="498">
        <v>405</v>
      </c>
      <c r="T206" s="498">
        <v>359</v>
      </c>
      <c r="U206" s="501">
        <f t="shared" si="33"/>
        <v>0.97728555183567711</v>
      </c>
      <c r="V206" s="501"/>
      <c r="W206" s="501">
        <f t="shared" si="26"/>
        <v>0.97708380545497064</v>
      </c>
      <c r="X206" s="501"/>
      <c r="Y206" s="501"/>
      <c r="Z206" s="501">
        <f t="shared" ref="Z206:Z256" si="34">+Q206/H206</f>
        <v>1</v>
      </c>
      <c r="AA206" s="501"/>
      <c r="AB206" s="501">
        <f t="shared" ref="AB206:AB256" si="35">+S206/J206</f>
        <v>1</v>
      </c>
      <c r="AC206" s="501"/>
    </row>
    <row r="207" spans="1:29">
      <c r="A207" s="443">
        <v>123</v>
      </c>
      <c r="B207" s="503" t="s">
        <v>1042</v>
      </c>
      <c r="C207" s="498">
        <f t="shared" si="29"/>
        <v>43650.502999999997</v>
      </c>
      <c r="D207" s="498"/>
      <c r="E207" s="498">
        <v>43650.502999999997</v>
      </c>
      <c r="F207" s="498"/>
      <c r="G207" s="498"/>
      <c r="H207" s="500">
        <f t="shared" si="31"/>
        <v>0</v>
      </c>
      <c r="I207" s="498"/>
      <c r="J207" s="498"/>
      <c r="K207" s="498"/>
      <c r="L207" s="498">
        <f t="shared" si="30"/>
        <v>41939.300299000002</v>
      </c>
      <c r="M207" s="498"/>
      <c r="N207" s="498">
        <v>41939.300299000002</v>
      </c>
      <c r="O207" s="498"/>
      <c r="P207" s="498"/>
      <c r="Q207" s="500">
        <f t="shared" si="32"/>
        <v>0</v>
      </c>
      <c r="R207" s="498"/>
      <c r="S207" s="498"/>
      <c r="T207" s="498">
        <v>416.86313200000001</v>
      </c>
      <c r="U207" s="501">
        <f t="shared" si="33"/>
        <v>0.96079764072821805</v>
      </c>
      <c r="V207" s="501"/>
      <c r="W207" s="501">
        <f t="shared" si="26"/>
        <v>0.96079764072821805</v>
      </c>
      <c r="X207" s="501"/>
      <c r="Y207" s="501"/>
      <c r="Z207" s="501"/>
      <c r="AA207" s="501"/>
      <c r="AB207" s="501"/>
      <c r="AC207" s="501"/>
    </row>
    <row r="208" spans="1:29" ht="28">
      <c r="A208" s="443">
        <v>124</v>
      </c>
      <c r="B208" s="503" t="s">
        <v>1043</v>
      </c>
      <c r="C208" s="498">
        <f t="shared" si="29"/>
        <v>5589.0709999999999</v>
      </c>
      <c r="D208" s="498"/>
      <c r="E208" s="498">
        <v>5589.0709999999999</v>
      </c>
      <c r="F208" s="498"/>
      <c r="G208" s="498"/>
      <c r="H208" s="500">
        <f t="shared" si="31"/>
        <v>0</v>
      </c>
      <c r="I208" s="498"/>
      <c r="J208" s="498"/>
      <c r="K208" s="498"/>
      <c r="L208" s="498">
        <f t="shared" si="30"/>
        <v>5353.2889709999999</v>
      </c>
      <c r="M208" s="498"/>
      <c r="N208" s="498">
        <v>5353.2889709999999</v>
      </c>
      <c r="O208" s="498"/>
      <c r="P208" s="498"/>
      <c r="Q208" s="500">
        <f t="shared" si="32"/>
        <v>0</v>
      </c>
      <c r="R208" s="498"/>
      <c r="S208" s="498"/>
      <c r="T208" s="498"/>
      <c r="U208" s="501">
        <f t="shared" si="33"/>
        <v>0.95781373523435287</v>
      </c>
      <c r="V208" s="501"/>
      <c r="W208" s="501">
        <f t="shared" si="26"/>
        <v>0.95781373523435287</v>
      </c>
      <c r="X208" s="501"/>
      <c r="Y208" s="501"/>
      <c r="Z208" s="501"/>
      <c r="AA208" s="501"/>
      <c r="AB208" s="501"/>
      <c r="AC208" s="501"/>
    </row>
    <row r="209" spans="1:29">
      <c r="A209" s="443">
        <v>125</v>
      </c>
      <c r="B209" s="503" t="s">
        <v>1044</v>
      </c>
      <c r="C209" s="498">
        <f t="shared" si="29"/>
        <v>20217.805</v>
      </c>
      <c r="D209" s="498"/>
      <c r="E209" s="498">
        <v>20217.805</v>
      </c>
      <c r="F209" s="498"/>
      <c r="G209" s="498"/>
      <c r="H209" s="500">
        <f t="shared" si="31"/>
        <v>0</v>
      </c>
      <c r="I209" s="498"/>
      <c r="J209" s="498"/>
      <c r="K209" s="498"/>
      <c r="L209" s="498">
        <f t="shared" si="30"/>
        <v>19757.805</v>
      </c>
      <c r="M209" s="498"/>
      <c r="N209" s="498">
        <v>19757.805</v>
      </c>
      <c r="O209" s="498"/>
      <c r="P209" s="498"/>
      <c r="Q209" s="500">
        <f t="shared" si="32"/>
        <v>0</v>
      </c>
      <c r="R209" s="498"/>
      <c r="S209" s="498"/>
      <c r="T209" s="498"/>
      <c r="U209" s="501">
        <f t="shared" si="33"/>
        <v>0.97724777739225399</v>
      </c>
      <c r="V209" s="501"/>
      <c r="W209" s="501">
        <f t="shared" si="26"/>
        <v>0.97724777739225399</v>
      </c>
      <c r="X209" s="501"/>
      <c r="Y209" s="501"/>
      <c r="Z209" s="501"/>
      <c r="AA209" s="501"/>
      <c r="AB209" s="501"/>
      <c r="AC209" s="501"/>
    </row>
    <row r="210" spans="1:29" ht="28">
      <c r="A210" s="443">
        <v>126</v>
      </c>
      <c r="B210" s="503" t="s">
        <v>1045</v>
      </c>
      <c r="C210" s="498">
        <f t="shared" si="29"/>
        <v>48089.615635000002</v>
      </c>
      <c r="D210" s="498"/>
      <c r="E210" s="498">
        <v>47796.652000000002</v>
      </c>
      <c r="F210" s="498"/>
      <c r="G210" s="498"/>
      <c r="H210" s="500">
        <f t="shared" si="31"/>
        <v>292.96363500000001</v>
      </c>
      <c r="I210" s="498"/>
      <c r="J210" s="498">
        <v>292.96363500000001</v>
      </c>
      <c r="K210" s="498"/>
      <c r="L210" s="498">
        <f t="shared" si="30"/>
        <v>45908.515670000001</v>
      </c>
      <c r="M210" s="498"/>
      <c r="N210" s="498">
        <v>45714.399850000002</v>
      </c>
      <c r="O210" s="498"/>
      <c r="P210" s="498"/>
      <c r="Q210" s="500">
        <f t="shared" si="32"/>
        <v>194.11582000000001</v>
      </c>
      <c r="R210" s="498"/>
      <c r="S210" s="498">
        <v>194.11582000000001</v>
      </c>
      <c r="T210" s="498">
        <v>98.847814999999997</v>
      </c>
      <c r="U210" s="501">
        <f t="shared" si="33"/>
        <v>0.95464509465921832</v>
      </c>
      <c r="V210" s="501"/>
      <c r="W210" s="501">
        <f t="shared" si="26"/>
        <v>0.95643518818012607</v>
      </c>
      <c r="X210" s="501"/>
      <c r="Y210" s="501"/>
      <c r="Z210" s="501">
        <f t="shared" si="34"/>
        <v>0.6625935672869433</v>
      </c>
      <c r="AA210" s="501"/>
      <c r="AB210" s="501">
        <f t="shared" si="35"/>
        <v>0.6625935672869433</v>
      </c>
      <c r="AC210" s="501"/>
    </row>
    <row r="211" spans="1:29" ht="28">
      <c r="A211" s="443">
        <v>127</v>
      </c>
      <c r="B211" s="503" t="s">
        <v>1046</v>
      </c>
      <c r="C211" s="498">
        <f t="shared" si="29"/>
        <v>12415.095181999999</v>
      </c>
      <c r="D211" s="498"/>
      <c r="E211" s="498">
        <v>12415.095181999999</v>
      </c>
      <c r="F211" s="498"/>
      <c r="G211" s="498"/>
      <c r="H211" s="500">
        <f t="shared" si="31"/>
        <v>0</v>
      </c>
      <c r="I211" s="498"/>
      <c r="J211" s="498"/>
      <c r="K211" s="498"/>
      <c r="L211" s="498">
        <f t="shared" si="30"/>
        <v>12320.835679</v>
      </c>
      <c r="M211" s="498"/>
      <c r="N211" s="498">
        <v>12320.835679</v>
      </c>
      <c r="O211" s="498"/>
      <c r="P211" s="498"/>
      <c r="Q211" s="500">
        <f t="shared" si="32"/>
        <v>0</v>
      </c>
      <c r="R211" s="498"/>
      <c r="S211" s="498"/>
      <c r="T211" s="498"/>
      <c r="U211" s="501">
        <f t="shared" si="33"/>
        <v>0.99240766972639394</v>
      </c>
      <c r="V211" s="501"/>
      <c r="W211" s="501">
        <f t="shared" si="26"/>
        <v>0.99240766972639394</v>
      </c>
      <c r="X211" s="501"/>
      <c r="Y211" s="501"/>
      <c r="Z211" s="501"/>
      <c r="AA211" s="501"/>
      <c r="AB211" s="501"/>
      <c r="AC211" s="501"/>
    </row>
    <row r="212" spans="1:29" ht="28">
      <c r="A212" s="443">
        <v>128</v>
      </c>
      <c r="B212" s="503" t="s">
        <v>1047</v>
      </c>
      <c r="C212" s="498">
        <f t="shared" si="29"/>
        <v>45036</v>
      </c>
      <c r="D212" s="498"/>
      <c r="E212" s="498">
        <v>45036</v>
      </c>
      <c r="F212" s="498"/>
      <c r="G212" s="498"/>
      <c r="H212" s="500">
        <f t="shared" si="31"/>
        <v>0</v>
      </c>
      <c r="I212" s="498"/>
      <c r="J212" s="498"/>
      <c r="K212" s="498"/>
      <c r="L212" s="498">
        <f t="shared" si="30"/>
        <v>44352.298118999999</v>
      </c>
      <c r="M212" s="498"/>
      <c r="N212" s="498">
        <v>44352.298118999999</v>
      </c>
      <c r="O212" s="498"/>
      <c r="P212" s="498"/>
      <c r="Q212" s="500">
        <f t="shared" si="32"/>
        <v>0</v>
      </c>
      <c r="R212" s="498"/>
      <c r="S212" s="498"/>
      <c r="T212" s="498"/>
      <c r="U212" s="501">
        <f t="shared" si="33"/>
        <v>0.98481876985078598</v>
      </c>
      <c r="V212" s="501"/>
      <c r="W212" s="501">
        <f t="shared" ref="W212:W275" si="36">+N212/E212</f>
        <v>0.98481876985078598</v>
      </c>
      <c r="X212" s="501"/>
      <c r="Y212" s="501"/>
      <c r="Z212" s="501"/>
      <c r="AA212" s="501"/>
      <c r="AB212" s="501"/>
      <c r="AC212" s="501"/>
    </row>
    <row r="213" spans="1:29" ht="28">
      <c r="A213" s="443">
        <v>129</v>
      </c>
      <c r="B213" s="503" t="s">
        <v>1048</v>
      </c>
      <c r="C213" s="498">
        <f t="shared" si="29"/>
        <v>54079.972999999904</v>
      </c>
      <c r="D213" s="498"/>
      <c r="E213" s="498">
        <v>54022.372999999905</v>
      </c>
      <c r="F213" s="498"/>
      <c r="G213" s="498"/>
      <c r="H213" s="500">
        <f t="shared" si="31"/>
        <v>57.6</v>
      </c>
      <c r="I213" s="498"/>
      <c r="J213" s="498">
        <v>57.6</v>
      </c>
      <c r="K213" s="498"/>
      <c r="L213" s="498">
        <f t="shared" si="30"/>
        <v>41290.074099999998</v>
      </c>
      <c r="M213" s="498"/>
      <c r="N213" s="498">
        <v>41259.263599999998</v>
      </c>
      <c r="O213" s="498"/>
      <c r="P213" s="498"/>
      <c r="Q213" s="500">
        <f t="shared" si="32"/>
        <v>30.810500000000001</v>
      </c>
      <c r="R213" s="498"/>
      <c r="S213" s="498">
        <v>30.810500000000001</v>
      </c>
      <c r="T213" s="498">
        <v>11595</v>
      </c>
      <c r="U213" s="501">
        <f t="shared" si="33"/>
        <v>0.76350027208778515</v>
      </c>
      <c r="V213" s="501"/>
      <c r="W213" s="501">
        <f t="shared" si="36"/>
        <v>0.7637440065803861</v>
      </c>
      <c r="X213" s="501"/>
      <c r="Y213" s="501"/>
      <c r="Z213" s="501">
        <f t="shared" si="34"/>
        <v>0.53490451388888893</v>
      </c>
      <c r="AA213" s="501"/>
      <c r="AB213" s="501">
        <f t="shared" si="35"/>
        <v>0.53490451388888893</v>
      </c>
      <c r="AC213" s="501"/>
    </row>
    <row r="214" spans="1:29" ht="28">
      <c r="A214" s="443">
        <v>130</v>
      </c>
      <c r="B214" s="503" t="s">
        <v>1049</v>
      </c>
      <c r="C214" s="498">
        <f t="shared" ref="C214:C265" si="37">SUM(D214:H214)</f>
        <v>59227.659399999997</v>
      </c>
      <c r="D214" s="498"/>
      <c r="E214" s="498">
        <v>59227.659399999997</v>
      </c>
      <c r="F214" s="498"/>
      <c r="G214" s="498"/>
      <c r="H214" s="500">
        <f t="shared" si="31"/>
        <v>0</v>
      </c>
      <c r="I214" s="498"/>
      <c r="J214" s="498"/>
      <c r="K214" s="498"/>
      <c r="L214" s="498">
        <f t="shared" si="30"/>
        <v>54606.564491999998</v>
      </c>
      <c r="M214" s="498"/>
      <c r="N214" s="498">
        <v>54606.564491999998</v>
      </c>
      <c r="O214" s="498"/>
      <c r="P214" s="498"/>
      <c r="Q214" s="500">
        <f t="shared" si="32"/>
        <v>0</v>
      </c>
      <c r="R214" s="498"/>
      <c r="S214" s="498"/>
      <c r="T214" s="498">
        <v>598</v>
      </c>
      <c r="U214" s="501">
        <f t="shared" si="33"/>
        <v>0.92197741807098998</v>
      </c>
      <c r="V214" s="501"/>
      <c r="W214" s="501">
        <f t="shared" si="36"/>
        <v>0.92197741807098998</v>
      </c>
      <c r="X214" s="501"/>
      <c r="Y214" s="501"/>
      <c r="Z214" s="501"/>
      <c r="AA214" s="501"/>
      <c r="AB214" s="501"/>
      <c r="AC214" s="501"/>
    </row>
    <row r="215" spans="1:29" ht="28">
      <c r="A215" s="443">
        <v>131</v>
      </c>
      <c r="B215" s="503" t="s">
        <v>1050</v>
      </c>
      <c r="C215" s="498">
        <f t="shared" si="37"/>
        <v>47557.292200000004</v>
      </c>
      <c r="D215" s="498"/>
      <c r="E215" s="498">
        <v>46999.19</v>
      </c>
      <c r="F215" s="498"/>
      <c r="G215" s="498"/>
      <c r="H215" s="500">
        <f t="shared" si="31"/>
        <v>558.10220000000004</v>
      </c>
      <c r="I215" s="498"/>
      <c r="J215" s="498">
        <v>558.10220000000004</v>
      </c>
      <c r="K215" s="498"/>
      <c r="L215" s="498">
        <f t="shared" ref="L215:L265" si="38">N215+Q215</f>
        <v>46681.610256</v>
      </c>
      <c r="M215" s="498"/>
      <c r="N215" s="498">
        <v>46370.957256000002</v>
      </c>
      <c r="O215" s="498"/>
      <c r="P215" s="498"/>
      <c r="Q215" s="500">
        <f t="shared" si="32"/>
        <v>310.65300000000002</v>
      </c>
      <c r="R215" s="498"/>
      <c r="S215" s="498">
        <v>310.65300000000002</v>
      </c>
      <c r="T215" s="498">
        <v>285</v>
      </c>
      <c r="U215" s="501">
        <f t="shared" si="33"/>
        <v>0.98158679976317065</v>
      </c>
      <c r="V215" s="501"/>
      <c r="W215" s="501">
        <f t="shared" si="36"/>
        <v>0.98663311550688426</v>
      </c>
      <c r="X215" s="501"/>
      <c r="Y215" s="501"/>
      <c r="Z215" s="501">
        <f t="shared" si="34"/>
        <v>0.55662385849760132</v>
      </c>
      <c r="AA215" s="501"/>
      <c r="AB215" s="501">
        <f t="shared" si="35"/>
        <v>0.55662385849760132</v>
      </c>
      <c r="AC215" s="501"/>
    </row>
    <row r="216" spans="1:29">
      <c r="A216" s="443">
        <v>132</v>
      </c>
      <c r="B216" s="503" t="s">
        <v>1051</v>
      </c>
      <c r="C216" s="498">
        <f t="shared" si="37"/>
        <v>49829.133547999998</v>
      </c>
      <c r="D216" s="498"/>
      <c r="E216" s="498">
        <v>49465.913</v>
      </c>
      <c r="F216" s="498"/>
      <c r="G216" s="498"/>
      <c r="H216" s="500">
        <f t="shared" si="31"/>
        <v>363.22054800000001</v>
      </c>
      <c r="I216" s="498"/>
      <c r="J216" s="498">
        <v>363.22054800000001</v>
      </c>
      <c r="K216" s="498"/>
      <c r="L216" s="498">
        <f t="shared" si="38"/>
        <v>48165.676501000002</v>
      </c>
      <c r="M216" s="498"/>
      <c r="N216" s="498">
        <v>48129.996501000001</v>
      </c>
      <c r="O216" s="498"/>
      <c r="P216" s="498"/>
      <c r="Q216" s="500">
        <f t="shared" si="32"/>
        <v>35.68</v>
      </c>
      <c r="R216" s="498"/>
      <c r="S216" s="498">
        <v>35.68</v>
      </c>
      <c r="T216" s="498">
        <v>602</v>
      </c>
      <c r="U216" s="501">
        <f t="shared" si="33"/>
        <v>0.96661677760465969</v>
      </c>
      <c r="V216" s="501"/>
      <c r="W216" s="501">
        <f t="shared" si="36"/>
        <v>0.97299319030056108</v>
      </c>
      <c r="X216" s="501"/>
      <c r="Y216" s="501"/>
      <c r="Z216" s="501">
        <f t="shared" si="34"/>
        <v>9.8232327979418166E-2</v>
      </c>
      <c r="AA216" s="501"/>
      <c r="AB216" s="501">
        <f t="shared" si="35"/>
        <v>9.8232327979418166E-2</v>
      </c>
      <c r="AC216" s="501"/>
    </row>
    <row r="217" spans="1:29" ht="28">
      <c r="A217" s="443">
        <v>133</v>
      </c>
      <c r="B217" s="503" t="s">
        <v>1052</v>
      </c>
      <c r="C217" s="498">
        <f t="shared" si="37"/>
        <v>38904.173703</v>
      </c>
      <c r="D217" s="498"/>
      <c r="E217" s="498">
        <v>38904.173703</v>
      </c>
      <c r="F217" s="498"/>
      <c r="G217" s="498"/>
      <c r="H217" s="500">
        <f t="shared" si="31"/>
        <v>0</v>
      </c>
      <c r="I217" s="498"/>
      <c r="J217" s="498"/>
      <c r="K217" s="498"/>
      <c r="L217" s="498">
        <f t="shared" si="38"/>
        <v>38641.087471999999</v>
      </c>
      <c r="M217" s="498"/>
      <c r="N217" s="498">
        <v>38641.087471999999</v>
      </c>
      <c r="O217" s="498"/>
      <c r="P217" s="498"/>
      <c r="Q217" s="500">
        <f t="shared" si="32"/>
        <v>0</v>
      </c>
      <c r="R217" s="498"/>
      <c r="S217" s="498"/>
      <c r="T217" s="498"/>
      <c r="U217" s="501">
        <f t="shared" si="33"/>
        <v>0.99323758337579826</v>
      </c>
      <c r="V217" s="501"/>
      <c r="W217" s="501">
        <f t="shared" si="36"/>
        <v>0.99323758337579826</v>
      </c>
      <c r="X217" s="501"/>
      <c r="Y217" s="501"/>
      <c r="Z217" s="501"/>
      <c r="AA217" s="501"/>
      <c r="AB217" s="501"/>
      <c r="AC217" s="501"/>
    </row>
    <row r="218" spans="1:29" ht="28">
      <c r="A218" s="443">
        <v>134</v>
      </c>
      <c r="B218" s="503" t="s">
        <v>1053</v>
      </c>
      <c r="C218" s="498">
        <f t="shared" si="37"/>
        <v>41401.664400000001</v>
      </c>
      <c r="D218" s="498"/>
      <c r="E218" s="498">
        <v>41002.571000000004</v>
      </c>
      <c r="F218" s="498"/>
      <c r="G218" s="498"/>
      <c r="H218" s="500">
        <f t="shared" si="31"/>
        <v>399.09339999999997</v>
      </c>
      <c r="I218" s="498"/>
      <c r="J218" s="498">
        <v>399.09339999999997</v>
      </c>
      <c r="K218" s="498"/>
      <c r="L218" s="498">
        <f t="shared" si="38"/>
        <v>40579.814750999998</v>
      </c>
      <c r="M218" s="498"/>
      <c r="N218" s="498">
        <v>40365.883572999999</v>
      </c>
      <c r="O218" s="498"/>
      <c r="P218" s="498"/>
      <c r="Q218" s="500">
        <f t="shared" si="32"/>
        <v>213.93117799999999</v>
      </c>
      <c r="R218" s="498"/>
      <c r="S218" s="498">
        <v>213.93117799999999</v>
      </c>
      <c r="T218" s="498">
        <v>594</v>
      </c>
      <c r="U218" s="501">
        <f t="shared" si="33"/>
        <v>0.98014935725627483</v>
      </c>
      <c r="V218" s="501"/>
      <c r="W218" s="501">
        <f t="shared" si="36"/>
        <v>0.98447201208431534</v>
      </c>
      <c r="X218" s="501"/>
      <c r="Y218" s="501"/>
      <c r="Z218" s="501">
        <f t="shared" si="34"/>
        <v>0.53604288620157592</v>
      </c>
      <c r="AA218" s="501"/>
      <c r="AB218" s="501">
        <f t="shared" si="35"/>
        <v>0.53604288620157592</v>
      </c>
      <c r="AC218" s="501"/>
    </row>
    <row r="219" spans="1:29" ht="28">
      <c r="A219" s="443">
        <v>135</v>
      </c>
      <c r="B219" s="503" t="s">
        <v>1054</v>
      </c>
      <c r="C219" s="498">
        <f t="shared" si="37"/>
        <v>62618.739908000003</v>
      </c>
      <c r="D219" s="498"/>
      <c r="E219" s="498">
        <v>62156.739908000003</v>
      </c>
      <c r="F219" s="498"/>
      <c r="G219" s="498"/>
      <c r="H219" s="500">
        <f t="shared" si="31"/>
        <v>462</v>
      </c>
      <c r="I219" s="498"/>
      <c r="J219" s="498">
        <v>462</v>
      </c>
      <c r="K219" s="498"/>
      <c r="L219" s="498">
        <f t="shared" si="38"/>
        <v>62229.591492</v>
      </c>
      <c r="M219" s="498"/>
      <c r="N219" s="498">
        <v>61767.591492</v>
      </c>
      <c r="O219" s="498"/>
      <c r="P219" s="498"/>
      <c r="Q219" s="500">
        <f t="shared" si="32"/>
        <v>462</v>
      </c>
      <c r="R219" s="498"/>
      <c r="S219" s="498">
        <v>462</v>
      </c>
      <c r="T219" s="498">
        <v>360</v>
      </c>
      <c r="U219" s="501">
        <f t="shared" si="33"/>
        <v>0.99378543201968383</v>
      </c>
      <c r="V219" s="501"/>
      <c r="W219" s="501">
        <f t="shared" si="36"/>
        <v>0.99373924024046312</v>
      </c>
      <c r="X219" s="501"/>
      <c r="Y219" s="501"/>
      <c r="Z219" s="501">
        <f t="shared" si="34"/>
        <v>1</v>
      </c>
      <c r="AA219" s="501"/>
      <c r="AB219" s="501">
        <f t="shared" si="35"/>
        <v>1</v>
      </c>
      <c r="AC219" s="501"/>
    </row>
    <row r="220" spans="1:29">
      <c r="A220" s="443">
        <v>136</v>
      </c>
      <c r="B220" s="503" t="s">
        <v>1055</v>
      </c>
      <c r="C220" s="498">
        <f t="shared" si="37"/>
        <v>7501</v>
      </c>
      <c r="D220" s="498"/>
      <c r="E220" s="498">
        <v>7501</v>
      </c>
      <c r="F220" s="498"/>
      <c r="G220" s="498"/>
      <c r="H220" s="500">
        <f t="shared" si="31"/>
        <v>0</v>
      </c>
      <c r="I220" s="498"/>
      <c r="J220" s="498"/>
      <c r="K220" s="498"/>
      <c r="L220" s="498">
        <f t="shared" si="38"/>
        <v>6039.3302000000003</v>
      </c>
      <c r="M220" s="498"/>
      <c r="N220" s="498">
        <v>6039.3302000000003</v>
      </c>
      <c r="O220" s="498"/>
      <c r="P220" s="498"/>
      <c r="Q220" s="500">
        <f t="shared" si="32"/>
        <v>0</v>
      </c>
      <c r="R220" s="498"/>
      <c r="S220" s="498"/>
      <c r="T220" s="498">
        <v>1108</v>
      </c>
      <c r="U220" s="501">
        <f t="shared" si="33"/>
        <v>0.80513667510998543</v>
      </c>
      <c r="V220" s="501"/>
      <c r="W220" s="501">
        <f t="shared" si="36"/>
        <v>0.80513667510998543</v>
      </c>
      <c r="X220" s="501"/>
      <c r="Y220" s="501"/>
      <c r="Z220" s="501"/>
      <c r="AA220" s="501"/>
      <c r="AB220" s="501"/>
      <c r="AC220" s="501"/>
    </row>
    <row r="221" spans="1:29" ht="28">
      <c r="A221" s="443">
        <v>137</v>
      </c>
      <c r="B221" s="503" t="s">
        <v>1056</v>
      </c>
      <c r="C221" s="498">
        <f t="shared" si="37"/>
        <v>61473.480640000002</v>
      </c>
      <c r="D221" s="498"/>
      <c r="E221" s="498">
        <v>61028.480640000002</v>
      </c>
      <c r="F221" s="498"/>
      <c r="G221" s="498"/>
      <c r="H221" s="500">
        <f t="shared" si="31"/>
        <v>445</v>
      </c>
      <c r="I221" s="498"/>
      <c r="J221" s="498">
        <v>445</v>
      </c>
      <c r="K221" s="498"/>
      <c r="L221" s="498">
        <f t="shared" si="38"/>
        <v>56964.760601000002</v>
      </c>
      <c r="M221" s="498"/>
      <c r="N221" s="498">
        <v>56519.760601000002</v>
      </c>
      <c r="O221" s="498"/>
      <c r="P221" s="498"/>
      <c r="Q221" s="500">
        <f t="shared" si="32"/>
        <v>445</v>
      </c>
      <c r="R221" s="498"/>
      <c r="S221" s="498">
        <v>445</v>
      </c>
      <c r="T221" s="498">
        <v>2781.91</v>
      </c>
      <c r="U221" s="501">
        <f t="shared" si="33"/>
        <v>0.92665585237634596</v>
      </c>
      <c r="V221" s="501"/>
      <c r="W221" s="501">
        <f t="shared" si="36"/>
        <v>0.92612105050433058</v>
      </c>
      <c r="X221" s="501"/>
      <c r="Y221" s="501"/>
      <c r="Z221" s="501">
        <f t="shared" si="34"/>
        <v>1</v>
      </c>
      <c r="AA221" s="501"/>
      <c r="AB221" s="501">
        <f t="shared" si="35"/>
        <v>1</v>
      </c>
      <c r="AC221" s="501"/>
    </row>
    <row r="222" spans="1:29">
      <c r="A222" s="443">
        <v>138</v>
      </c>
      <c r="B222" s="503" t="s">
        <v>1029</v>
      </c>
      <c r="C222" s="498">
        <f t="shared" si="37"/>
        <v>914.64499700000033</v>
      </c>
      <c r="D222" s="498"/>
      <c r="E222" s="498">
        <v>914.64499700000033</v>
      </c>
      <c r="F222" s="498"/>
      <c r="G222" s="498"/>
      <c r="H222" s="500">
        <f t="shared" si="31"/>
        <v>0</v>
      </c>
      <c r="I222" s="498"/>
      <c r="J222" s="498"/>
      <c r="K222" s="498"/>
      <c r="L222" s="498">
        <f t="shared" si="38"/>
        <v>888.58220500000004</v>
      </c>
      <c r="M222" s="498"/>
      <c r="N222" s="498">
        <v>888.58220500000004</v>
      </c>
      <c r="O222" s="498"/>
      <c r="P222" s="498"/>
      <c r="Q222" s="500">
        <f t="shared" si="32"/>
        <v>0</v>
      </c>
      <c r="R222" s="498"/>
      <c r="S222" s="498"/>
      <c r="T222" s="498"/>
      <c r="U222" s="501">
        <f t="shared" si="33"/>
        <v>0.97150501879364648</v>
      </c>
      <c r="V222" s="501"/>
      <c r="W222" s="501">
        <f t="shared" si="36"/>
        <v>0.97150501879364648</v>
      </c>
      <c r="X222" s="501"/>
      <c r="Y222" s="501"/>
      <c r="Z222" s="501"/>
      <c r="AA222" s="501"/>
      <c r="AB222" s="501"/>
      <c r="AC222" s="501"/>
    </row>
    <row r="223" spans="1:29" ht="28">
      <c r="A223" s="443">
        <v>139</v>
      </c>
      <c r="B223" s="503" t="s">
        <v>1057</v>
      </c>
      <c r="C223" s="498">
        <f t="shared" si="37"/>
        <v>2573.1046289999995</v>
      </c>
      <c r="D223" s="498"/>
      <c r="E223" s="498">
        <v>2573.1046289999995</v>
      </c>
      <c r="F223" s="498"/>
      <c r="G223" s="498"/>
      <c r="H223" s="500">
        <f t="shared" si="31"/>
        <v>0</v>
      </c>
      <c r="I223" s="498"/>
      <c r="J223" s="498"/>
      <c r="K223" s="498"/>
      <c r="L223" s="498">
        <f t="shared" si="38"/>
        <v>2573.1046289999999</v>
      </c>
      <c r="M223" s="498"/>
      <c r="N223" s="498">
        <v>2573.1046289999999</v>
      </c>
      <c r="O223" s="498"/>
      <c r="P223" s="498"/>
      <c r="Q223" s="500">
        <f t="shared" si="32"/>
        <v>0</v>
      </c>
      <c r="R223" s="498"/>
      <c r="S223" s="498"/>
      <c r="T223" s="498"/>
      <c r="U223" s="501">
        <f t="shared" si="33"/>
        <v>1.0000000000000002</v>
      </c>
      <c r="V223" s="501"/>
      <c r="W223" s="501">
        <f t="shared" si="36"/>
        <v>1.0000000000000002</v>
      </c>
      <c r="X223" s="501"/>
      <c r="Y223" s="501"/>
      <c r="Z223" s="501"/>
      <c r="AA223" s="501"/>
      <c r="AB223" s="501"/>
      <c r="AC223" s="501"/>
    </row>
    <row r="224" spans="1:29" ht="28">
      <c r="A224" s="443">
        <v>140</v>
      </c>
      <c r="B224" s="503" t="s">
        <v>1046</v>
      </c>
      <c r="C224" s="498">
        <f t="shared" si="37"/>
        <v>1622.3590919999999</v>
      </c>
      <c r="D224" s="498"/>
      <c r="E224" s="498">
        <v>1622.3590919999999</v>
      </c>
      <c r="F224" s="498"/>
      <c r="G224" s="498"/>
      <c r="H224" s="500">
        <f t="shared" si="31"/>
        <v>0</v>
      </c>
      <c r="I224" s="498"/>
      <c r="J224" s="498"/>
      <c r="K224" s="498"/>
      <c r="L224" s="498">
        <f t="shared" si="38"/>
        <v>1622.3590919999999</v>
      </c>
      <c r="M224" s="498"/>
      <c r="N224" s="498">
        <v>1622.3590919999999</v>
      </c>
      <c r="O224" s="498"/>
      <c r="P224" s="498"/>
      <c r="Q224" s="500">
        <f t="shared" si="32"/>
        <v>0</v>
      </c>
      <c r="R224" s="498"/>
      <c r="S224" s="498"/>
      <c r="T224" s="498"/>
      <c r="U224" s="501">
        <f t="shared" si="33"/>
        <v>1</v>
      </c>
      <c r="V224" s="501"/>
      <c r="W224" s="501">
        <f t="shared" si="36"/>
        <v>1</v>
      </c>
      <c r="X224" s="501"/>
      <c r="Y224" s="501"/>
      <c r="Z224" s="501"/>
      <c r="AA224" s="501"/>
      <c r="AB224" s="501"/>
      <c r="AC224" s="501"/>
    </row>
    <row r="225" spans="1:29" ht="28">
      <c r="A225" s="443">
        <v>141</v>
      </c>
      <c r="B225" s="503" t="s">
        <v>1058</v>
      </c>
      <c r="C225" s="498">
        <f t="shared" si="37"/>
        <v>27457.064999999999</v>
      </c>
      <c r="D225" s="498"/>
      <c r="E225" s="498">
        <v>27457.064999999999</v>
      </c>
      <c r="F225" s="498"/>
      <c r="G225" s="498"/>
      <c r="H225" s="500">
        <f t="shared" si="31"/>
        <v>0</v>
      </c>
      <c r="I225" s="498"/>
      <c r="J225" s="498"/>
      <c r="K225" s="498"/>
      <c r="L225" s="498">
        <f t="shared" si="38"/>
        <v>16768.064999999999</v>
      </c>
      <c r="M225" s="498"/>
      <c r="N225" s="498">
        <v>16768.064999999999</v>
      </c>
      <c r="O225" s="498"/>
      <c r="P225" s="498"/>
      <c r="Q225" s="500">
        <f t="shared" si="32"/>
        <v>0</v>
      </c>
      <c r="R225" s="498"/>
      <c r="S225" s="498"/>
      <c r="T225" s="498">
        <v>68.5</v>
      </c>
      <c r="U225" s="501">
        <f t="shared" si="33"/>
        <v>0.61070128944954605</v>
      </c>
      <c r="V225" s="501"/>
      <c r="W225" s="501">
        <f t="shared" si="36"/>
        <v>0.61070128944954605</v>
      </c>
      <c r="X225" s="501"/>
      <c r="Y225" s="501"/>
      <c r="Z225" s="501"/>
      <c r="AA225" s="501"/>
      <c r="AB225" s="501"/>
      <c r="AC225" s="501"/>
    </row>
    <row r="226" spans="1:29" ht="28">
      <c r="A226" s="443">
        <v>142</v>
      </c>
      <c r="B226" s="503" t="s">
        <v>1059</v>
      </c>
      <c r="C226" s="498">
        <f t="shared" si="37"/>
        <v>7088</v>
      </c>
      <c r="D226" s="498"/>
      <c r="E226" s="498">
        <v>7088</v>
      </c>
      <c r="F226" s="498"/>
      <c r="G226" s="498"/>
      <c r="H226" s="500">
        <f t="shared" si="31"/>
        <v>0</v>
      </c>
      <c r="I226" s="498"/>
      <c r="J226" s="498"/>
      <c r="K226" s="498"/>
      <c r="L226" s="498">
        <f t="shared" si="38"/>
        <v>7028.8963649999996</v>
      </c>
      <c r="M226" s="498"/>
      <c r="N226" s="498">
        <v>7028.8963649999996</v>
      </c>
      <c r="O226" s="498"/>
      <c r="P226" s="498"/>
      <c r="Q226" s="500">
        <f t="shared" si="32"/>
        <v>0</v>
      </c>
      <c r="R226" s="498"/>
      <c r="S226" s="498"/>
      <c r="T226" s="498">
        <v>0</v>
      </c>
      <c r="U226" s="501">
        <f t="shared" si="33"/>
        <v>0.99166145104401804</v>
      </c>
      <c r="V226" s="501"/>
      <c r="W226" s="501">
        <f t="shared" si="36"/>
        <v>0.99166145104401804</v>
      </c>
      <c r="X226" s="501"/>
      <c r="Y226" s="501"/>
      <c r="Z226" s="501"/>
      <c r="AA226" s="501"/>
      <c r="AB226" s="501"/>
      <c r="AC226" s="501"/>
    </row>
    <row r="227" spans="1:29" ht="28">
      <c r="A227" s="443">
        <v>143</v>
      </c>
      <c r="B227" s="503" t="s">
        <v>1060</v>
      </c>
      <c r="C227" s="498">
        <f t="shared" si="37"/>
        <v>800</v>
      </c>
      <c r="D227" s="498"/>
      <c r="E227" s="498">
        <v>800</v>
      </c>
      <c r="F227" s="498"/>
      <c r="G227" s="498"/>
      <c r="H227" s="500">
        <f t="shared" si="31"/>
        <v>0</v>
      </c>
      <c r="I227" s="498"/>
      <c r="J227" s="498"/>
      <c r="K227" s="498"/>
      <c r="L227" s="498">
        <f t="shared" si="38"/>
        <v>591.601</v>
      </c>
      <c r="M227" s="498"/>
      <c r="N227" s="498">
        <v>591.601</v>
      </c>
      <c r="O227" s="498"/>
      <c r="P227" s="498"/>
      <c r="Q227" s="500">
        <f t="shared" si="32"/>
        <v>0</v>
      </c>
      <c r="R227" s="498"/>
      <c r="S227" s="498"/>
      <c r="T227" s="498">
        <v>0</v>
      </c>
      <c r="U227" s="501">
        <f t="shared" si="33"/>
        <v>0.73950125</v>
      </c>
      <c r="V227" s="501"/>
      <c r="W227" s="501">
        <f t="shared" si="36"/>
        <v>0.73950125</v>
      </c>
      <c r="X227" s="501"/>
      <c r="Y227" s="501"/>
      <c r="Z227" s="501"/>
      <c r="AA227" s="501"/>
      <c r="AB227" s="501"/>
      <c r="AC227" s="501"/>
    </row>
    <row r="228" spans="1:29" ht="28">
      <c r="A228" s="443">
        <v>144</v>
      </c>
      <c r="B228" s="503" t="s">
        <v>1061</v>
      </c>
      <c r="C228" s="498">
        <f t="shared" si="37"/>
        <v>432</v>
      </c>
      <c r="D228" s="498"/>
      <c r="E228" s="498">
        <v>432</v>
      </c>
      <c r="F228" s="498"/>
      <c r="G228" s="498"/>
      <c r="H228" s="500">
        <f t="shared" si="31"/>
        <v>0</v>
      </c>
      <c r="I228" s="498"/>
      <c r="J228" s="498"/>
      <c r="K228" s="498"/>
      <c r="L228" s="498">
        <f t="shared" si="38"/>
        <v>0</v>
      </c>
      <c r="M228" s="498"/>
      <c r="N228" s="498">
        <v>0</v>
      </c>
      <c r="O228" s="498"/>
      <c r="P228" s="498"/>
      <c r="Q228" s="500">
        <f t="shared" si="32"/>
        <v>0</v>
      </c>
      <c r="R228" s="498"/>
      <c r="S228" s="498"/>
      <c r="T228" s="498">
        <v>0</v>
      </c>
      <c r="U228" s="501">
        <f t="shared" si="33"/>
        <v>0</v>
      </c>
      <c r="V228" s="501"/>
      <c r="W228" s="501">
        <f t="shared" si="36"/>
        <v>0</v>
      </c>
      <c r="X228" s="501"/>
      <c r="Y228" s="501"/>
      <c r="Z228" s="501"/>
      <c r="AA228" s="501"/>
      <c r="AB228" s="501"/>
      <c r="AC228" s="501"/>
    </row>
    <row r="229" spans="1:29" ht="28">
      <c r="A229" s="443">
        <v>145</v>
      </c>
      <c r="B229" s="503" t="s">
        <v>1062</v>
      </c>
      <c r="C229" s="498">
        <f t="shared" si="37"/>
        <v>348</v>
      </c>
      <c r="D229" s="498"/>
      <c r="E229" s="498">
        <v>348</v>
      </c>
      <c r="F229" s="498"/>
      <c r="G229" s="498"/>
      <c r="H229" s="500">
        <f t="shared" si="31"/>
        <v>0</v>
      </c>
      <c r="I229" s="498"/>
      <c r="J229" s="498"/>
      <c r="K229" s="498"/>
      <c r="L229" s="498">
        <f t="shared" si="38"/>
        <v>348</v>
      </c>
      <c r="M229" s="498"/>
      <c r="N229" s="498">
        <v>348</v>
      </c>
      <c r="O229" s="498"/>
      <c r="P229" s="498"/>
      <c r="Q229" s="500">
        <f t="shared" si="32"/>
        <v>0</v>
      </c>
      <c r="R229" s="498"/>
      <c r="S229" s="498"/>
      <c r="T229" s="498"/>
      <c r="U229" s="501">
        <f t="shared" si="33"/>
        <v>1</v>
      </c>
      <c r="V229" s="501"/>
      <c r="W229" s="501">
        <f t="shared" si="36"/>
        <v>1</v>
      </c>
      <c r="X229" s="501"/>
      <c r="Y229" s="501"/>
      <c r="Z229" s="501"/>
      <c r="AA229" s="501"/>
      <c r="AB229" s="501"/>
      <c r="AC229" s="501"/>
    </row>
    <row r="230" spans="1:29" ht="28">
      <c r="A230" s="443">
        <v>146</v>
      </c>
      <c r="B230" s="503" t="s">
        <v>1063</v>
      </c>
      <c r="C230" s="498">
        <f t="shared" si="37"/>
        <v>15846.698089000001</v>
      </c>
      <c r="D230" s="498"/>
      <c r="E230" s="498">
        <v>12824.648089</v>
      </c>
      <c r="F230" s="498"/>
      <c r="G230" s="498"/>
      <c r="H230" s="500">
        <f t="shared" si="31"/>
        <v>3022.05</v>
      </c>
      <c r="I230" s="498"/>
      <c r="J230" s="498">
        <v>3022.05</v>
      </c>
      <c r="K230" s="498"/>
      <c r="L230" s="498">
        <f t="shared" si="38"/>
        <v>11429.188189</v>
      </c>
      <c r="M230" s="498"/>
      <c r="N230" s="498">
        <v>9207.1381890000011</v>
      </c>
      <c r="O230" s="498"/>
      <c r="P230" s="498"/>
      <c r="Q230" s="500">
        <f t="shared" si="32"/>
        <v>2222.0500000000002</v>
      </c>
      <c r="R230" s="498"/>
      <c r="S230" s="498">
        <v>2222.0500000000002</v>
      </c>
      <c r="T230" s="498">
        <v>3617.5099000000009</v>
      </c>
      <c r="U230" s="501">
        <f t="shared" si="33"/>
        <v>0.7212346777107832</v>
      </c>
      <c r="V230" s="501"/>
      <c r="W230" s="501">
        <f t="shared" si="36"/>
        <v>0.71792521128881337</v>
      </c>
      <c r="X230" s="501"/>
      <c r="Y230" s="501"/>
      <c r="Z230" s="501">
        <f t="shared" si="34"/>
        <v>0.73527903244486359</v>
      </c>
      <c r="AA230" s="501"/>
      <c r="AB230" s="501">
        <f t="shared" si="35"/>
        <v>0.73527903244486359</v>
      </c>
      <c r="AC230" s="501"/>
    </row>
    <row r="231" spans="1:29" ht="28">
      <c r="A231" s="443">
        <v>147</v>
      </c>
      <c r="B231" s="503" t="s">
        <v>1064</v>
      </c>
      <c r="C231" s="498">
        <f t="shared" si="37"/>
        <v>1100</v>
      </c>
      <c r="D231" s="498"/>
      <c r="E231" s="498">
        <v>1100</v>
      </c>
      <c r="F231" s="498"/>
      <c r="G231" s="498"/>
      <c r="H231" s="500">
        <f t="shared" si="31"/>
        <v>0</v>
      </c>
      <c r="I231" s="498"/>
      <c r="J231" s="498"/>
      <c r="K231" s="498"/>
      <c r="L231" s="498">
        <f t="shared" si="38"/>
        <v>1100</v>
      </c>
      <c r="M231" s="498"/>
      <c r="N231" s="498">
        <v>1100</v>
      </c>
      <c r="O231" s="498"/>
      <c r="P231" s="498"/>
      <c r="Q231" s="500">
        <f t="shared" si="32"/>
        <v>0</v>
      </c>
      <c r="R231" s="498"/>
      <c r="S231" s="498"/>
      <c r="T231" s="498"/>
      <c r="U231" s="501">
        <f t="shared" si="33"/>
        <v>1</v>
      </c>
      <c r="V231" s="501"/>
      <c r="W231" s="501">
        <f t="shared" si="36"/>
        <v>1</v>
      </c>
      <c r="X231" s="501"/>
      <c r="Y231" s="501"/>
      <c r="Z231" s="501"/>
      <c r="AA231" s="501"/>
      <c r="AB231" s="501"/>
      <c r="AC231" s="501"/>
    </row>
    <row r="232" spans="1:29" ht="28">
      <c r="A232" s="443">
        <v>148</v>
      </c>
      <c r="B232" s="503" t="s">
        <v>1065</v>
      </c>
      <c r="C232" s="498">
        <f t="shared" si="37"/>
        <v>587.71308299999998</v>
      </c>
      <c r="D232" s="498"/>
      <c r="E232" s="498">
        <v>587.71308299999998</v>
      </c>
      <c r="F232" s="498"/>
      <c r="G232" s="498"/>
      <c r="H232" s="500">
        <f t="shared" si="31"/>
        <v>0</v>
      </c>
      <c r="I232" s="498"/>
      <c r="J232" s="498"/>
      <c r="K232" s="498"/>
      <c r="L232" s="498">
        <f t="shared" si="38"/>
        <v>587.71308299999998</v>
      </c>
      <c r="M232" s="498"/>
      <c r="N232" s="498">
        <v>587.71308299999998</v>
      </c>
      <c r="O232" s="498"/>
      <c r="P232" s="498"/>
      <c r="Q232" s="500">
        <f t="shared" si="32"/>
        <v>0</v>
      </c>
      <c r="R232" s="498"/>
      <c r="S232" s="498"/>
      <c r="T232" s="498"/>
      <c r="U232" s="501">
        <f t="shared" si="33"/>
        <v>1</v>
      </c>
      <c r="V232" s="501"/>
      <c r="W232" s="501">
        <f t="shared" si="36"/>
        <v>1</v>
      </c>
      <c r="X232" s="501"/>
      <c r="Y232" s="501"/>
      <c r="Z232" s="501"/>
      <c r="AA232" s="501"/>
      <c r="AB232" s="501"/>
      <c r="AC232" s="501"/>
    </row>
    <row r="233" spans="1:29" ht="28">
      <c r="A233" s="443">
        <v>149</v>
      </c>
      <c r="B233" s="503" t="s">
        <v>1066</v>
      </c>
      <c r="C233" s="498">
        <f t="shared" si="37"/>
        <v>1041.97</v>
      </c>
      <c r="D233" s="498"/>
      <c r="E233" s="498">
        <v>1041.97</v>
      </c>
      <c r="F233" s="498"/>
      <c r="G233" s="498"/>
      <c r="H233" s="500">
        <f t="shared" si="31"/>
        <v>0</v>
      </c>
      <c r="I233" s="498"/>
      <c r="J233" s="498"/>
      <c r="K233" s="498"/>
      <c r="L233" s="498">
        <f t="shared" si="38"/>
        <v>1041.9089719999999</v>
      </c>
      <c r="M233" s="498"/>
      <c r="N233" s="498">
        <v>1041.9089719999999</v>
      </c>
      <c r="O233" s="498"/>
      <c r="P233" s="498"/>
      <c r="Q233" s="500">
        <f t="shared" si="32"/>
        <v>0</v>
      </c>
      <c r="R233" s="498"/>
      <c r="S233" s="498"/>
      <c r="T233" s="498"/>
      <c r="U233" s="501">
        <f t="shared" si="33"/>
        <v>0.99994143017553283</v>
      </c>
      <c r="V233" s="501"/>
      <c r="W233" s="501">
        <f t="shared" si="36"/>
        <v>0.99994143017553283</v>
      </c>
      <c r="X233" s="501"/>
      <c r="Y233" s="501"/>
      <c r="Z233" s="501"/>
      <c r="AA233" s="501"/>
      <c r="AB233" s="501"/>
      <c r="AC233" s="501"/>
    </row>
    <row r="234" spans="1:29" ht="28">
      <c r="A234" s="443">
        <v>150</v>
      </c>
      <c r="B234" s="503" t="s">
        <v>1067</v>
      </c>
      <c r="C234" s="498">
        <f t="shared" si="37"/>
        <v>168821.56814399999</v>
      </c>
      <c r="D234" s="498"/>
      <c r="E234" s="498">
        <v>168521.56814399999</v>
      </c>
      <c r="F234" s="498"/>
      <c r="G234" s="498"/>
      <c r="H234" s="500">
        <f t="shared" si="31"/>
        <v>300</v>
      </c>
      <c r="I234" s="498"/>
      <c r="J234" s="498">
        <v>300</v>
      </c>
      <c r="K234" s="498"/>
      <c r="L234" s="498">
        <f t="shared" si="38"/>
        <v>66959.676823999995</v>
      </c>
      <c r="M234" s="498"/>
      <c r="N234" s="498">
        <v>66664.29682399999</v>
      </c>
      <c r="O234" s="498"/>
      <c r="P234" s="498"/>
      <c r="Q234" s="500">
        <f t="shared" si="32"/>
        <v>295.38</v>
      </c>
      <c r="R234" s="498"/>
      <c r="S234" s="498">
        <v>295.38</v>
      </c>
      <c r="T234" s="498">
        <v>53263.157968</v>
      </c>
      <c r="U234" s="501">
        <f t="shared" si="33"/>
        <v>0.39662987117194232</v>
      </c>
      <c r="V234" s="501"/>
      <c r="W234" s="501">
        <f t="shared" si="36"/>
        <v>0.39558317406016552</v>
      </c>
      <c r="X234" s="501"/>
      <c r="Y234" s="501"/>
      <c r="Z234" s="501">
        <f t="shared" si="34"/>
        <v>0.98460000000000003</v>
      </c>
      <c r="AA234" s="501"/>
      <c r="AB234" s="501">
        <f t="shared" si="35"/>
        <v>0.98460000000000003</v>
      </c>
      <c r="AC234" s="501"/>
    </row>
    <row r="235" spans="1:29">
      <c r="A235" s="443">
        <v>151</v>
      </c>
      <c r="B235" s="503" t="s">
        <v>1068</v>
      </c>
      <c r="C235" s="498">
        <f t="shared" si="37"/>
        <v>37273.196000000004</v>
      </c>
      <c r="D235" s="498"/>
      <c r="E235" s="498">
        <v>37273.196000000004</v>
      </c>
      <c r="F235" s="498"/>
      <c r="G235" s="498"/>
      <c r="H235" s="500">
        <f t="shared" si="31"/>
        <v>0</v>
      </c>
      <c r="I235" s="498"/>
      <c r="J235" s="498"/>
      <c r="K235" s="498"/>
      <c r="L235" s="498">
        <f t="shared" si="38"/>
        <v>35400.085175</v>
      </c>
      <c r="M235" s="498"/>
      <c r="N235" s="498">
        <v>35400.085175</v>
      </c>
      <c r="O235" s="498"/>
      <c r="P235" s="498"/>
      <c r="Q235" s="500">
        <f t="shared" si="32"/>
        <v>0</v>
      </c>
      <c r="R235" s="498"/>
      <c r="S235" s="498"/>
      <c r="T235" s="498">
        <v>1575.9051999999999</v>
      </c>
      <c r="U235" s="501">
        <f t="shared" si="33"/>
        <v>0.94974643910331691</v>
      </c>
      <c r="V235" s="501"/>
      <c r="W235" s="501">
        <f t="shared" si="36"/>
        <v>0.94974643910331691</v>
      </c>
      <c r="X235" s="501"/>
      <c r="Y235" s="501"/>
      <c r="Z235" s="501"/>
      <c r="AA235" s="501"/>
      <c r="AB235" s="501"/>
      <c r="AC235" s="501"/>
    </row>
    <row r="236" spans="1:29" ht="28">
      <c r="A236" s="443">
        <v>152</v>
      </c>
      <c r="B236" s="503" t="s">
        <v>1069</v>
      </c>
      <c r="C236" s="498">
        <f t="shared" si="37"/>
        <v>59390.1728</v>
      </c>
      <c r="D236" s="498"/>
      <c r="E236" s="498">
        <v>59390.1728</v>
      </c>
      <c r="F236" s="498"/>
      <c r="G236" s="498"/>
      <c r="H236" s="500">
        <f t="shared" si="31"/>
        <v>0</v>
      </c>
      <c r="I236" s="498"/>
      <c r="J236" s="498"/>
      <c r="K236" s="498"/>
      <c r="L236" s="498">
        <f t="shared" si="38"/>
        <v>47618.148289999997</v>
      </c>
      <c r="M236" s="498"/>
      <c r="N236" s="498">
        <v>47618.148289999997</v>
      </c>
      <c r="O236" s="498"/>
      <c r="P236" s="498"/>
      <c r="Q236" s="500">
        <f t="shared" si="32"/>
        <v>0</v>
      </c>
      <c r="R236" s="498"/>
      <c r="S236" s="498"/>
      <c r="T236" s="498">
        <v>7953.415</v>
      </c>
      <c r="U236" s="501">
        <f t="shared" si="33"/>
        <v>0.8017849762848307</v>
      </c>
      <c r="V236" s="501"/>
      <c r="W236" s="501">
        <f t="shared" si="36"/>
        <v>0.8017849762848307</v>
      </c>
      <c r="X236" s="501"/>
      <c r="Y236" s="501"/>
      <c r="Z236" s="501"/>
      <c r="AA236" s="501"/>
      <c r="AB236" s="501"/>
      <c r="AC236" s="501"/>
    </row>
    <row r="237" spans="1:29">
      <c r="A237" s="443">
        <v>153</v>
      </c>
      <c r="B237" s="503" t="s">
        <v>1070</v>
      </c>
      <c r="C237" s="498">
        <f t="shared" si="37"/>
        <v>22716.202400000002</v>
      </c>
      <c r="D237" s="498"/>
      <c r="E237" s="498">
        <v>22716.202400000002</v>
      </c>
      <c r="F237" s="498"/>
      <c r="G237" s="498"/>
      <c r="H237" s="500">
        <f t="shared" si="31"/>
        <v>0</v>
      </c>
      <c r="I237" s="498"/>
      <c r="J237" s="498"/>
      <c r="K237" s="498"/>
      <c r="L237" s="498">
        <f t="shared" si="38"/>
        <v>19639.264275000001</v>
      </c>
      <c r="M237" s="498"/>
      <c r="N237" s="498">
        <v>19639.264275000001</v>
      </c>
      <c r="O237" s="498"/>
      <c r="P237" s="498"/>
      <c r="Q237" s="500">
        <f t="shared" si="32"/>
        <v>0</v>
      </c>
      <c r="R237" s="498"/>
      <c r="S237" s="498"/>
      <c r="T237" s="498">
        <v>18.773299999999999</v>
      </c>
      <c r="U237" s="501">
        <f t="shared" si="33"/>
        <v>0.86454874495219325</v>
      </c>
      <c r="V237" s="501"/>
      <c r="W237" s="501">
        <f t="shared" si="36"/>
        <v>0.86454874495219325</v>
      </c>
      <c r="X237" s="501"/>
      <c r="Y237" s="501"/>
      <c r="Z237" s="501"/>
      <c r="AA237" s="501"/>
      <c r="AB237" s="501"/>
      <c r="AC237" s="501"/>
    </row>
    <row r="238" spans="1:29" ht="28">
      <c r="A238" s="443">
        <v>154</v>
      </c>
      <c r="B238" s="503" t="s">
        <v>1071</v>
      </c>
      <c r="C238" s="498">
        <f t="shared" si="37"/>
        <v>1574</v>
      </c>
      <c r="D238" s="498"/>
      <c r="E238" s="498">
        <v>1574</v>
      </c>
      <c r="F238" s="498"/>
      <c r="G238" s="498"/>
      <c r="H238" s="500">
        <f t="shared" si="31"/>
        <v>0</v>
      </c>
      <c r="I238" s="498"/>
      <c r="J238" s="498"/>
      <c r="K238" s="498"/>
      <c r="L238" s="498">
        <f t="shared" si="38"/>
        <v>1543.520315</v>
      </c>
      <c r="M238" s="498"/>
      <c r="N238" s="498">
        <v>1543.520315</v>
      </c>
      <c r="O238" s="498"/>
      <c r="P238" s="498"/>
      <c r="Q238" s="500">
        <f t="shared" si="32"/>
        <v>0</v>
      </c>
      <c r="R238" s="498"/>
      <c r="S238" s="498"/>
      <c r="T238" s="498"/>
      <c r="U238" s="501">
        <f t="shared" si="33"/>
        <v>0.98063552414231259</v>
      </c>
      <c r="V238" s="501"/>
      <c r="W238" s="501">
        <f t="shared" si="36"/>
        <v>0.98063552414231259</v>
      </c>
      <c r="X238" s="501"/>
      <c r="Y238" s="501"/>
      <c r="Z238" s="501"/>
      <c r="AA238" s="501"/>
      <c r="AB238" s="501"/>
      <c r="AC238" s="501"/>
    </row>
    <row r="239" spans="1:29" ht="28">
      <c r="A239" s="443">
        <v>155</v>
      </c>
      <c r="B239" s="503" t="s">
        <v>1072</v>
      </c>
      <c r="C239" s="498">
        <f t="shared" si="37"/>
        <v>1538</v>
      </c>
      <c r="D239" s="498"/>
      <c r="E239" s="498">
        <v>1538</v>
      </c>
      <c r="F239" s="498"/>
      <c r="G239" s="498"/>
      <c r="H239" s="500">
        <f t="shared" si="31"/>
        <v>0</v>
      </c>
      <c r="I239" s="498"/>
      <c r="J239" s="498"/>
      <c r="K239" s="498"/>
      <c r="L239" s="498">
        <f t="shared" si="38"/>
        <v>1334.5</v>
      </c>
      <c r="M239" s="498"/>
      <c r="N239" s="498">
        <v>1334.5</v>
      </c>
      <c r="O239" s="498"/>
      <c r="P239" s="498"/>
      <c r="Q239" s="500">
        <f t="shared" si="32"/>
        <v>0</v>
      </c>
      <c r="R239" s="498"/>
      <c r="S239" s="498"/>
      <c r="T239" s="498"/>
      <c r="U239" s="501">
        <f t="shared" si="33"/>
        <v>0.86768530559167756</v>
      </c>
      <c r="V239" s="501"/>
      <c r="W239" s="501">
        <f t="shared" si="36"/>
        <v>0.86768530559167756</v>
      </c>
      <c r="X239" s="501"/>
      <c r="Y239" s="501"/>
      <c r="Z239" s="501"/>
      <c r="AA239" s="501"/>
      <c r="AB239" s="501"/>
      <c r="AC239" s="501"/>
    </row>
    <row r="240" spans="1:29">
      <c r="A240" s="443">
        <v>156</v>
      </c>
      <c r="B240" s="503" t="s">
        <v>1073</v>
      </c>
      <c r="C240" s="498">
        <f t="shared" si="37"/>
        <v>26703.822160999996</v>
      </c>
      <c r="D240" s="498"/>
      <c r="E240" s="498">
        <v>26703.822160999996</v>
      </c>
      <c r="F240" s="498"/>
      <c r="G240" s="498"/>
      <c r="H240" s="500">
        <f t="shared" si="31"/>
        <v>0</v>
      </c>
      <c r="I240" s="498"/>
      <c r="J240" s="498"/>
      <c r="K240" s="498"/>
      <c r="L240" s="498">
        <f t="shared" si="38"/>
        <v>26040.390158999999</v>
      </c>
      <c r="M240" s="498"/>
      <c r="N240" s="498">
        <v>26040.390158999999</v>
      </c>
      <c r="O240" s="498"/>
      <c r="P240" s="498"/>
      <c r="Q240" s="500">
        <f t="shared" si="32"/>
        <v>0</v>
      </c>
      <c r="R240" s="498"/>
      <c r="S240" s="498"/>
      <c r="T240" s="498">
        <v>297.67899999999997</v>
      </c>
      <c r="U240" s="501">
        <f t="shared" si="33"/>
        <v>0.97515591595839346</v>
      </c>
      <c r="V240" s="501"/>
      <c r="W240" s="501">
        <f t="shared" si="36"/>
        <v>0.97515591595839346</v>
      </c>
      <c r="X240" s="501"/>
      <c r="Y240" s="501"/>
      <c r="Z240" s="501"/>
      <c r="AA240" s="501"/>
      <c r="AB240" s="501"/>
      <c r="AC240" s="501"/>
    </row>
    <row r="241" spans="1:29">
      <c r="A241" s="443">
        <v>157</v>
      </c>
      <c r="B241" s="503" t="s">
        <v>1074</v>
      </c>
      <c r="C241" s="498">
        <f t="shared" si="37"/>
        <v>62727.370857000002</v>
      </c>
      <c r="D241" s="498"/>
      <c r="E241" s="498">
        <v>61686.989625000002</v>
      </c>
      <c r="F241" s="498"/>
      <c r="G241" s="498"/>
      <c r="H241" s="500">
        <f t="shared" si="31"/>
        <v>1040.381232</v>
      </c>
      <c r="I241" s="498"/>
      <c r="J241" s="498">
        <v>1040.381232</v>
      </c>
      <c r="K241" s="498"/>
      <c r="L241" s="498">
        <f t="shared" si="38"/>
        <v>41659.818024999993</v>
      </c>
      <c r="M241" s="498"/>
      <c r="N241" s="498">
        <v>41469.818024999993</v>
      </c>
      <c r="O241" s="498"/>
      <c r="P241" s="498"/>
      <c r="Q241" s="500">
        <f t="shared" si="32"/>
        <v>190</v>
      </c>
      <c r="R241" s="498"/>
      <c r="S241" s="498">
        <v>190</v>
      </c>
      <c r="T241" s="498">
        <v>12844.381232</v>
      </c>
      <c r="U241" s="501">
        <f t="shared" si="33"/>
        <v>0.66414098751200901</v>
      </c>
      <c r="V241" s="501"/>
      <c r="W241" s="501">
        <f t="shared" si="36"/>
        <v>0.67226198388182401</v>
      </c>
      <c r="X241" s="501"/>
      <c r="Y241" s="501"/>
      <c r="Z241" s="501">
        <f t="shared" si="34"/>
        <v>0.18262536285352754</v>
      </c>
      <c r="AA241" s="501"/>
      <c r="AB241" s="501">
        <f t="shared" si="35"/>
        <v>0.18262536285352754</v>
      </c>
      <c r="AC241" s="501"/>
    </row>
    <row r="242" spans="1:29">
      <c r="A242" s="443">
        <v>158</v>
      </c>
      <c r="B242" s="503" t="s">
        <v>1075</v>
      </c>
      <c r="C242" s="498">
        <f t="shared" si="37"/>
        <v>1671</v>
      </c>
      <c r="D242" s="498"/>
      <c r="E242" s="498">
        <v>1671</v>
      </c>
      <c r="F242" s="498"/>
      <c r="G242" s="498"/>
      <c r="H242" s="500">
        <f t="shared" si="31"/>
        <v>0</v>
      </c>
      <c r="I242" s="498"/>
      <c r="J242" s="498"/>
      <c r="K242" s="498"/>
      <c r="L242" s="498">
        <f t="shared" si="38"/>
        <v>1536.802428</v>
      </c>
      <c r="M242" s="498"/>
      <c r="N242" s="498">
        <v>1536.802428</v>
      </c>
      <c r="O242" s="498"/>
      <c r="P242" s="498"/>
      <c r="Q242" s="500">
        <f t="shared" si="32"/>
        <v>0</v>
      </c>
      <c r="R242" s="498"/>
      <c r="S242" s="498"/>
      <c r="T242" s="498">
        <v>0</v>
      </c>
      <c r="U242" s="501">
        <f t="shared" si="33"/>
        <v>0.91969026211849192</v>
      </c>
      <c r="V242" s="501"/>
      <c r="W242" s="501">
        <f t="shared" si="36"/>
        <v>0.91969026211849192</v>
      </c>
      <c r="X242" s="501"/>
      <c r="Y242" s="501"/>
      <c r="Z242" s="501"/>
      <c r="AA242" s="501"/>
      <c r="AB242" s="501"/>
      <c r="AC242" s="501"/>
    </row>
    <row r="243" spans="1:29" ht="28">
      <c r="A243" s="443">
        <v>159</v>
      </c>
      <c r="B243" s="503" t="s">
        <v>1076</v>
      </c>
      <c r="C243" s="498">
        <f t="shared" si="37"/>
        <v>5549.7027699999999</v>
      </c>
      <c r="D243" s="498"/>
      <c r="E243" s="498">
        <v>5549.7027699999999</v>
      </c>
      <c r="F243" s="498"/>
      <c r="G243" s="498"/>
      <c r="H243" s="500">
        <f t="shared" si="31"/>
        <v>0</v>
      </c>
      <c r="I243" s="498"/>
      <c r="J243" s="498"/>
      <c r="K243" s="498"/>
      <c r="L243" s="498">
        <f t="shared" si="38"/>
        <v>5188.7615990000004</v>
      </c>
      <c r="M243" s="498"/>
      <c r="N243" s="498">
        <v>5188.7615990000004</v>
      </c>
      <c r="O243" s="498"/>
      <c r="P243" s="498"/>
      <c r="Q243" s="500">
        <f t="shared" si="32"/>
        <v>0</v>
      </c>
      <c r="R243" s="498"/>
      <c r="S243" s="498"/>
      <c r="T243" s="498">
        <v>0</v>
      </c>
      <c r="U243" s="501">
        <f t="shared" si="33"/>
        <v>0.93496207167145284</v>
      </c>
      <c r="V243" s="501"/>
      <c r="W243" s="501">
        <f t="shared" si="36"/>
        <v>0.93496207167145284</v>
      </c>
      <c r="X243" s="501"/>
      <c r="Y243" s="501"/>
      <c r="Z243" s="501"/>
      <c r="AA243" s="501"/>
      <c r="AB243" s="501"/>
      <c r="AC243" s="501"/>
    </row>
    <row r="244" spans="1:29">
      <c r="A244" s="443">
        <v>160</v>
      </c>
      <c r="B244" s="503" t="s">
        <v>1077</v>
      </c>
      <c r="C244" s="498">
        <f t="shared" si="37"/>
        <v>5338.8</v>
      </c>
      <c r="D244" s="498"/>
      <c r="E244" s="498">
        <v>5338.8</v>
      </c>
      <c r="F244" s="498"/>
      <c r="G244" s="498"/>
      <c r="H244" s="500">
        <f t="shared" si="31"/>
        <v>0</v>
      </c>
      <c r="I244" s="498"/>
      <c r="J244" s="498"/>
      <c r="K244" s="498"/>
      <c r="L244" s="498">
        <f t="shared" si="38"/>
        <v>5324.5</v>
      </c>
      <c r="M244" s="498"/>
      <c r="N244" s="498">
        <v>5324.5</v>
      </c>
      <c r="O244" s="498"/>
      <c r="P244" s="498"/>
      <c r="Q244" s="500">
        <f t="shared" si="32"/>
        <v>0</v>
      </c>
      <c r="R244" s="498"/>
      <c r="S244" s="498"/>
      <c r="T244" s="498">
        <v>14.300000000000182</v>
      </c>
      <c r="U244" s="501">
        <f t="shared" si="33"/>
        <v>0.9973214954671461</v>
      </c>
      <c r="V244" s="501"/>
      <c r="W244" s="501">
        <f t="shared" si="36"/>
        <v>0.9973214954671461</v>
      </c>
      <c r="X244" s="501"/>
      <c r="Y244" s="501"/>
      <c r="Z244" s="501"/>
      <c r="AA244" s="501"/>
      <c r="AB244" s="501"/>
      <c r="AC244" s="501"/>
    </row>
    <row r="245" spans="1:29">
      <c r="A245" s="443">
        <v>161</v>
      </c>
      <c r="B245" s="503" t="s">
        <v>799</v>
      </c>
      <c r="C245" s="498">
        <f t="shared" si="37"/>
        <v>3776.6355000000003</v>
      </c>
      <c r="D245" s="498"/>
      <c r="E245" s="498">
        <v>2000.0000000000002</v>
      </c>
      <c r="F245" s="498"/>
      <c r="G245" s="498"/>
      <c r="H245" s="500">
        <f t="shared" si="31"/>
        <v>1776.6355000000001</v>
      </c>
      <c r="I245" s="498"/>
      <c r="J245" s="498">
        <v>1776.6355000000001</v>
      </c>
      <c r="K245" s="498"/>
      <c r="L245" s="498">
        <f t="shared" si="38"/>
        <v>2086.5</v>
      </c>
      <c r="M245" s="498"/>
      <c r="N245" s="498">
        <v>2000</v>
      </c>
      <c r="O245" s="498"/>
      <c r="P245" s="498"/>
      <c r="Q245" s="500">
        <f t="shared" si="32"/>
        <v>86.5</v>
      </c>
      <c r="R245" s="498"/>
      <c r="S245" s="498">
        <v>86.5</v>
      </c>
      <c r="T245" s="498">
        <v>1690.1355000000003</v>
      </c>
      <c r="U245" s="501">
        <f t="shared" si="33"/>
        <v>0.55247587435959855</v>
      </c>
      <c r="V245" s="501"/>
      <c r="W245" s="501">
        <f t="shared" si="36"/>
        <v>0.99999999999999989</v>
      </c>
      <c r="X245" s="501"/>
      <c r="Y245" s="501"/>
      <c r="Z245" s="501">
        <f t="shared" si="34"/>
        <v>4.8687533261605992E-2</v>
      </c>
      <c r="AA245" s="501"/>
      <c r="AB245" s="501">
        <f t="shared" si="35"/>
        <v>4.8687533261605992E-2</v>
      </c>
      <c r="AC245" s="501"/>
    </row>
    <row r="246" spans="1:29" ht="28">
      <c r="A246" s="443">
        <v>162</v>
      </c>
      <c r="B246" s="503" t="s">
        <v>1078</v>
      </c>
      <c r="C246" s="498">
        <f t="shared" si="37"/>
        <v>15170.632</v>
      </c>
      <c r="D246" s="498"/>
      <c r="E246" s="498">
        <v>15170.632</v>
      </c>
      <c r="F246" s="498"/>
      <c r="G246" s="498"/>
      <c r="H246" s="500">
        <f t="shared" si="31"/>
        <v>0</v>
      </c>
      <c r="I246" s="498"/>
      <c r="J246" s="498"/>
      <c r="K246" s="498"/>
      <c r="L246" s="498">
        <f t="shared" si="38"/>
        <v>14575.056248999999</v>
      </c>
      <c r="M246" s="498"/>
      <c r="N246" s="498">
        <v>14575.056248999999</v>
      </c>
      <c r="O246" s="498"/>
      <c r="P246" s="498"/>
      <c r="Q246" s="500">
        <f t="shared" si="32"/>
        <v>0</v>
      </c>
      <c r="R246" s="498"/>
      <c r="S246" s="498"/>
      <c r="T246" s="498">
        <v>0</v>
      </c>
      <c r="U246" s="501">
        <f t="shared" si="33"/>
        <v>0.96074153331252121</v>
      </c>
      <c r="V246" s="501"/>
      <c r="W246" s="501">
        <f t="shared" si="36"/>
        <v>0.96074153331252121</v>
      </c>
      <c r="X246" s="501"/>
      <c r="Y246" s="501"/>
      <c r="Z246" s="501"/>
      <c r="AA246" s="501"/>
      <c r="AB246" s="501"/>
      <c r="AC246" s="501"/>
    </row>
    <row r="247" spans="1:29" ht="28">
      <c r="A247" s="443">
        <v>163</v>
      </c>
      <c r="B247" s="503" t="s">
        <v>1078</v>
      </c>
      <c r="C247" s="498">
        <f t="shared" si="37"/>
        <v>1370</v>
      </c>
      <c r="D247" s="498"/>
      <c r="E247" s="498">
        <v>1370</v>
      </c>
      <c r="F247" s="498"/>
      <c r="G247" s="498"/>
      <c r="H247" s="500">
        <f t="shared" si="31"/>
        <v>0</v>
      </c>
      <c r="I247" s="498"/>
      <c r="J247" s="498"/>
      <c r="K247" s="498"/>
      <c r="L247" s="498">
        <f t="shared" si="38"/>
        <v>1069.7049</v>
      </c>
      <c r="M247" s="498"/>
      <c r="N247" s="498">
        <v>1069.7049</v>
      </c>
      <c r="O247" s="498"/>
      <c r="P247" s="498"/>
      <c r="Q247" s="500">
        <f t="shared" si="32"/>
        <v>0</v>
      </c>
      <c r="R247" s="498"/>
      <c r="S247" s="498"/>
      <c r="T247" s="498">
        <v>0</v>
      </c>
      <c r="U247" s="501">
        <f t="shared" si="33"/>
        <v>0.78080649635036492</v>
      </c>
      <c r="V247" s="501"/>
      <c r="W247" s="501">
        <f t="shared" si="36"/>
        <v>0.78080649635036492</v>
      </c>
      <c r="X247" s="501"/>
      <c r="Y247" s="501"/>
      <c r="Z247" s="501"/>
      <c r="AA247" s="501"/>
      <c r="AB247" s="501"/>
      <c r="AC247" s="501"/>
    </row>
    <row r="248" spans="1:29">
      <c r="A248" s="443">
        <v>164</v>
      </c>
      <c r="B248" s="503" t="s">
        <v>793</v>
      </c>
      <c r="C248" s="498">
        <f t="shared" si="37"/>
        <v>8689.4</v>
      </c>
      <c r="D248" s="498"/>
      <c r="E248" s="498">
        <v>8689.4</v>
      </c>
      <c r="F248" s="498"/>
      <c r="G248" s="498"/>
      <c r="H248" s="500">
        <f t="shared" si="31"/>
        <v>0</v>
      </c>
      <c r="I248" s="498"/>
      <c r="J248" s="498"/>
      <c r="K248" s="498"/>
      <c r="L248" s="498">
        <f t="shared" si="38"/>
        <v>8654.5532039999998</v>
      </c>
      <c r="M248" s="498"/>
      <c r="N248" s="498">
        <v>8654.5532039999998</v>
      </c>
      <c r="O248" s="498"/>
      <c r="P248" s="498"/>
      <c r="Q248" s="500">
        <f t="shared" si="32"/>
        <v>0</v>
      </c>
      <c r="R248" s="498"/>
      <c r="S248" s="498"/>
      <c r="T248" s="498">
        <v>19</v>
      </c>
      <c r="U248" s="501">
        <f t="shared" si="33"/>
        <v>0.99598973507952215</v>
      </c>
      <c r="V248" s="501"/>
      <c r="W248" s="501">
        <f t="shared" si="36"/>
        <v>0.99598973507952215</v>
      </c>
      <c r="X248" s="501"/>
      <c r="Y248" s="501"/>
      <c r="Z248" s="501"/>
      <c r="AA248" s="501"/>
      <c r="AB248" s="501"/>
      <c r="AC248" s="501"/>
    </row>
    <row r="249" spans="1:29">
      <c r="A249" s="443">
        <v>165</v>
      </c>
      <c r="B249" s="503" t="s">
        <v>1079</v>
      </c>
      <c r="C249" s="498">
        <f t="shared" si="37"/>
        <v>1218</v>
      </c>
      <c r="D249" s="498"/>
      <c r="E249" s="498">
        <v>1218</v>
      </c>
      <c r="F249" s="498"/>
      <c r="G249" s="498"/>
      <c r="H249" s="500">
        <f t="shared" si="31"/>
        <v>0</v>
      </c>
      <c r="I249" s="498"/>
      <c r="J249" s="498"/>
      <c r="K249" s="498"/>
      <c r="L249" s="498">
        <f t="shared" si="38"/>
        <v>1217.552132</v>
      </c>
      <c r="M249" s="498"/>
      <c r="N249" s="498">
        <v>1217.552132</v>
      </c>
      <c r="O249" s="498"/>
      <c r="P249" s="498"/>
      <c r="Q249" s="500">
        <f t="shared" si="32"/>
        <v>0</v>
      </c>
      <c r="R249" s="498"/>
      <c r="S249" s="498"/>
      <c r="T249" s="498">
        <v>0</v>
      </c>
      <c r="U249" s="501">
        <f t="shared" si="33"/>
        <v>0.99963229228243022</v>
      </c>
      <c r="V249" s="501"/>
      <c r="W249" s="501">
        <f t="shared" si="36"/>
        <v>0.99963229228243022</v>
      </c>
      <c r="X249" s="501"/>
      <c r="Y249" s="501"/>
      <c r="Z249" s="501"/>
      <c r="AA249" s="501"/>
      <c r="AB249" s="501"/>
      <c r="AC249" s="501"/>
    </row>
    <row r="250" spans="1:29" ht="28">
      <c r="A250" s="443">
        <v>166</v>
      </c>
      <c r="B250" s="503" t="s">
        <v>1080</v>
      </c>
      <c r="C250" s="498">
        <f t="shared" si="37"/>
        <v>55822.915934999997</v>
      </c>
      <c r="D250" s="498"/>
      <c r="E250" s="498">
        <v>53352.415934999997</v>
      </c>
      <c r="F250" s="498"/>
      <c r="G250" s="498"/>
      <c r="H250" s="500">
        <f t="shared" si="31"/>
        <v>2470.5</v>
      </c>
      <c r="I250" s="498"/>
      <c r="J250" s="498">
        <v>2470.5</v>
      </c>
      <c r="K250" s="498"/>
      <c r="L250" s="498">
        <f t="shared" si="38"/>
        <v>47253.923464999898</v>
      </c>
      <c r="M250" s="498"/>
      <c r="N250" s="498">
        <f>44883.4234649999+62.5</f>
        <v>44945.923464999898</v>
      </c>
      <c r="O250" s="498"/>
      <c r="P250" s="498"/>
      <c r="Q250" s="500">
        <f t="shared" si="32"/>
        <v>2308</v>
      </c>
      <c r="R250" s="498"/>
      <c r="S250" s="498">
        <f>2370.5-62.5</f>
        <v>2308</v>
      </c>
      <c r="T250" s="498">
        <v>656.35414200000002</v>
      </c>
      <c r="U250" s="501">
        <f t="shared" si="33"/>
        <v>0.84649686734426766</v>
      </c>
      <c r="V250" s="501"/>
      <c r="W250" s="501">
        <f t="shared" si="36"/>
        <v>0.84243464288024283</v>
      </c>
      <c r="X250" s="501"/>
      <c r="Y250" s="501"/>
      <c r="Z250" s="501">
        <f t="shared" si="34"/>
        <v>0.93422384132766645</v>
      </c>
      <c r="AA250" s="501"/>
      <c r="AB250" s="501">
        <f t="shared" si="35"/>
        <v>0.93422384132766645</v>
      </c>
      <c r="AC250" s="501"/>
    </row>
    <row r="251" spans="1:29" ht="28">
      <c r="A251" s="443">
        <v>167</v>
      </c>
      <c r="B251" s="503" t="s">
        <v>1081</v>
      </c>
      <c r="C251" s="498">
        <f t="shared" si="37"/>
        <v>4419.7</v>
      </c>
      <c r="D251" s="498"/>
      <c r="E251" s="498">
        <v>4419.7</v>
      </c>
      <c r="F251" s="498"/>
      <c r="G251" s="498"/>
      <c r="H251" s="500">
        <f t="shared" si="31"/>
        <v>0</v>
      </c>
      <c r="I251" s="498"/>
      <c r="J251" s="498"/>
      <c r="K251" s="498"/>
      <c r="L251" s="498">
        <f t="shared" si="38"/>
        <v>4418.1289750000005</v>
      </c>
      <c r="M251" s="498"/>
      <c r="N251" s="498">
        <v>4418.1289750000005</v>
      </c>
      <c r="O251" s="498"/>
      <c r="P251" s="498"/>
      <c r="Q251" s="500">
        <f t="shared" si="32"/>
        <v>0</v>
      </c>
      <c r="R251" s="498"/>
      <c r="S251" s="498"/>
      <c r="T251" s="498">
        <v>0</v>
      </c>
      <c r="U251" s="501">
        <f t="shared" si="33"/>
        <v>0.99964454035341777</v>
      </c>
      <c r="V251" s="501"/>
      <c r="W251" s="501">
        <f t="shared" si="36"/>
        <v>0.99964454035341777</v>
      </c>
      <c r="X251" s="501"/>
      <c r="Y251" s="501"/>
      <c r="Z251" s="501"/>
      <c r="AA251" s="501"/>
      <c r="AB251" s="501"/>
      <c r="AC251" s="501"/>
    </row>
    <row r="252" spans="1:29">
      <c r="A252" s="443">
        <v>168</v>
      </c>
      <c r="B252" s="503" t="s">
        <v>1082</v>
      </c>
      <c r="C252" s="498">
        <f t="shared" si="37"/>
        <v>5145.2</v>
      </c>
      <c r="D252" s="498"/>
      <c r="E252" s="498">
        <v>4993.2</v>
      </c>
      <c r="F252" s="498"/>
      <c r="G252" s="498"/>
      <c r="H252" s="500">
        <f t="shared" si="31"/>
        <v>152</v>
      </c>
      <c r="I252" s="498"/>
      <c r="J252" s="498">
        <v>152</v>
      </c>
      <c r="K252" s="498"/>
      <c r="L252" s="498">
        <f t="shared" si="38"/>
        <v>5143.9406660000004</v>
      </c>
      <c r="M252" s="498"/>
      <c r="N252" s="498">
        <v>4992.6916660000006</v>
      </c>
      <c r="O252" s="498"/>
      <c r="P252" s="498"/>
      <c r="Q252" s="500">
        <f t="shared" si="32"/>
        <v>151.249</v>
      </c>
      <c r="R252" s="498"/>
      <c r="S252" s="498">
        <v>151.249</v>
      </c>
      <c r="T252" s="498">
        <v>0</v>
      </c>
      <c r="U252" s="501">
        <f t="shared" si="33"/>
        <v>0.99975524100132174</v>
      </c>
      <c r="V252" s="501"/>
      <c r="W252" s="501">
        <f t="shared" si="36"/>
        <v>0.9998981947448532</v>
      </c>
      <c r="X252" s="501"/>
      <c r="Y252" s="501"/>
      <c r="Z252" s="501">
        <f t="shared" si="34"/>
        <v>0.99505921052631574</v>
      </c>
      <c r="AA252" s="501"/>
      <c r="AB252" s="501">
        <f t="shared" si="35"/>
        <v>0.99505921052631574</v>
      </c>
      <c r="AC252" s="501"/>
    </row>
    <row r="253" spans="1:29">
      <c r="A253" s="443">
        <v>169</v>
      </c>
      <c r="B253" s="503" t="s">
        <v>1083</v>
      </c>
      <c r="C253" s="498">
        <f t="shared" si="37"/>
        <v>5525</v>
      </c>
      <c r="D253" s="498"/>
      <c r="E253" s="498">
        <v>5285</v>
      </c>
      <c r="F253" s="498"/>
      <c r="G253" s="498"/>
      <c r="H253" s="500">
        <f t="shared" si="31"/>
        <v>240</v>
      </c>
      <c r="I253" s="498"/>
      <c r="J253" s="498">
        <v>240</v>
      </c>
      <c r="K253" s="498"/>
      <c r="L253" s="498">
        <f t="shared" si="38"/>
        <v>5523.843828</v>
      </c>
      <c r="M253" s="498"/>
      <c r="N253" s="498">
        <v>5284.7362309999999</v>
      </c>
      <c r="O253" s="498"/>
      <c r="P253" s="498"/>
      <c r="Q253" s="500">
        <f t="shared" si="32"/>
        <v>239.107597</v>
      </c>
      <c r="R253" s="498"/>
      <c r="S253" s="498">
        <v>239.107597</v>
      </c>
      <c r="T253" s="498">
        <v>0</v>
      </c>
      <c r="U253" s="501">
        <f t="shared" si="33"/>
        <v>0.99979073809954755</v>
      </c>
      <c r="V253" s="501"/>
      <c r="W253" s="501">
        <f t="shared" si="36"/>
        <v>0.99995009101229893</v>
      </c>
      <c r="X253" s="501"/>
      <c r="Y253" s="501"/>
      <c r="Z253" s="501">
        <f t="shared" si="34"/>
        <v>0.9962816541666667</v>
      </c>
      <c r="AA253" s="501"/>
      <c r="AB253" s="501">
        <f t="shared" si="35"/>
        <v>0.9962816541666667</v>
      </c>
      <c r="AC253" s="501"/>
    </row>
    <row r="254" spans="1:29">
      <c r="A254" s="443">
        <v>170</v>
      </c>
      <c r="B254" s="503" t="s">
        <v>1084</v>
      </c>
      <c r="C254" s="498">
        <f t="shared" si="37"/>
        <v>4130</v>
      </c>
      <c r="D254" s="498"/>
      <c r="E254" s="498">
        <v>3940</v>
      </c>
      <c r="F254" s="498"/>
      <c r="G254" s="498"/>
      <c r="H254" s="500">
        <f t="shared" si="31"/>
        <v>190</v>
      </c>
      <c r="I254" s="498"/>
      <c r="J254" s="498">
        <v>190</v>
      </c>
      <c r="K254" s="498"/>
      <c r="L254" s="498">
        <f t="shared" si="38"/>
        <v>4129.4754860000003</v>
      </c>
      <c r="M254" s="498"/>
      <c r="N254" s="498">
        <v>3939.4754860000003</v>
      </c>
      <c r="O254" s="498"/>
      <c r="P254" s="498"/>
      <c r="Q254" s="500">
        <f t="shared" si="32"/>
        <v>190</v>
      </c>
      <c r="R254" s="498"/>
      <c r="S254" s="498">
        <v>190</v>
      </c>
      <c r="T254" s="498">
        <v>0</v>
      </c>
      <c r="U254" s="501">
        <f t="shared" si="33"/>
        <v>0.99987299903147708</v>
      </c>
      <c r="V254" s="501"/>
      <c r="W254" s="501">
        <f t="shared" si="36"/>
        <v>0.99986687461928936</v>
      </c>
      <c r="X254" s="501"/>
      <c r="Y254" s="501"/>
      <c r="Z254" s="501">
        <f t="shared" si="34"/>
        <v>1</v>
      </c>
      <c r="AA254" s="501"/>
      <c r="AB254" s="501">
        <f t="shared" si="35"/>
        <v>1</v>
      </c>
      <c r="AC254" s="501"/>
    </row>
    <row r="255" spans="1:29">
      <c r="A255" s="443">
        <v>171</v>
      </c>
      <c r="B255" s="503" t="s">
        <v>1085</v>
      </c>
      <c r="C255" s="498">
        <f t="shared" si="37"/>
        <v>1810.1</v>
      </c>
      <c r="D255" s="498"/>
      <c r="E255" s="498">
        <v>1810.1</v>
      </c>
      <c r="F255" s="498"/>
      <c r="G255" s="498"/>
      <c r="H255" s="500">
        <f t="shared" si="31"/>
        <v>0</v>
      </c>
      <c r="I255" s="498"/>
      <c r="J255" s="498"/>
      <c r="K255" s="498"/>
      <c r="L255" s="498">
        <f t="shared" si="38"/>
        <v>1809.88364</v>
      </c>
      <c r="M255" s="498"/>
      <c r="N255" s="498">
        <v>1809.88364</v>
      </c>
      <c r="O255" s="498"/>
      <c r="P255" s="498"/>
      <c r="Q255" s="500">
        <f t="shared" si="32"/>
        <v>0</v>
      </c>
      <c r="R255" s="498"/>
      <c r="S255" s="498"/>
      <c r="T255" s="498">
        <v>0</v>
      </c>
      <c r="U255" s="501">
        <f t="shared" si="33"/>
        <v>0.99988047069222696</v>
      </c>
      <c r="V255" s="501"/>
      <c r="W255" s="501">
        <f t="shared" si="36"/>
        <v>0.99988047069222696</v>
      </c>
      <c r="X255" s="501"/>
      <c r="Y255" s="501"/>
      <c r="Z255" s="501"/>
      <c r="AA255" s="501"/>
      <c r="AB255" s="501"/>
      <c r="AC255" s="501"/>
    </row>
    <row r="256" spans="1:29">
      <c r="A256" s="443">
        <v>172</v>
      </c>
      <c r="B256" s="503" t="s">
        <v>794</v>
      </c>
      <c r="C256" s="498">
        <f t="shared" si="37"/>
        <v>4884</v>
      </c>
      <c r="D256" s="498"/>
      <c r="E256" s="498">
        <v>3894</v>
      </c>
      <c r="F256" s="498"/>
      <c r="G256" s="498"/>
      <c r="H256" s="500">
        <f t="shared" si="31"/>
        <v>990</v>
      </c>
      <c r="I256" s="498"/>
      <c r="J256" s="498">
        <v>990</v>
      </c>
      <c r="K256" s="498"/>
      <c r="L256" s="498">
        <f t="shared" si="38"/>
        <v>3000.0449199999998</v>
      </c>
      <c r="M256" s="498"/>
      <c r="N256" s="498">
        <v>2010.0449199999998</v>
      </c>
      <c r="O256" s="498"/>
      <c r="P256" s="498"/>
      <c r="Q256" s="500">
        <f t="shared" si="32"/>
        <v>990</v>
      </c>
      <c r="R256" s="498"/>
      <c r="S256" s="498">
        <v>990</v>
      </c>
      <c r="T256" s="498">
        <v>0</v>
      </c>
      <c r="U256" s="501">
        <f t="shared" si="33"/>
        <v>0.61425981162981158</v>
      </c>
      <c r="V256" s="501"/>
      <c r="W256" s="501">
        <f t="shared" si="36"/>
        <v>0.51619027221366198</v>
      </c>
      <c r="X256" s="501"/>
      <c r="Y256" s="501"/>
      <c r="Z256" s="501">
        <f t="shared" si="34"/>
        <v>1</v>
      </c>
      <c r="AA256" s="501"/>
      <c r="AB256" s="501">
        <f t="shared" si="35"/>
        <v>1</v>
      </c>
      <c r="AC256" s="501"/>
    </row>
    <row r="257" spans="1:29">
      <c r="A257" s="443">
        <v>173</v>
      </c>
      <c r="B257" s="503" t="s">
        <v>795</v>
      </c>
      <c r="C257" s="498">
        <f t="shared" si="37"/>
        <v>4129.1499999999996</v>
      </c>
      <c r="D257" s="498"/>
      <c r="E257" s="498">
        <v>4129.1499999999996</v>
      </c>
      <c r="F257" s="498"/>
      <c r="G257" s="498"/>
      <c r="H257" s="500">
        <f t="shared" si="31"/>
        <v>0</v>
      </c>
      <c r="I257" s="498"/>
      <c r="J257" s="498"/>
      <c r="K257" s="498"/>
      <c r="L257" s="498">
        <f t="shared" si="38"/>
        <v>2129.15</v>
      </c>
      <c r="M257" s="498"/>
      <c r="N257" s="498">
        <v>2129.15</v>
      </c>
      <c r="O257" s="498"/>
      <c r="P257" s="498"/>
      <c r="Q257" s="500">
        <f t="shared" si="32"/>
        <v>0</v>
      </c>
      <c r="R257" s="498"/>
      <c r="S257" s="498"/>
      <c r="T257" s="498">
        <v>0</v>
      </c>
      <c r="U257" s="501">
        <f t="shared" si="33"/>
        <v>0.51563881186200555</v>
      </c>
      <c r="V257" s="501"/>
      <c r="W257" s="501">
        <f t="shared" si="36"/>
        <v>0.51563881186200555</v>
      </c>
      <c r="X257" s="501"/>
      <c r="Y257" s="501"/>
      <c r="Z257" s="501"/>
      <c r="AA257" s="501"/>
      <c r="AB257" s="501"/>
      <c r="AC257" s="501"/>
    </row>
    <row r="258" spans="1:29" ht="28">
      <c r="A258" s="443">
        <v>174</v>
      </c>
      <c r="B258" s="503" t="s">
        <v>796</v>
      </c>
      <c r="C258" s="498">
        <f t="shared" si="37"/>
        <v>196</v>
      </c>
      <c r="D258" s="498"/>
      <c r="E258" s="498">
        <v>196</v>
      </c>
      <c r="F258" s="498"/>
      <c r="G258" s="498"/>
      <c r="H258" s="500">
        <f t="shared" si="31"/>
        <v>0</v>
      </c>
      <c r="I258" s="498"/>
      <c r="J258" s="498"/>
      <c r="K258" s="498"/>
      <c r="L258" s="498">
        <f t="shared" si="38"/>
        <v>196</v>
      </c>
      <c r="M258" s="498"/>
      <c r="N258" s="498">
        <v>196</v>
      </c>
      <c r="O258" s="498"/>
      <c r="P258" s="498"/>
      <c r="Q258" s="500">
        <f t="shared" si="32"/>
        <v>0</v>
      </c>
      <c r="R258" s="498"/>
      <c r="S258" s="498"/>
      <c r="T258" s="498">
        <v>0</v>
      </c>
      <c r="U258" s="501">
        <f t="shared" si="33"/>
        <v>1</v>
      </c>
      <c r="V258" s="501"/>
      <c r="W258" s="501">
        <f t="shared" si="36"/>
        <v>1</v>
      </c>
      <c r="X258" s="501"/>
      <c r="Y258" s="501"/>
      <c r="Z258" s="501"/>
      <c r="AA258" s="501"/>
      <c r="AB258" s="501"/>
      <c r="AC258" s="501"/>
    </row>
    <row r="259" spans="1:29">
      <c r="A259" s="443">
        <v>175</v>
      </c>
      <c r="B259" s="503" t="s">
        <v>1086</v>
      </c>
      <c r="C259" s="498">
        <f t="shared" si="37"/>
        <v>607.08347000000003</v>
      </c>
      <c r="D259" s="498"/>
      <c r="E259" s="498">
        <v>607.08347000000003</v>
      </c>
      <c r="F259" s="498"/>
      <c r="G259" s="498"/>
      <c r="H259" s="500">
        <f t="shared" si="31"/>
        <v>0</v>
      </c>
      <c r="I259" s="498"/>
      <c r="J259" s="498"/>
      <c r="K259" s="498"/>
      <c r="L259" s="498">
        <f t="shared" si="38"/>
        <v>607.08347000000003</v>
      </c>
      <c r="M259" s="498"/>
      <c r="N259" s="498">
        <v>607.08347000000003</v>
      </c>
      <c r="O259" s="498"/>
      <c r="P259" s="498"/>
      <c r="Q259" s="500">
        <f t="shared" si="32"/>
        <v>0</v>
      </c>
      <c r="R259" s="498"/>
      <c r="S259" s="498"/>
      <c r="T259" s="498">
        <v>0</v>
      </c>
      <c r="U259" s="501">
        <f t="shared" si="33"/>
        <v>1</v>
      </c>
      <c r="V259" s="501"/>
      <c r="W259" s="501">
        <f t="shared" si="36"/>
        <v>1</v>
      </c>
      <c r="X259" s="501"/>
      <c r="Y259" s="501"/>
      <c r="Z259" s="501"/>
      <c r="AA259" s="501"/>
      <c r="AB259" s="501"/>
      <c r="AC259" s="501"/>
    </row>
    <row r="260" spans="1:29">
      <c r="A260" s="443">
        <v>176</v>
      </c>
      <c r="B260" s="503" t="s">
        <v>797</v>
      </c>
      <c r="C260" s="498">
        <f t="shared" si="37"/>
        <v>329</v>
      </c>
      <c r="D260" s="498"/>
      <c r="E260" s="498">
        <v>329</v>
      </c>
      <c r="F260" s="498"/>
      <c r="G260" s="498"/>
      <c r="H260" s="500">
        <f t="shared" si="31"/>
        <v>0</v>
      </c>
      <c r="I260" s="498"/>
      <c r="J260" s="498"/>
      <c r="K260" s="498"/>
      <c r="L260" s="498">
        <f t="shared" si="38"/>
        <v>329</v>
      </c>
      <c r="M260" s="498"/>
      <c r="N260" s="498">
        <v>329</v>
      </c>
      <c r="O260" s="498"/>
      <c r="P260" s="498"/>
      <c r="Q260" s="500">
        <f t="shared" si="32"/>
        <v>0</v>
      </c>
      <c r="R260" s="498"/>
      <c r="S260" s="498"/>
      <c r="T260" s="498">
        <v>0</v>
      </c>
      <c r="U260" s="501">
        <f t="shared" si="33"/>
        <v>1</v>
      </c>
      <c r="V260" s="501"/>
      <c r="W260" s="501">
        <f t="shared" si="36"/>
        <v>1</v>
      </c>
      <c r="X260" s="501"/>
      <c r="Y260" s="501"/>
      <c r="Z260" s="501"/>
      <c r="AA260" s="501"/>
      <c r="AB260" s="501"/>
      <c r="AC260" s="501"/>
    </row>
    <row r="261" spans="1:29">
      <c r="A261" s="443">
        <v>177</v>
      </c>
      <c r="B261" s="503" t="s">
        <v>1087</v>
      </c>
      <c r="C261" s="498">
        <f t="shared" si="37"/>
        <v>2543</v>
      </c>
      <c r="D261" s="498"/>
      <c r="E261" s="498">
        <v>2543</v>
      </c>
      <c r="F261" s="498"/>
      <c r="G261" s="498"/>
      <c r="H261" s="500">
        <f t="shared" si="31"/>
        <v>0</v>
      </c>
      <c r="I261" s="498"/>
      <c r="J261" s="498"/>
      <c r="K261" s="498"/>
      <c r="L261" s="498">
        <f t="shared" si="38"/>
        <v>183.85279800000001</v>
      </c>
      <c r="M261" s="498"/>
      <c r="N261" s="498">
        <v>183.85279800000001</v>
      </c>
      <c r="O261" s="498"/>
      <c r="P261" s="498"/>
      <c r="Q261" s="500">
        <f t="shared" si="32"/>
        <v>0</v>
      </c>
      <c r="R261" s="498"/>
      <c r="S261" s="498"/>
      <c r="T261" s="498">
        <v>0</v>
      </c>
      <c r="U261" s="501">
        <f t="shared" si="33"/>
        <v>7.2297600471883605E-2</v>
      </c>
      <c r="V261" s="501"/>
      <c r="W261" s="501">
        <f t="shared" si="36"/>
        <v>7.2297600471883605E-2</v>
      </c>
      <c r="X261" s="501"/>
      <c r="Y261" s="501"/>
      <c r="Z261" s="501"/>
      <c r="AA261" s="501"/>
      <c r="AB261" s="501"/>
      <c r="AC261" s="501"/>
    </row>
    <row r="262" spans="1:29" ht="28">
      <c r="A262" s="443">
        <v>178</v>
      </c>
      <c r="B262" s="503" t="s">
        <v>1088</v>
      </c>
      <c r="C262" s="498">
        <f t="shared" si="37"/>
        <v>591</v>
      </c>
      <c r="D262" s="498"/>
      <c r="E262" s="498">
        <v>591</v>
      </c>
      <c r="F262" s="498"/>
      <c r="G262" s="498"/>
      <c r="H262" s="500">
        <f t="shared" si="31"/>
        <v>0</v>
      </c>
      <c r="I262" s="498"/>
      <c r="J262" s="498"/>
      <c r="K262" s="498"/>
      <c r="L262" s="498">
        <f t="shared" si="38"/>
        <v>98.389161000000001</v>
      </c>
      <c r="M262" s="498"/>
      <c r="N262" s="498">
        <v>98.389161000000001</v>
      </c>
      <c r="O262" s="498"/>
      <c r="P262" s="498"/>
      <c r="Q262" s="500">
        <f t="shared" si="32"/>
        <v>0</v>
      </c>
      <c r="R262" s="498"/>
      <c r="S262" s="498"/>
      <c r="T262" s="498">
        <v>0</v>
      </c>
      <c r="U262" s="501">
        <f t="shared" si="33"/>
        <v>0.16647912182741118</v>
      </c>
      <c r="V262" s="501"/>
      <c r="W262" s="501">
        <f t="shared" si="36"/>
        <v>0.16647912182741118</v>
      </c>
      <c r="X262" s="501"/>
      <c r="Y262" s="501"/>
      <c r="Z262" s="501"/>
      <c r="AA262" s="501"/>
      <c r="AB262" s="501"/>
      <c r="AC262" s="501"/>
    </row>
    <row r="263" spans="1:29" ht="28">
      <c r="A263" s="443">
        <v>179</v>
      </c>
      <c r="B263" s="503" t="s">
        <v>1089</v>
      </c>
      <c r="C263" s="498">
        <f t="shared" si="37"/>
        <v>68</v>
      </c>
      <c r="D263" s="498"/>
      <c r="E263" s="498">
        <v>68</v>
      </c>
      <c r="F263" s="498"/>
      <c r="G263" s="498"/>
      <c r="H263" s="500">
        <f t="shared" si="31"/>
        <v>0</v>
      </c>
      <c r="I263" s="498"/>
      <c r="J263" s="498"/>
      <c r="K263" s="498"/>
      <c r="L263" s="498">
        <f t="shared" si="38"/>
        <v>68</v>
      </c>
      <c r="M263" s="498"/>
      <c r="N263" s="498">
        <v>68</v>
      </c>
      <c r="O263" s="498"/>
      <c r="P263" s="498"/>
      <c r="Q263" s="500">
        <f t="shared" si="32"/>
        <v>0</v>
      </c>
      <c r="R263" s="498"/>
      <c r="S263" s="498"/>
      <c r="T263" s="498">
        <v>0</v>
      </c>
      <c r="U263" s="501">
        <f t="shared" si="33"/>
        <v>1</v>
      </c>
      <c r="V263" s="501"/>
      <c r="W263" s="501">
        <f t="shared" si="36"/>
        <v>1</v>
      </c>
      <c r="X263" s="501"/>
      <c r="Y263" s="501"/>
      <c r="Z263" s="501"/>
      <c r="AA263" s="501"/>
      <c r="AB263" s="501"/>
      <c r="AC263" s="501"/>
    </row>
    <row r="264" spans="1:29">
      <c r="A264" s="443">
        <v>180</v>
      </c>
      <c r="B264" s="503" t="s">
        <v>1090</v>
      </c>
      <c r="C264" s="498">
        <f t="shared" si="37"/>
        <v>24131.216</v>
      </c>
      <c r="D264" s="498"/>
      <c r="E264" s="498">
        <v>24131.216</v>
      </c>
      <c r="F264" s="498"/>
      <c r="G264" s="498"/>
      <c r="H264" s="500">
        <f t="shared" si="31"/>
        <v>0</v>
      </c>
      <c r="I264" s="498"/>
      <c r="J264" s="498"/>
      <c r="K264" s="498"/>
      <c r="L264" s="498">
        <f t="shared" si="38"/>
        <v>21591.634485999999</v>
      </c>
      <c r="M264" s="498"/>
      <c r="N264" s="498">
        <v>21591.634485999999</v>
      </c>
      <c r="O264" s="498"/>
      <c r="P264" s="498"/>
      <c r="Q264" s="500">
        <f t="shared" si="32"/>
        <v>0</v>
      </c>
      <c r="R264" s="498"/>
      <c r="S264" s="498"/>
      <c r="T264" s="498">
        <v>0</v>
      </c>
      <c r="U264" s="501">
        <f t="shared" si="33"/>
        <v>0.89475948853965748</v>
      </c>
      <c r="V264" s="501"/>
      <c r="W264" s="501">
        <f t="shared" si="36"/>
        <v>0.89475948853965748</v>
      </c>
      <c r="X264" s="501"/>
      <c r="Y264" s="501"/>
      <c r="Z264" s="501"/>
      <c r="AA264" s="501"/>
      <c r="AB264" s="501"/>
      <c r="AC264" s="501"/>
    </row>
    <row r="265" spans="1:29" ht="28">
      <c r="A265" s="443">
        <v>181</v>
      </c>
      <c r="B265" s="503" t="s">
        <v>1091</v>
      </c>
      <c r="C265" s="498">
        <f t="shared" si="37"/>
        <v>81</v>
      </c>
      <c r="D265" s="498"/>
      <c r="E265" s="498">
        <v>81</v>
      </c>
      <c r="F265" s="498"/>
      <c r="G265" s="498"/>
      <c r="H265" s="500">
        <f t="shared" si="31"/>
        <v>0</v>
      </c>
      <c r="I265" s="498"/>
      <c r="J265" s="498"/>
      <c r="K265" s="498"/>
      <c r="L265" s="498">
        <f t="shared" si="38"/>
        <v>81</v>
      </c>
      <c r="M265" s="498"/>
      <c r="N265" s="498">
        <v>81</v>
      </c>
      <c r="O265" s="498"/>
      <c r="P265" s="498"/>
      <c r="Q265" s="500">
        <f t="shared" si="32"/>
        <v>0</v>
      </c>
      <c r="R265" s="498"/>
      <c r="S265" s="498"/>
      <c r="T265" s="498">
        <v>0</v>
      </c>
      <c r="U265" s="501">
        <f t="shared" si="33"/>
        <v>1</v>
      </c>
      <c r="V265" s="501"/>
      <c r="W265" s="501">
        <f t="shared" si="36"/>
        <v>1</v>
      </c>
      <c r="X265" s="501"/>
      <c r="Y265" s="501"/>
      <c r="Z265" s="501"/>
      <c r="AA265" s="501"/>
      <c r="AB265" s="501"/>
      <c r="AC265" s="501"/>
    </row>
    <row r="266" spans="1:29">
      <c r="A266" s="443">
        <v>182</v>
      </c>
      <c r="B266" s="503" t="s">
        <v>883</v>
      </c>
      <c r="C266" s="498">
        <v>33959.590203</v>
      </c>
      <c r="D266" s="498"/>
      <c r="E266" s="498">
        <v>33959.590203</v>
      </c>
      <c r="F266" s="498"/>
      <c r="G266" s="498"/>
      <c r="H266" s="500">
        <f t="shared" si="31"/>
        <v>0</v>
      </c>
      <c r="I266" s="498"/>
      <c r="J266" s="498"/>
      <c r="K266" s="498"/>
      <c r="L266" s="498">
        <v>32315.977446000001</v>
      </c>
      <c r="M266" s="498"/>
      <c r="N266" s="498">
        <v>32315.977446000001</v>
      </c>
      <c r="O266" s="498"/>
      <c r="P266" s="498"/>
      <c r="Q266" s="500">
        <f t="shared" si="32"/>
        <v>0</v>
      </c>
      <c r="R266" s="498"/>
      <c r="S266" s="498"/>
      <c r="T266" s="498"/>
      <c r="U266" s="501">
        <f t="shared" si="33"/>
        <v>0.95160092488822789</v>
      </c>
      <c r="V266" s="501"/>
      <c r="W266" s="501">
        <f t="shared" si="36"/>
        <v>0.95160092488822789</v>
      </c>
      <c r="X266" s="501"/>
      <c r="Y266" s="501"/>
      <c r="Z266" s="501"/>
      <c r="AA266" s="501"/>
      <c r="AB266" s="501"/>
      <c r="AC266" s="501"/>
    </row>
    <row r="267" spans="1:29">
      <c r="A267" s="443">
        <v>183</v>
      </c>
      <c r="B267" s="503" t="s">
        <v>1092</v>
      </c>
      <c r="C267" s="498">
        <v>22181.164999999997</v>
      </c>
      <c r="D267" s="498"/>
      <c r="E267" s="498">
        <v>22181.164999999997</v>
      </c>
      <c r="F267" s="498"/>
      <c r="G267" s="498"/>
      <c r="H267" s="500">
        <f t="shared" si="31"/>
        <v>0</v>
      </c>
      <c r="I267" s="498"/>
      <c r="J267" s="498"/>
      <c r="K267" s="498"/>
      <c r="L267" s="498">
        <v>21450.931799999998</v>
      </c>
      <c r="M267" s="498"/>
      <c r="N267" s="498">
        <v>21450.931799999998</v>
      </c>
      <c r="O267" s="498"/>
      <c r="P267" s="498"/>
      <c r="Q267" s="500">
        <f t="shared" si="32"/>
        <v>0</v>
      </c>
      <c r="R267" s="498"/>
      <c r="S267" s="498"/>
      <c r="T267" s="498">
        <v>642</v>
      </c>
      <c r="U267" s="501">
        <f t="shared" si="33"/>
        <v>0.96707868139477804</v>
      </c>
      <c r="V267" s="501"/>
      <c r="W267" s="501">
        <f t="shared" si="36"/>
        <v>0.96707868139477804</v>
      </c>
      <c r="X267" s="501"/>
      <c r="Y267" s="501"/>
      <c r="Z267" s="501"/>
      <c r="AA267" s="501"/>
      <c r="AB267" s="501"/>
      <c r="AC267" s="501"/>
    </row>
    <row r="268" spans="1:29">
      <c r="A268" s="443">
        <v>184</v>
      </c>
      <c r="B268" s="503" t="s">
        <v>1093</v>
      </c>
      <c r="C268" s="498">
        <v>25400.937500000004</v>
      </c>
      <c r="D268" s="498"/>
      <c r="E268" s="498">
        <v>25400.937500000004</v>
      </c>
      <c r="F268" s="498"/>
      <c r="G268" s="498"/>
      <c r="H268" s="500">
        <f t="shared" si="31"/>
        <v>0</v>
      </c>
      <c r="I268" s="498"/>
      <c r="J268" s="498"/>
      <c r="K268" s="498"/>
      <c r="L268" s="498">
        <v>25235.748500000002</v>
      </c>
      <c r="M268" s="498"/>
      <c r="N268" s="498">
        <v>25235.748500000002</v>
      </c>
      <c r="O268" s="498"/>
      <c r="P268" s="498"/>
      <c r="Q268" s="500">
        <f t="shared" si="32"/>
        <v>0</v>
      </c>
      <c r="R268" s="498"/>
      <c r="S268" s="498"/>
      <c r="T268" s="498">
        <v>0</v>
      </c>
      <c r="U268" s="501">
        <f t="shared" si="33"/>
        <v>0.99349673609487832</v>
      </c>
      <c r="V268" s="501"/>
      <c r="W268" s="501">
        <f t="shared" si="36"/>
        <v>0.99349673609487832</v>
      </c>
      <c r="X268" s="501"/>
      <c r="Y268" s="501"/>
      <c r="Z268" s="501"/>
      <c r="AA268" s="501"/>
      <c r="AB268" s="501"/>
      <c r="AC268" s="501"/>
    </row>
    <row r="269" spans="1:29">
      <c r="A269" s="443">
        <v>185</v>
      </c>
      <c r="B269" s="503" t="s">
        <v>1094</v>
      </c>
      <c r="C269" s="498">
        <v>19813.859900000003</v>
      </c>
      <c r="D269" s="498"/>
      <c r="E269" s="498">
        <v>19813.859900000003</v>
      </c>
      <c r="F269" s="498"/>
      <c r="G269" s="498"/>
      <c r="H269" s="500">
        <f t="shared" ref="H269:H332" si="39">+I269+J269</f>
        <v>0</v>
      </c>
      <c r="I269" s="498"/>
      <c r="J269" s="498"/>
      <c r="K269" s="498"/>
      <c r="L269" s="498">
        <v>19737.055400000001</v>
      </c>
      <c r="M269" s="498"/>
      <c r="N269" s="498">
        <v>19737.055400000001</v>
      </c>
      <c r="O269" s="498"/>
      <c r="P269" s="498"/>
      <c r="Q269" s="500">
        <f t="shared" ref="Q269:Q332" si="40">+R269+S269</f>
        <v>0</v>
      </c>
      <c r="R269" s="498"/>
      <c r="S269" s="498"/>
      <c r="T269" s="498">
        <v>1.73</v>
      </c>
      <c r="U269" s="501">
        <f t="shared" ref="U269:U332" si="41">+L269/C269</f>
        <v>0.99612369824013935</v>
      </c>
      <c r="V269" s="501"/>
      <c r="W269" s="501">
        <f t="shared" si="36"/>
        <v>0.99612369824013935</v>
      </c>
      <c r="X269" s="501"/>
      <c r="Y269" s="501"/>
      <c r="Z269" s="501"/>
      <c r="AA269" s="501"/>
      <c r="AB269" s="501"/>
      <c r="AC269" s="501"/>
    </row>
    <row r="270" spans="1:29">
      <c r="A270" s="443">
        <v>186</v>
      </c>
      <c r="B270" s="503" t="s">
        <v>1095</v>
      </c>
      <c r="C270" s="498">
        <v>19089.803</v>
      </c>
      <c r="D270" s="498"/>
      <c r="E270" s="498">
        <v>19089.803</v>
      </c>
      <c r="F270" s="498"/>
      <c r="G270" s="498"/>
      <c r="H270" s="500">
        <f t="shared" si="39"/>
        <v>0</v>
      </c>
      <c r="I270" s="498"/>
      <c r="J270" s="498"/>
      <c r="K270" s="498"/>
      <c r="L270" s="498">
        <v>15044.519</v>
      </c>
      <c r="M270" s="498"/>
      <c r="N270" s="498">
        <v>15044.519</v>
      </c>
      <c r="O270" s="498"/>
      <c r="P270" s="498"/>
      <c r="Q270" s="500">
        <f t="shared" si="40"/>
        <v>0</v>
      </c>
      <c r="R270" s="498"/>
      <c r="S270" s="498"/>
      <c r="T270" s="498"/>
      <c r="U270" s="501">
        <f t="shared" si="41"/>
        <v>0.78809189387653711</v>
      </c>
      <c r="V270" s="501"/>
      <c r="W270" s="501">
        <f t="shared" si="36"/>
        <v>0.78809189387653711</v>
      </c>
      <c r="X270" s="501"/>
      <c r="Y270" s="501"/>
      <c r="Z270" s="501"/>
      <c r="AA270" s="501"/>
      <c r="AB270" s="501"/>
      <c r="AC270" s="501"/>
    </row>
    <row r="271" spans="1:29">
      <c r="A271" s="443">
        <v>187</v>
      </c>
      <c r="B271" s="503" t="s">
        <v>1096</v>
      </c>
      <c r="C271" s="498">
        <v>30563.714</v>
      </c>
      <c r="D271" s="498"/>
      <c r="E271" s="498">
        <v>30563.714</v>
      </c>
      <c r="F271" s="498"/>
      <c r="G271" s="498"/>
      <c r="H271" s="500">
        <f t="shared" si="39"/>
        <v>0</v>
      </c>
      <c r="I271" s="498"/>
      <c r="J271" s="498"/>
      <c r="K271" s="498"/>
      <c r="L271" s="498">
        <v>30083.251609999999</v>
      </c>
      <c r="M271" s="498"/>
      <c r="N271" s="498">
        <v>30083.251609999999</v>
      </c>
      <c r="O271" s="498"/>
      <c r="P271" s="498"/>
      <c r="Q271" s="500">
        <f t="shared" si="40"/>
        <v>0</v>
      </c>
      <c r="R271" s="498"/>
      <c r="S271" s="498"/>
      <c r="T271" s="498">
        <v>29.8</v>
      </c>
      <c r="U271" s="501">
        <f t="shared" si="41"/>
        <v>0.98427997363147679</v>
      </c>
      <c r="V271" s="501"/>
      <c r="W271" s="501">
        <f t="shared" si="36"/>
        <v>0.98427997363147679</v>
      </c>
      <c r="X271" s="501"/>
      <c r="Y271" s="501"/>
      <c r="Z271" s="501"/>
      <c r="AA271" s="501"/>
      <c r="AB271" s="501"/>
      <c r="AC271" s="501"/>
    </row>
    <row r="272" spans="1:29">
      <c r="A272" s="443">
        <v>188</v>
      </c>
      <c r="B272" s="503" t="s">
        <v>1097</v>
      </c>
      <c r="C272" s="498">
        <v>32772.993999999999</v>
      </c>
      <c r="D272" s="498"/>
      <c r="E272" s="498">
        <v>32772.993999999999</v>
      </c>
      <c r="F272" s="498"/>
      <c r="G272" s="498"/>
      <c r="H272" s="500">
        <f t="shared" si="39"/>
        <v>0</v>
      </c>
      <c r="I272" s="498"/>
      <c r="J272" s="498"/>
      <c r="K272" s="498"/>
      <c r="L272" s="498">
        <v>29604.421999999999</v>
      </c>
      <c r="M272" s="498"/>
      <c r="N272" s="498">
        <v>29604.421999999999</v>
      </c>
      <c r="O272" s="498"/>
      <c r="P272" s="498"/>
      <c r="Q272" s="500">
        <f t="shared" si="40"/>
        <v>0</v>
      </c>
      <c r="R272" s="498"/>
      <c r="S272" s="498"/>
      <c r="T272" s="498">
        <v>0</v>
      </c>
      <c r="U272" s="501">
        <f t="shared" si="41"/>
        <v>0.9033175913070377</v>
      </c>
      <c r="V272" s="501"/>
      <c r="W272" s="501">
        <f t="shared" si="36"/>
        <v>0.9033175913070377</v>
      </c>
      <c r="X272" s="501"/>
      <c r="Y272" s="501"/>
      <c r="Z272" s="501"/>
      <c r="AA272" s="501"/>
      <c r="AB272" s="501"/>
      <c r="AC272" s="501"/>
    </row>
    <row r="273" spans="1:29">
      <c r="A273" s="443">
        <v>189</v>
      </c>
      <c r="B273" s="503" t="s">
        <v>1098</v>
      </c>
      <c r="C273" s="498">
        <v>25876.621999999999</v>
      </c>
      <c r="D273" s="498"/>
      <c r="E273" s="498">
        <v>25876.621999999999</v>
      </c>
      <c r="F273" s="498"/>
      <c r="G273" s="498"/>
      <c r="H273" s="500">
        <f t="shared" si="39"/>
        <v>0</v>
      </c>
      <c r="I273" s="498"/>
      <c r="J273" s="498"/>
      <c r="K273" s="498"/>
      <c r="L273" s="498">
        <v>25728.805306999999</v>
      </c>
      <c r="M273" s="498"/>
      <c r="N273" s="498">
        <v>25728.805306999999</v>
      </c>
      <c r="O273" s="498"/>
      <c r="P273" s="498"/>
      <c r="Q273" s="500">
        <f t="shared" si="40"/>
        <v>0</v>
      </c>
      <c r="R273" s="498"/>
      <c r="S273" s="498"/>
      <c r="T273" s="498">
        <v>0</v>
      </c>
      <c r="U273" s="501">
        <f t="shared" si="41"/>
        <v>0.99428763565043377</v>
      </c>
      <c r="V273" s="501"/>
      <c r="W273" s="501">
        <f t="shared" si="36"/>
        <v>0.99428763565043377</v>
      </c>
      <c r="X273" s="501"/>
      <c r="Y273" s="501"/>
      <c r="Z273" s="501"/>
      <c r="AA273" s="501"/>
      <c r="AB273" s="501"/>
      <c r="AC273" s="501"/>
    </row>
    <row r="274" spans="1:29">
      <c r="A274" s="443">
        <v>190</v>
      </c>
      <c r="B274" s="503" t="s">
        <v>1099</v>
      </c>
      <c r="C274" s="498">
        <v>17879.2575</v>
      </c>
      <c r="D274" s="498"/>
      <c r="E274" s="498">
        <v>17879.2575</v>
      </c>
      <c r="F274" s="498"/>
      <c r="G274" s="498"/>
      <c r="H274" s="500">
        <f t="shared" si="39"/>
        <v>0</v>
      </c>
      <c r="I274" s="498"/>
      <c r="J274" s="498"/>
      <c r="K274" s="498"/>
      <c r="L274" s="498">
        <v>17572.908533000002</v>
      </c>
      <c r="M274" s="498"/>
      <c r="N274" s="498">
        <v>17572.908533000002</v>
      </c>
      <c r="O274" s="498"/>
      <c r="P274" s="498"/>
      <c r="Q274" s="500">
        <f t="shared" si="40"/>
        <v>0</v>
      </c>
      <c r="R274" s="498"/>
      <c r="S274" s="498"/>
      <c r="T274" s="498">
        <v>0</v>
      </c>
      <c r="U274" s="501">
        <f t="shared" si="41"/>
        <v>0.98286567733587382</v>
      </c>
      <c r="V274" s="501"/>
      <c r="W274" s="501">
        <f t="shared" si="36"/>
        <v>0.98286567733587382</v>
      </c>
      <c r="X274" s="501"/>
      <c r="Y274" s="501"/>
      <c r="Z274" s="501"/>
      <c r="AA274" s="501"/>
      <c r="AB274" s="501"/>
      <c r="AC274" s="501"/>
    </row>
    <row r="275" spans="1:29">
      <c r="A275" s="443">
        <v>191</v>
      </c>
      <c r="B275" s="503" t="s">
        <v>1100</v>
      </c>
      <c r="C275" s="498">
        <v>32354.668999999998</v>
      </c>
      <c r="D275" s="498"/>
      <c r="E275" s="498">
        <v>32354.668999999998</v>
      </c>
      <c r="F275" s="498"/>
      <c r="G275" s="498"/>
      <c r="H275" s="500">
        <f t="shared" si="39"/>
        <v>0</v>
      </c>
      <c r="I275" s="498"/>
      <c r="J275" s="498"/>
      <c r="K275" s="498"/>
      <c r="L275" s="498">
        <v>32315.879000000001</v>
      </c>
      <c r="M275" s="498"/>
      <c r="N275" s="498">
        <v>32315.879000000001</v>
      </c>
      <c r="O275" s="498"/>
      <c r="P275" s="498"/>
      <c r="Q275" s="500">
        <f t="shared" si="40"/>
        <v>0</v>
      </c>
      <c r="R275" s="498"/>
      <c r="S275" s="498"/>
      <c r="T275" s="498"/>
      <c r="U275" s="501">
        <f t="shared" si="41"/>
        <v>0.99880110039141501</v>
      </c>
      <c r="V275" s="501"/>
      <c r="W275" s="501">
        <f t="shared" si="36"/>
        <v>0.99880110039141501</v>
      </c>
      <c r="X275" s="501"/>
      <c r="Y275" s="501"/>
      <c r="Z275" s="501"/>
      <c r="AA275" s="501"/>
      <c r="AB275" s="501"/>
      <c r="AC275" s="501"/>
    </row>
    <row r="276" spans="1:29">
      <c r="A276" s="443">
        <v>192</v>
      </c>
      <c r="B276" s="503" t="s">
        <v>1101</v>
      </c>
      <c r="C276" s="498">
        <v>23816.023499999999</v>
      </c>
      <c r="D276" s="498"/>
      <c r="E276" s="498">
        <v>23816.023499999999</v>
      </c>
      <c r="F276" s="498"/>
      <c r="G276" s="498"/>
      <c r="H276" s="500">
        <f t="shared" si="39"/>
        <v>0</v>
      </c>
      <c r="I276" s="498"/>
      <c r="J276" s="498"/>
      <c r="K276" s="498"/>
      <c r="L276" s="498">
        <v>23691.483248</v>
      </c>
      <c r="M276" s="498"/>
      <c r="N276" s="498">
        <v>23691.483248</v>
      </c>
      <c r="O276" s="498"/>
      <c r="P276" s="498"/>
      <c r="Q276" s="500">
        <f t="shared" si="40"/>
        <v>0</v>
      </c>
      <c r="R276" s="498"/>
      <c r="S276" s="498"/>
      <c r="T276" s="498"/>
      <c r="U276" s="501">
        <f t="shared" si="41"/>
        <v>0.99477073693683582</v>
      </c>
      <c r="V276" s="501"/>
      <c r="W276" s="501">
        <f t="shared" ref="W276:W325" si="42">+N276/E276</f>
        <v>0.99477073693683582</v>
      </c>
      <c r="X276" s="501"/>
      <c r="Y276" s="501"/>
      <c r="Z276" s="501"/>
      <c r="AA276" s="501"/>
      <c r="AB276" s="501"/>
      <c r="AC276" s="501"/>
    </row>
    <row r="277" spans="1:29">
      <c r="A277" s="443">
        <v>193</v>
      </c>
      <c r="B277" s="503" t="s">
        <v>1102</v>
      </c>
      <c r="C277" s="498">
        <v>58665.608800000002</v>
      </c>
      <c r="D277" s="498"/>
      <c r="E277" s="498">
        <v>58665.608800000002</v>
      </c>
      <c r="F277" s="498"/>
      <c r="G277" s="498"/>
      <c r="H277" s="500">
        <f t="shared" si="39"/>
        <v>0</v>
      </c>
      <c r="I277" s="498"/>
      <c r="J277" s="498"/>
      <c r="K277" s="498"/>
      <c r="L277" s="498">
        <v>56991.044800000003</v>
      </c>
      <c r="M277" s="498"/>
      <c r="N277" s="498">
        <v>56991.044800000003</v>
      </c>
      <c r="O277" s="498"/>
      <c r="P277" s="498"/>
      <c r="Q277" s="500">
        <f t="shared" si="40"/>
        <v>0</v>
      </c>
      <c r="R277" s="498"/>
      <c r="S277" s="498"/>
      <c r="T277" s="498">
        <v>1291.2529999999999</v>
      </c>
      <c r="U277" s="501">
        <f t="shared" si="41"/>
        <v>0.97145578075037387</v>
      </c>
      <c r="V277" s="501"/>
      <c r="W277" s="501">
        <f t="shared" si="42"/>
        <v>0.97145578075037387</v>
      </c>
      <c r="X277" s="501"/>
      <c r="Y277" s="501"/>
      <c r="Z277" s="501"/>
      <c r="AA277" s="501"/>
      <c r="AB277" s="501"/>
      <c r="AC277" s="501"/>
    </row>
    <row r="278" spans="1:29">
      <c r="A278" s="443">
        <v>194</v>
      </c>
      <c r="B278" s="503" t="s">
        <v>1103</v>
      </c>
      <c r="C278" s="498">
        <v>34394.238499999999</v>
      </c>
      <c r="D278" s="498"/>
      <c r="E278" s="498">
        <v>34394.238499999999</v>
      </c>
      <c r="F278" s="498"/>
      <c r="G278" s="498"/>
      <c r="H278" s="500">
        <f t="shared" si="39"/>
        <v>0</v>
      </c>
      <c r="I278" s="498"/>
      <c r="J278" s="498"/>
      <c r="K278" s="498"/>
      <c r="L278" s="498">
        <v>34060.720999999998</v>
      </c>
      <c r="M278" s="498"/>
      <c r="N278" s="498">
        <v>34060.720999999998</v>
      </c>
      <c r="O278" s="498"/>
      <c r="P278" s="498"/>
      <c r="Q278" s="500">
        <f t="shared" si="40"/>
        <v>0</v>
      </c>
      <c r="R278" s="498"/>
      <c r="S278" s="498"/>
      <c r="T278" s="498">
        <v>0</v>
      </c>
      <c r="U278" s="501">
        <f t="shared" si="41"/>
        <v>0.9903030997473603</v>
      </c>
      <c r="V278" s="501"/>
      <c r="W278" s="501">
        <f t="shared" si="42"/>
        <v>0.9903030997473603</v>
      </c>
      <c r="X278" s="501"/>
      <c r="Y278" s="501"/>
      <c r="Z278" s="501"/>
      <c r="AA278" s="501"/>
      <c r="AB278" s="501"/>
      <c r="AC278" s="501"/>
    </row>
    <row r="279" spans="1:29">
      <c r="A279" s="443">
        <v>195</v>
      </c>
      <c r="B279" s="503" t="s">
        <v>1104</v>
      </c>
      <c r="C279" s="498">
        <v>28615.969499999999</v>
      </c>
      <c r="D279" s="498"/>
      <c r="E279" s="498">
        <v>28615.969499999999</v>
      </c>
      <c r="F279" s="498"/>
      <c r="G279" s="498"/>
      <c r="H279" s="500">
        <f t="shared" si="39"/>
        <v>0</v>
      </c>
      <c r="I279" s="498"/>
      <c r="J279" s="498"/>
      <c r="K279" s="498"/>
      <c r="L279" s="498">
        <v>28520.721569000001</v>
      </c>
      <c r="M279" s="498"/>
      <c r="N279" s="498">
        <v>28520.721569000001</v>
      </c>
      <c r="O279" s="498"/>
      <c r="P279" s="498"/>
      <c r="Q279" s="500">
        <f t="shared" si="40"/>
        <v>0</v>
      </c>
      <c r="R279" s="498"/>
      <c r="S279" s="498"/>
      <c r="T279" s="498"/>
      <c r="U279" s="501">
        <f t="shared" si="41"/>
        <v>0.99667151130420384</v>
      </c>
      <c r="V279" s="501"/>
      <c r="W279" s="501">
        <f t="shared" si="42"/>
        <v>0.99667151130420384</v>
      </c>
      <c r="X279" s="501"/>
      <c r="Y279" s="501"/>
      <c r="Z279" s="501"/>
      <c r="AA279" s="501"/>
      <c r="AB279" s="501"/>
      <c r="AC279" s="501"/>
    </row>
    <row r="280" spans="1:29">
      <c r="A280" s="443">
        <v>196</v>
      </c>
      <c r="B280" s="503" t="s">
        <v>1105</v>
      </c>
      <c r="C280" s="498">
        <v>31697.795999999998</v>
      </c>
      <c r="D280" s="498"/>
      <c r="E280" s="498">
        <v>31697.795999999998</v>
      </c>
      <c r="F280" s="498"/>
      <c r="G280" s="498"/>
      <c r="H280" s="500">
        <f t="shared" si="39"/>
        <v>0</v>
      </c>
      <c r="I280" s="498"/>
      <c r="J280" s="498"/>
      <c r="K280" s="498"/>
      <c r="L280" s="498">
        <v>30495.871758000001</v>
      </c>
      <c r="M280" s="498"/>
      <c r="N280" s="498">
        <v>30495.871758000001</v>
      </c>
      <c r="O280" s="498"/>
      <c r="P280" s="498"/>
      <c r="Q280" s="500">
        <f t="shared" si="40"/>
        <v>0</v>
      </c>
      <c r="R280" s="498"/>
      <c r="S280" s="498"/>
      <c r="T280" s="498">
        <v>965.97575899999731</v>
      </c>
      <c r="U280" s="501">
        <f t="shared" si="41"/>
        <v>0.96208177243616566</v>
      </c>
      <c r="V280" s="501"/>
      <c r="W280" s="501">
        <f t="shared" si="42"/>
        <v>0.96208177243616566</v>
      </c>
      <c r="X280" s="501"/>
      <c r="Y280" s="501"/>
      <c r="Z280" s="501"/>
      <c r="AA280" s="501"/>
      <c r="AB280" s="501"/>
      <c r="AC280" s="501"/>
    </row>
    <row r="281" spans="1:29">
      <c r="A281" s="443">
        <v>197</v>
      </c>
      <c r="B281" s="503" t="s">
        <v>1106</v>
      </c>
      <c r="C281" s="498">
        <v>26557.771000000001</v>
      </c>
      <c r="D281" s="498"/>
      <c r="E281" s="498">
        <v>26557.771000000001</v>
      </c>
      <c r="F281" s="498"/>
      <c r="G281" s="498"/>
      <c r="H281" s="500">
        <f t="shared" si="39"/>
        <v>0</v>
      </c>
      <c r="I281" s="498"/>
      <c r="J281" s="498"/>
      <c r="K281" s="498"/>
      <c r="L281" s="498">
        <v>26134.382140000002</v>
      </c>
      <c r="M281" s="498"/>
      <c r="N281" s="498">
        <v>26134.382140000002</v>
      </c>
      <c r="O281" s="498"/>
      <c r="P281" s="498"/>
      <c r="Q281" s="500">
        <f t="shared" si="40"/>
        <v>0</v>
      </c>
      <c r="R281" s="498"/>
      <c r="S281" s="498"/>
      <c r="T281" s="498">
        <v>13.799999999999102</v>
      </c>
      <c r="U281" s="501">
        <f t="shared" si="41"/>
        <v>0.98405781644852652</v>
      </c>
      <c r="V281" s="501"/>
      <c r="W281" s="501">
        <f t="shared" si="42"/>
        <v>0.98405781644852652</v>
      </c>
      <c r="X281" s="501"/>
      <c r="Y281" s="501"/>
      <c r="Z281" s="501"/>
      <c r="AA281" s="501"/>
      <c r="AB281" s="501"/>
      <c r="AC281" s="501"/>
    </row>
    <row r="282" spans="1:29">
      <c r="A282" s="443">
        <v>198</v>
      </c>
      <c r="B282" s="503" t="s">
        <v>1107</v>
      </c>
      <c r="C282" s="498">
        <v>28450.012039999998</v>
      </c>
      <c r="D282" s="498"/>
      <c r="E282" s="498">
        <v>28450.012039999998</v>
      </c>
      <c r="F282" s="498"/>
      <c r="G282" s="498"/>
      <c r="H282" s="500">
        <f t="shared" si="39"/>
        <v>0</v>
      </c>
      <c r="I282" s="498"/>
      <c r="J282" s="498"/>
      <c r="K282" s="498"/>
      <c r="L282" s="498">
        <v>27552.567190999998</v>
      </c>
      <c r="M282" s="498"/>
      <c r="N282" s="498">
        <v>27552.567190999998</v>
      </c>
      <c r="O282" s="498"/>
      <c r="P282" s="498"/>
      <c r="Q282" s="500">
        <f t="shared" si="40"/>
        <v>0</v>
      </c>
      <c r="R282" s="498"/>
      <c r="S282" s="498"/>
      <c r="T282" s="498">
        <v>810.43368399999997</v>
      </c>
      <c r="U282" s="501">
        <f t="shared" si="41"/>
        <v>0.96845537893839151</v>
      </c>
      <c r="V282" s="501"/>
      <c r="W282" s="501">
        <f t="shared" si="42"/>
        <v>0.96845537893839151</v>
      </c>
      <c r="X282" s="501"/>
      <c r="Y282" s="501"/>
      <c r="Z282" s="501"/>
      <c r="AA282" s="501"/>
      <c r="AB282" s="501"/>
      <c r="AC282" s="501"/>
    </row>
    <row r="283" spans="1:29">
      <c r="A283" s="443">
        <v>199</v>
      </c>
      <c r="B283" s="503" t="s">
        <v>1108</v>
      </c>
      <c r="C283" s="498">
        <v>17769.516999999996</v>
      </c>
      <c r="D283" s="498"/>
      <c r="E283" s="498">
        <v>17769.516999999996</v>
      </c>
      <c r="F283" s="498"/>
      <c r="G283" s="498"/>
      <c r="H283" s="500">
        <f t="shared" si="39"/>
        <v>0</v>
      </c>
      <c r="I283" s="498"/>
      <c r="J283" s="498"/>
      <c r="K283" s="498"/>
      <c r="L283" s="498">
        <v>17384.743880000002</v>
      </c>
      <c r="M283" s="498"/>
      <c r="N283" s="498">
        <v>17384.743880000002</v>
      </c>
      <c r="O283" s="498"/>
      <c r="P283" s="498"/>
      <c r="Q283" s="500">
        <f t="shared" si="40"/>
        <v>0</v>
      </c>
      <c r="R283" s="498"/>
      <c r="S283" s="498"/>
      <c r="T283" s="498">
        <v>20.399999999999999</v>
      </c>
      <c r="U283" s="501">
        <f t="shared" si="41"/>
        <v>0.9783464502721152</v>
      </c>
      <c r="V283" s="501"/>
      <c r="W283" s="501">
        <f t="shared" si="42"/>
        <v>0.9783464502721152</v>
      </c>
      <c r="X283" s="501"/>
      <c r="Y283" s="501"/>
      <c r="Z283" s="501"/>
      <c r="AA283" s="501"/>
      <c r="AB283" s="501"/>
      <c r="AC283" s="501"/>
    </row>
    <row r="284" spans="1:29">
      <c r="A284" s="443">
        <v>200</v>
      </c>
      <c r="B284" s="503" t="s">
        <v>1109</v>
      </c>
      <c r="C284" s="498">
        <v>23750.909965999999</v>
      </c>
      <c r="D284" s="498"/>
      <c r="E284" s="498">
        <v>23750.909965999999</v>
      </c>
      <c r="F284" s="498"/>
      <c r="G284" s="498"/>
      <c r="H284" s="500">
        <f t="shared" si="39"/>
        <v>0</v>
      </c>
      <c r="I284" s="498"/>
      <c r="J284" s="498"/>
      <c r="K284" s="498"/>
      <c r="L284" s="498">
        <v>23352.292000000001</v>
      </c>
      <c r="M284" s="498"/>
      <c r="N284" s="498">
        <v>23352.292000000001</v>
      </c>
      <c r="O284" s="498"/>
      <c r="P284" s="498"/>
      <c r="Q284" s="500">
        <f t="shared" si="40"/>
        <v>0</v>
      </c>
      <c r="R284" s="498"/>
      <c r="S284" s="498"/>
      <c r="T284" s="498">
        <v>21.288</v>
      </c>
      <c r="U284" s="501">
        <f t="shared" si="41"/>
        <v>0.9832167286823692</v>
      </c>
      <c r="V284" s="501"/>
      <c r="W284" s="501">
        <f t="shared" si="42"/>
        <v>0.9832167286823692</v>
      </c>
      <c r="X284" s="501"/>
      <c r="Y284" s="501"/>
      <c r="Z284" s="501"/>
      <c r="AA284" s="501"/>
      <c r="AB284" s="501"/>
      <c r="AC284" s="501"/>
    </row>
    <row r="285" spans="1:29">
      <c r="A285" s="443">
        <v>201</v>
      </c>
      <c r="B285" s="503" t="s">
        <v>1110</v>
      </c>
      <c r="C285" s="498">
        <v>28846.716685000003</v>
      </c>
      <c r="D285" s="498"/>
      <c r="E285" s="498">
        <v>28846.716685000003</v>
      </c>
      <c r="F285" s="498"/>
      <c r="G285" s="498"/>
      <c r="H285" s="500">
        <f t="shared" si="39"/>
        <v>0</v>
      </c>
      <c r="I285" s="498"/>
      <c r="J285" s="498"/>
      <c r="K285" s="498"/>
      <c r="L285" s="498">
        <v>28715.320185</v>
      </c>
      <c r="M285" s="498"/>
      <c r="N285" s="498">
        <v>28715.320185</v>
      </c>
      <c r="O285" s="498"/>
      <c r="P285" s="498"/>
      <c r="Q285" s="500">
        <f t="shared" si="40"/>
        <v>0</v>
      </c>
      <c r="R285" s="498"/>
      <c r="S285" s="498"/>
      <c r="T285" s="498">
        <v>0</v>
      </c>
      <c r="U285" s="501">
        <f t="shared" si="41"/>
        <v>0.99544501020914011</v>
      </c>
      <c r="V285" s="501"/>
      <c r="W285" s="501">
        <f t="shared" si="42"/>
        <v>0.99544501020914011</v>
      </c>
      <c r="X285" s="501"/>
      <c r="Y285" s="501"/>
      <c r="Z285" s="501"/>
      <c r="AA285" s="501"/>
      <c r="AB285" s="501"/>
      <c r="AC285" s="501"/>
    </row>
    <row r="286" spans="1:29">
      <c r="A286" s="443">
        <v>202</v>
      </c>
      <c r="B286" s="503" t="s">
        <v>1111</v>
      </c>
      <c r="C286" s="498">
        <v>29538.998500000002</v>
      </c>
      <c r="D286" s="498"/>
      <c r="E286" s="498">
        <v>29538.998500000002</v>
      </c>
      <c r="F286" s="498"/>
      <c r="G286" s="498"/>
      <c r="H286" s="500">
        <f t="shared" si="39"/>
        <v>0</v>
      </c>
      <c r="I286" s="498"/>
      <c r="J286" s="498"/>
      <c r="K286" s="498"/>
      <c r="L286" s="498">
        <v>29065.84</v>
      </c>
      <c r="M286" s="498"/>
      <c r="N286" s="498">
        <v>29065.84</v>
      </c>
      <c r="O286" s="498"/>
      <c r="P286" s="498"/>
      <c r="Q286" s="500">
        <f t="shared" si="40"/>
        <v>0</v>
      </c>
      <c r="R286" s="498"/>
      <c r="S286" s="498"/>
      <c r="T286" s="498">
        <v>12</v>
      </c>
      <c r="U286" s="501">
        <f t="shared" si="41"/>
        <v>0.98398190446436429</v>
      </c>
      <c r="V286" s="501"/>
      <c r="W286" s="501">
        <f t="shared" si="42"/>
        <v>0.98398190446436429</v>
      </c>
      <c r="X286" s="501"/>
      <c r="Y286" s="501"/>
      <c r="Z286" s="501"/>
      <c r="AA286" s="501"/>
      <c r="AB286" s="501"/>
      <c r="AC286" s="501"/>
    </row>
    <row r="287" spans="1:29">
      <c r="A287" s="443">
        <v>203</v>
      </c>
      <c r="B287" s="503" t="s">
        <v>1112</v>
      </c>
      <c r="C287" s="498">
        <v>34804.438500000004</v>
      </c>
      <c r="D287" s="498"/>
      <c r="E287" s="498">
        <v>34804.438500000004</v>
      </c>
      <c r="F287" s="498"/>
      <c r="G287" s="498"/>
      <c r="H287" s="500">
        <f t="shared" si="39"/>
        <v>0</v>
      </c>
      <c r="I287" s="498"/>
      <c r="J287" s="498"/>
      <c r="K287" s="498"/>
      <c r="L287" s="498">
        <v>34541.968360999999</v>
      </c>
      <c r="M287" s="498"/>
      <c r="N287" s="498">
        <v>34541.968360999999</v>
      </c>
      <c r="O287" s="498"/>
      <c r="P287" s="498"/>
      <c r="Q287" s="500">
        <f t="shared" si="40"/>
        <v>0</v>
      </c>
      <c r="R287" s="498"/>
      <c r="S287" s="498"/>
      <c r="T287" s="498"/>
      <c r="U287" s="501">
        <f t="shared" si="41"/>
        <v>0.99245871646514272</v>
      </c>
      <c r="V287" s="501"/>
      <c r="W287" s="501">
        <f t="shared" si="42"/>
        <v>0.99245871646514272</v>
      </c>
      <c r="X287" s="501"/>
      <c r="Y287" s="501"/>
      <c r="Z287" s="501"/>
      <c r="AA287" s="501"/>
      <c r="AB287" s="501"/>
      <c r="AC287" s="501"/>
    </row>
    <row r="288" spans="1:29">
      <c r="A288" s="443">
        <v>204</v>
      </c>
      <c r="B288" s="503" t="s">
        <v>1113</v>
      </c>
      <c r="C288" s="498">
        <v>21595.976999999999</v>
      </c>
      <c r="D288" s="498"/>
      <c r="E288" s="498">
        <v>21595.976999999999</v>
      </c>
      <c r="F288" s="498"/>
      <c r="G288" s="498"/>
      <c r="H288" s="500">
        <f t="shared" si="39"/>
        <v>0</v>
      </c>
      <c r="I288" s="498"/>
      <c r="J288" s="498"/>
      <c r="K288" s="498"/>
      <c r="L288" s="498">
        <v>21357.209429999999</v>
      </c>
      <c r="M288" s="498"/>
      <c r="N288" s="498">
        <v>21357.209429999999</v>
      </c>
      <c r="O288" s="498"/>
      <c r="P288" s="498"/>
      <c r="Q288" s="500">
        <f t="shared" si="40"/>
        <v>0</v>
      </c>
      <c r="R288" s="498"/>
      <c r="S288" s="498"/>
      <c r="T288" s="498">
        <v>27.998279999999966</v>
      </c>
      <c r="U288" s="501">
        <f t="shared" si="41"/>
        <v>0.98894388663221855</v>
      </c>
      <c r="V288" s="501"/>
      <c r="W288" s="501">
        <f t="shared" si="42"/>
        <v>0.98894388663221855</v>
      </c>
      <c r="X288" s="501"/>
      <c r="Y288" s="501"/>
      <c r="Z288" s="501"/>
      <c r="AA288" s="501"/>
      <c r="AB288" s="501"/>
      <c r="AC288" s="501"/>
    </row>
    <row r="289" spans="1:29">
      <c r="A289" s="443">
        <v>205</v>
      </c>
      <c r="B289" s="503" t="s">
        <v>1114</v>
      </c>
      <c r="C289" s="498">
        <v>16460.872571</v>
      </c>
      <c r="D289" s="498"/>
      <c r="E289" s="498">
        <v>16460.872571</v>
      </c>
      <c r="F289" s="498"/>
      <c r="G289" s="498"/>
      <c r="H289" s="500">
        <f t="shared" si="39"/>
        <v>0</v>
      </c>
      <c r="I289" s="498"/>
      <c r="J289" s="498"/>
      <c r="K289" s="498"/>
      <c r="L289" s="498">
        <v>16055.430093000001</v>
      </c>
      <c r="M289" s="498"/>
      <c r="N289" s="498">
        <v>16055.430093000001</v>
      </c>
      <c r="O289" s="498"/>
      <c r="P289" s="498"/>
      <c r="Q289" s="500">
        <f t="shared" si="40"/>
        <v>0</v>
      </c>
      <c r="R289" s="498"/>
      <c r="S289" s="498"/>
      <c r="T289" s="498">
        <v>0</v>
      </c>
      <c r="U289" s="501">
        <f t="shared" si="41"/>
        <v>0.97536932041413837</v>
      </c>
      <c r="V289" s="501"/>
      <c r="W289" s="501">
        <f t="shared" si="42"/>
        <v>0.97536932041413837</v>
      </c>
      <c r="X289" s="501"/>
      <c r="Y289" s="501"/>
      <c r="Z289" s="501"/>
      <c r="AA289" s="501"/>
      <c r="AB289" s="501"/>
      <c r="AC289" s="501"/>
    </row>
    <row r="290" spans="1:29">
      <c r="A290" s="443">
        <v>206</v>
      </c>
      <c r="B290" s="503" t="s">
        <v>1115</v>
      </c>
      <c r="C290" s="498">
        <v>13966.693815999999</v>
      </c>
      <c r="D290" s="498"/>
      <c r="E290" s="498">
        <v>13966.693815999999</v>
      </c>
      <c r="F290" s="498"/>
      <c r="G290" s="498"/>
      <c r="H290" s="500">
        <f t="shared" si="39"/>
        <v>0</v>
      </c>
      <c r="I290" s="498"/>
      <c r="J290" s="498"/>
      <c r="K290" s="498"/>
      <c r="L290" s="498">
        <v>13912.170816</v>
      </c>
      <c r="M290" s="498"/>
      <c r="N290" s="498">
        <v>13912.170816</v>
      </c>
      <c r="O290" s="498"/>
      <c r="P290" s="498"/>
      <c r="Q290" s="500">
        <f t="shared" si="40"/>
        <v>0</v>
      </c>
      <c r="R290" s="498"/>
      <c r="S290" s="498"/>
      <c r="T290" s="498">
        <v>0</v>
      </c>
      <c r="U290" s="501">
        <f t="shared" si="41"/>
        <v>0.99609621283903715</v>
      </c>
      <c r="V290" s="501"/>
      <c r="W290" s="501">
        <f t="shared" si="42"/>
        <v>0.99609621283903715</v>
      </c>
      <c r="X290" s="501"/>
      <c r="Y290" s="501"/>
      <c r="Z290" s="501"/>
      <c r="AA290" s="501"/>
      <c r="AB290" s="501"/>
      <c r="AC290" s="501"/>
    </row>
    <row r="291" spans="1:29">
      <c r="A291" s="443">
        <v>207</v>
      </c>
      <c r="B291" s="503" t="s">
        <v>1116</v>
      </c>
      <c r="C291" s="498">
        <v>13096.281999999999</v>
      </c>
      <c r="D291" s="498"/>
      <c r="E291" s="498">
        <v>13096.281999999999</v>
      </c>
      <c r="F291" s="498"/>
      <c r="G291" s="498"/>
      <c r="H291" s="500">
        <f t="shared" si="39"/>
        <v>0</v>
      </c>
      <c r="I291" s="498"/>
      <c r="J291" s="498"/>
      <c r="K291" s="498"/>
      <c r="L291" s="498">
        <v>12593.32</v>
      </c>
      <c r="M291" s="498"/>
      <c r="N291" s="498">
        <v>12593.32</v>
      </c>
      <c r="O291" s="498"/>
      <c r="P291" s="498"/>
      <c r="Q291" s="500">
        <f t="shared" si="40"/>
        <v>0</v>
      </c>
      <c r="R291" s="498"/>
      <c r="S291" s="498"/>
      <c r="T291" s="498">
        <v>0</v>
      </c>
      <c r="U291" s="501">
        <f t="shared" si="41"/>
        <v>0.96159505422989522</v>
      </c>
      <c r="V291" s="501"/>
      <c r="W291" s="501">
        <f t="shared" si="42"/>
        <v>0.96159505422989522</v>
      </c>
      <c r="X291" s="501"/>
      <c r="Y291" s="501"/>
      <c r="Z291" s="501"/>
      <c r="AA291" s="501"/>
      <c r="AB291" s="501"/>
      <c r="AC291" s="501"/>
    </row>
    <row r="292" spans="1:29">
      <c r="A292" s="443">
        <v>208</v>
      </c>
      <c r="B292" s="503" t="s">
        <v>1117</v>
      </c>
      <c r="C292" s="498">
        <v>30891.494676000002</v>
      </c>
      <c r="D292" s="498"/>
      <c r="E292" s="498">
        <v>30891.494676000002</v>
      </c>
      <c r="F292" s="498"/>
      <c r="G292" s="498"/>
      <c r="H292" s="500">
        <f t="shared" si="39"/>
        <v>0</v>
      </c>
      <c r="I292" s="498"/>
      <c r="J292" s="498"/>
      <c r="K292" s="498"/>
      <c r="L292" s="498">
        <v>30458.686527000002</v>
      </c>
      <c r="M292" s="498"/>
      <c r="N292" s="498">
        <v>30458.686527000002</v>
      </c>
      <c r="O292" s="498"/>
      <c r="P292" s="498"/>
      <c r="Q292" s="500">
        <f t="shared" si="40"/>
        <v>0</v>
      </c>
      <c r="R292" s="498"/>
      <c r="S292" s="498"/>
      <c r="T292" s="498">
        <v>0</v>
      </c>
      <c r="U292" s="501">
        <f t="shared" si="41"/>
        <v>0.98598940732588591</v>
      </c>
      <c r="V292" s="501"/>
      <c r="W292" s="501">
        <f t="shared" si="42"/>
        <v>0.98598940732588591</v>
      </c>
      <c r="X292" s="501"/>
      <c r="Y292" s="501"/>
      <c r="Z292" s="501"/>
      <c r="AA292" s="501"/>
      <c r="AB292" s="501"/>
      <c r="AC292" s="501"/>
    </row>
    <row r="293" spans="1:29">
      <c r="A293" s="443">
        <v>209</v>
      </c>
      <c r="B293" s="503" t="s">
        <v>1118</v>
      </c>
      <c r="C293" s="498">
        <v>22501.474000000002</v>
      </c>
      <c r="D293" s="498"/>
      <c r="E293" s="498">
        <v>22501.474000000002</v>
      </c>
      <c r="F293" s="498"/>
      <c r="G293" s="498"/>
      <c r="H293" s="500">
        <f t="shared" si="39"/>
        <v>0</v>
      </c>
      <c r="I293" s="498"/>
      <c r="J293" s="498"/>
      <c r="K293" s="498"/>
      <c r="L293" s="498">
        <v>22308.566822000001</v>
      </c>
      <c r="M293" s="498"/>
      <c r="N293" s="498">
        <v>22308.566822000001</v>
      </c>
      <c r="O293" s="498"/>
      <c r="P293" s="498"/>
      <c r="Q293" s="500">
        <f t="shared" si="40"/>
        <v>0</v>
      </c>
      <c r="R293" s="498"/>
      <c r="S293" s="498"/>
      <c r="T293" s="498"/>
      <c r="U293" s="501">
        <f t="shared" si="41"/>
        <v>0.99142690927714328</v>
      </c>
      <c r="V293" s="501"/>
      <c r="W293" s="501">
        <f t="shared" si="42"/>
        <v>0.99142690927714328</v>
      </c>
      <c r="X293" s="501"/>
      <c r="Y293" s="501"/>
      <c r="Z293" s="501"/>
      <c r="AA293" s="501"/>
      <c r="AB293" s="501"/>
      <c r="AC293" s="501"/>
    </row>
    <row r="294" spans="1:29">
      <c r="A294" s="443">
        <v>210</v>
      </c>
      <c r="B294" s="503" t="s">
        <v>1119</v>
      </c>
      <c r="C294" s="498">
        <v>15315.4635</v>
      </c>
      <c r="D294" s="498"/>
      <c r="E294" s="498">
        <v>15315.4635</v>
      </c>
      <c r="F294" s="498"/>
      <c r="G294" s="498"/>
      <c r="H294" s="500">
        <f t="shared" si="39"/>
        <v>0</v>
      </c>
      <c r="I294" s="498"/>
      <c r="J294" s="498"/>
      <c r="K294" s="498"/>
      <c r="L294" s="498">
        <v>15312.998426</v>
      </c>
      <c r="M294" s="498"/>
      <c r="N294" s="498">
        <v>15312.998426</v>
      </c>
      <c r="O294" s="498"/>
      <c r="P294" s="498"/>
      <c r="Q294" s="500">
        <f t="shared" si="40"/>
        <v>0</v>
      </c>
      <c r="R294" s="498"/>
      <c r="S294" s="498"/>
      <c r="T294" s="498">
        <v>0</v>
      </c>
      <c r="U294" s="501">
        <f t="shared" si="41"/>
        <v>0.9998390467255529</v>
      </c>
      <c r="V294" s="501"/>
      <c r="W294" s="501">
        <f t="shared" si="42"/>
        <v>0.9998390467255529</v>
      </c>
      <c r="X294" s="501"/>
      <c r="Y294" s="501"/>
      <c r="Z294" s="501"/>
      <c r="AA294" s="501"/>
      <c r="AB294" s="501"/>
      <c r="AC294" s="501"/>
    </row>
    <row r="295" spans="1:29">
      <c r="A295" s="443">
        <v>211</v>
      </c>
      <c r="B295" s="503" t="s">
        <v>1120</v>
      </c>
      <c r="C295" s="498">
        <v>18524.755000000001</v>
      </c>
      <c r="D295" s="498"/>
      <c r="E295" s="498">
        <v>18524.755000000001</v>
      </c>
      <c r="F295" s="498"/>
      <c r="G295" s="498"/>
      <c r="H295" s="500">
        <f t="shared" si="39"/>
        <v>0</v>
      </c>
      <c r="I295" s="498"/>
      <c r="J295" s="498"/>
      <c r="K295" s="498"/>
      <c r="L295" s="498">
        <v>18437.526999999998</v>
      </c>
      <c r="M295" s="498"/>
      <c r="N295" s="498">
        <v>18437.526999999998</v>
      </c>
      <c r="O295" s="498"/>
      <c r="P295" s="498"/>
      <c r="Q295" s="500">
        <f t="shared" si="40"/>
        <v>0</v>
      </c>
      <c r="R295" s="498"/>
      <c r="S295" s="498"/>
      <c r="T295" s="498"/>
      <c r="U295" s="501">
        <f t="shared" si="41"/>
        <v>0.99529127375773641</v>
      </c>
      <c r="V295" s="501"/>
      <c r="W295" s="501">
        <f t="shared" si="42"/>
        <v>0.99529127375773641</v>
      </c>
      <c r="X295" s="501"/>
      <c r="Y295" s="501"/>
      <c r="Z295" s="501"/>
      <c r="AA295" s="501"/>
      <c r="AB295" s="501"/>
      <c r="AC295" s="501"/>
    </row>
    <row r="296" spans="1:29">
      <c r="A296" s="443">
        <v>212</v>
      </c>
      <c r="B296" s="503" t="s">
        <v>1121</v>
      </c>
      <c r="C296" s="498">
        <v>17013.299500000001</v>
      </c>
      <c r="D296" s="498"/>
      <c r="E296" s="498">
        <v>17013.299500000001</v>
      </c>
      <c r="F296" s="498"/>
      <c r="G296" s="498"/>
      <c r="H296" s="500">
        <f t="shared" si="39"/>
        <v>0</v>
      </c>
      <c r="I296" s="498"/>
      <c r="J296" s="498"/>
      <c r="K296" s="498"/>
      <c r="L296" s="498">
        <v>16601.59</v>
      </c>
      <c r="M296" s="498"/>
      <c r="N296" s="498">
        <v>16601.59</v>
      </c>
      <c r="O296" s="498"/>
      <c r="P296" s="498"/>
      <c r="Q296" s="500">
        <f t="shared" si="40"/>
        <v>0</v>
      </c>
      <c r="R296" s="498"/>
      <c r="S296" s="498"/>
      <c r="T296" s="498">
        <v>0</v>
      </c>
      <c r="U296" s="501">
        <f t="shared" si="41"/>
        <v>0.97580072577926458</v>
      </c>
      <c r="V296" s="501"/>
      <c r="W296" s="501">
        <f t="shared" si="42"/>
        <v>0.97580072577926458</v>
      </c>
      <c r="X296" s="501"/>
      <c r="Y296" s="501"/>
      <c r="Z296" s="501"/>
      <c r="AA296" s="501"/>
      <c r="AB296" s="501"/>
      <c r="AC296" s="501"/>
    </row>
    <row r="297" spans="1:29">
      <c r="A297" s="443">
        <v>213</v>
      </c>
      <c r="B297" s="503" t="s">
        <v>1122</v>
      </c>
      <c r="C297" s="498">
        <v>33467.961465</v>
      </c>
      <c r="D297" s="498"/>
      <c r="E297" s="498">
        <v>33467.961465</v>
      </c>
      <c r="F297" s="498"/>
      <c r="G297" s="498"/>
      <c r="H297" s="500">
        <f t="shared" si="39"/>
        <v>0</v>
      </c>
      <c r="I297" s="498"/>
      <c r="J297" s="498"/>
      <c r="K297" s="498"/>
      <c r="L297" s="498">
        <v>33266.540241000002</v>
      </c>
      <c r="M297" s="498"/>
      <c r="N297" s="498">
        <v>33266.540241000002</v>
      </c>
      <c r="O297" s="498"/>
      <c r="P297" s="498"/>
      <c r="Q297" s="500">
        <f t="shared" si="40"/>
        <v>0</v>
      </c>
      <c r="R297" s="498"/>
      <c r="S297" s="498"/>
      <c r="T297" s="498">
        <v>0</v>
      </c>
      <c r="U297" s="501">
        <f t="shared" si="41"/>
        <v>0.99398167037419838</v>
      </c>
      <c r="V297" s="501"/>
      <c r="W297" s="501">
        <f t="shared" si="42"/>
        <v>0.99398167037419838</v>
      </c>
      <c r="X297" s="501"/>
      <c r="Y297" s="501"/>
      <c r="Z297" s="501"/>
      <c r="AA297" s="501"/>
      <c r="AB297" s="501"/>
      <c r="AC297" s="501"/>
    </row>
    <row r="298" spans="1:29">
      <c r="A298" s="443">
        <v>214</v>
      </c>
      <c r="B298" s="503" t="s">
        <v>1123</v>
      </c>
      <c r="C298" s="498">
        <v>28806.004000000001</v>
      </c>
      <c r="D298" s="498"/>
      <c r="E298" s="498">
        <v>28806.004000000001</v>
      </c>
      <c r="F298" s="498"/>
      <c r="G298" s="498"/>
      <c r="H298" s="500">
        <f t="shared" si="39"/>
        <v>0</v>
      </c>
      <c r="I298" s="498"/>
      <c r="J298" s="498"/>
      <c r="K298" s="498"/>
      <c r="L298" s="498">
        <v>28515.921999999999</v>
      </c>
      <c r="M298" s="498"/>
      <c r="N298" s="498">
        <v>28515.921999999999</v>
      </c>
      <c r="O298" s="498"/>
      <c r="P298" s="498"/>
      <c r="Q298" s="500">
        <f t="shared" si="40"/>
        <v>0</v>
      </c>
      <c r="R298" s="498"/>
      <c r="S298" s="498"/>
      <c r="T298" s="498"/>
      <c r="U298" s="501">
        <f t="shared" si="41"/>
        <v>0.98992980768870265</v>
      </c>
      <c r="V298" s="501"/>
      <c r="W298" s="501">
        <f t="shared" si="42"/>
        <v>0.98992980768870265</v>
      </c>
      <c r="X298" s="501"/>
      <c r="Y298" s="501"/>
      <c r="Z298" s="501"/>
      <c r="AA298" s="501"/>
      <c r="AB298" s="501"/>
      <c r="AC298" s="501"/>
    </row>
    <row r="299" spans="1:29">
      <c r="A299" s="443">
        <v>215</v>
      </c>
      <c r="B299" s="503" t="s">
        <v>882</v>
      </c>
      <c r="C299" s="498">
        <v>36293.079999999994</v>
      </c>
      <c r="D299" s="498"/>
      <c r="E299" s="498">
        <v>36293.079999999994</v>
      </c>
      <c r="F299" s="498"/>
      <c r="G299" s="498"/>
      <c r="H299" s="500">
        <f t="shared" si="39"/>
        <v>0</v>
      </c>
      <c r="I299" s="498"/>
      <c r="J299" s="498"/>
      <c r="K299" s="498"/>
      <c r="L299" s="498">
        <v>33418.888833999998</v>
      </c>
      <c r="M299" s="498"/>
      <c r="N299" s="498">
        <v>33418.888833999998</v>
      </c>
      <c r="O299" s="498"/>
      <c r="P299" s="498"/>
      <c r="Q299" s="500">
        <f t="shared" si="40"/>
        <v>0</v>
      </c>
      <c r="R299" s="498"/>
      <c r="S299" s="498"/>
      <c r="T299" s="498">
        <v>0</v>
      </c>
      <c r="U299" s="501">
        <f t="shared" si="41"/>
        <v>0.92080608297780187</v>
      </c>
      <c r="V299" s="501"/>
      <c r="W299" s="501">
        <f t="shared" si="42"/>
        <v>0.92080608297780187</v>
      </c>
      <c r="X299" s="501"/>
      <c r="Y299" s="501"/>
      <c r="Z299" s="501"/>
      <c r="AA299" s="501"/>
      <c r="AB299" s="501"/>
      <c r="AC299" s="501"/>
    </row>
    <row r="300" spans="1:29">
      <c r="A300" s="443">
        <v>216</v>
      </c>
      <c r="B300" s="503" t="s">
        <v>1124</v>
      </c>
      <c r="C300" s="498">
        <v>33081.455499999996</v>
      </c>
      <c r="D300" s="498"/>
      <c r="E300" s="498">
        <v>33081.455499999996</v>
      </c>
      <c r="F300" s="498"/>
      <c r="G300" s="498"/>
      <c r="H300" s="500">
        <f t="shared" si="39"/>
        <v>0</v>
      </c>
      <c r="I300" s="498"/>
      <c r="J300" s="498"/>
      <c r="K300" s="498"/>
      <c r="L300" s="498">
        <v>32119.1253</v>
      </c>
      <c r="M300" s="498"/>
      <c r="N300" s="498">
        <v>32119.1253</v>
      </c>
      <c r="O300" s="498"/>
      <c r="P300" s="498"/>
      <c r="Q300" s="500">
        <f t="shared" si="40"/>
        <v>0</v>
      </c>
      <c r="R300" s="498"/>
      <c r="S300" s="498"/>
      <c r="T300" s="498">
        <v>853.29499999999666</v>
      </c>
      <c r="U300" s="501">
        <f t="shared" si="41"/>
        <v>0.97091028234836896</v>
      </c>
      <c r="V300" s="501"/>
      <c r="W300" s="501">
        <f t="shared" si="42"/>
        <v>0.97091028234836896</v>
      </c>
      <c r="X300" s="501"/>
      <c r="Y300" s="501"/>
      <c r="Z300" s="501"/>
      <c r="AA300" s="501"/>
      <c r="AB300" s="501"/>
      <c r="AC300" s="501"/>
    </row>
    <row r="301" spans="1:29">
      <c r="A301" s="443">
        <v>217</v>
      </c>
      <c r="B301" s="503" t="s">
        <v>1125</v>
      </c>
      <c r="C301" s="498">
        <v>23738.165999999997</v>
      </c>
      <c r="D301" s="498"/>
      <c r="E301" s="498">
        <v>23738.165999999997</v>
      </c>
      <c r="F301" s="498"/>
      <c r="G301" s="498"/>
      <c r="H301" s="500">
        <f t="shared" si="39"/>
        <v>0</v>
      </c>
      <c r="I301" s="498"/>
      <c r="J301" s="498"/>
      <c r="K301" s="498"/>
      <c r="L301" s="498">
        <v>23221.256629</v>
      </c>
      <c r="M301" s="498"/>
      <c r="N301" s="498">
        <v>23221.256629</v>
      </c>
      <c r="O301" s="498"/>
      <c r="P301" s="498"/>
      <c r="Q301" s="500">
        <f t="shared" si="40"/>
        <v>0</v>
      </c>
      <c r="R301" s="498"/>
      <c r="S301" s="498"/>
      <c r="T301" s="498"/>
      <c r="U301" s="501">
        <f t="shared" si="41"/>
        <v>0.97822454476895992</v>
      </c>
      <c r="V301" s="501"/>
      <c r="W301" s="501">
        <f t="shared" si="42"/>
        <v>0.97822454476895992</v>
      </c>
      <c r="X301" s="501"/>
      <c r="Y301" s="501"/>
      <c r="Z301" s="501"/>
      <c r="AA301" s="501"/>
      <c r="AB301" s="501"/>
      <c r="AC301" s="501"/>
    </row>
    <row r="302" spans="1:29">
      <c r="A302" s="443">
        <v>218</v>
      </c>
      <c r="B302" s="503" t="s">
        <v>1126</v>
      </c>
      <c r="C302" s="498">
        <v>26265.436254</v>
      </c>
      <c r="D302" s="498"/>
      <c r="E302" s="498">
        <v>26265.436254</v>
      </c>
      <c r="F302" s="498"/>
      <c r="G302" s="498"/>
      <c r="H302" s="500">
        <f t="shared" si="39"/>
        <v>0</v>
      </c>
      <c r="I302" s="498"/>
      <c r="J302" s="498"/>
      <c r="K302" s="498"/>
      <c r="L302" s="498">
        <v>26170.093253999999</v>
      </c>
      <c r="M302" s="498"/>
      <c r="N302" s="498">
        <v>26170.093253999999</v>
      </c>
      <c r="O302" s="498"/>
      <c r="P302" s="498"/>
      <c r="Q302" s="500">
        <f t="shared" si="40"/>
        <v>0</v>
      </c>
      <c r="R302" s="498"/>
      <c r="S302" s="498"/>
      <c r="T302" s="498">
        <v>36</v>
      </c>
      <c r="U302" s="501">
        <f t="shared" si="41"/>
        <v>0.99637002031574939</v>
      </c>
      <c r="V302" s="501"/>
      <c r="W302" s="501">
        <f t="shared" si="42"/>
        <v>0.99637002031574939</v>
      </c>
      <c r="X302" s="501"/>
      <c r="Y302" s="501"/>
      <c r="Z302" s="501"/>
      <c r="AA302" s="501"/>
      <c r="AB302" s="501"/>
      <c r="AC302" s="501"/>
    </row>
    <row r="303" spans="1:29">
      <c r="A303" s="443">
        <v>219</v>
      </c>
      <c r="B303" s="503" t="s">
        <v>1127</v>
      </c>
      <c r="C303" s="498">
        <v>18308.271377000001</v>
      </c>
      <c r="D303" s="498"/>
      <c r="E303" s="498">
        <v>18308.271377000001</v>
      </c>
      <c r="F303" s="498"/>
      <c r="G303" s="498"/>
      <c r="H303" s="500">
        <f t="shared" si="39"/>
        <v>0</v>
      </c>
      <c r="I303" s="498"/>
      <c r="J303" s="498"/>
      <c r="K303" s="498"/>
      <c r="L303" s="498">
        <v>14055.633040999999</v>
      </c>
      <c r="M303" s="498"/>
      <c r="N303" s="498">
        <v>14055.633040999999</v>
      </c>
      <c r="O303" s="498"/>
      <c r="P303" s="498"/>
      <c r="Q303" s="500">
        <f t="shared" si="40"/>
        <v>0</v>
      </c>
      <c r="R303" s="498"/>
      <c r="S303" s="498"/>
      <c r="T303" s="498">
        <v>387.69685000000163</v>
      </c>
      <c r="U303" s="501">
        <f t="shared" si="41"/>
        <v>0.76772037903357537</v>
      </c>
      <c r="V303" s="501"/>
      <c r="W303" s="501">
        <f t="shared" si="42"/>
        <v>0.76772037903357537</v>
      </c>
      <c r="X303" s="501"/>
      <c r="Y303" s="501"/>
      <c r="Z303" s="501"/>
      <c r="AA303" s="501"/>
      <c r="AB303" s="501"/>
      <c r="AC303" s="501"/>
    </row>
    <row r="304" spans="1:29">
      <c r="A304" s="443">
        <v>220</v>
      </c>
      <c r="B304" s="503" t="s">
        <v>1128</v>
      </c>
      <c r="C304" s="498">
        <v>8251.8050000000003</v>
      </c>
      <c r="D304" s="498"/>
      <c r="E304" s="498">
        <v>8251.8050000000003</v>
      </c>
      <c r="F304" s="498"/>
      <c r="G304" s="498"/>
      <c r="H304" s="500">
        <f t="shared" si="39"/>
        <v>0</v>
      </c>
      <c r="I304" s="498"/>
      <c r="J304" s="498"/>
      <c r="K304" s="498"/>
      <c r="L304" s="498">
        <v>7932.4844089999997</v>
      </c>
      <c r="M304" s="498"/>
      <c r="N304" s="498">
        <v>7932.4844089999997</v>
      </c>
      <c r="O304" s="498"/>
      <c r="P304" s="498"/>
      <c r="Q304" s="500">
        <f t="shared" si="40"/>
        <v>0</v>
      </c>
      <c r="R304" s="498"/>
      <c r="S304" s="498"/>
      <c r="T304" s="498"/>
      <c r="U304" s="501">
        <f t="shared" si="41"/>
        <v>0.96130294026579632</v>
      </c>
      <c r="V304" s="501"/>
      <c r="W304" s="501">
        <f t="shared" si="42"/>
        <v>0.96130294026579632</v>
      </c>
      <c r="X304" s="501"/>
      <c r="Y304" s="501"/>
      <c r="Z304" s="501"/>
      <c r="AA304" s="501"/>
      <c r="AB304" s="501"/>
      <c r="AC304" s="501"/>
    </row>
    <row r="305" spans="1:29">
      <c r="A305" s="443">
        <v>221</v>
      </c>
      <c r="B305" s="503" t="s">
        <v>1129</v>
      </c>
      <c r="C305" s="498">
        <v>5540.9380000000001</v>
      </c>
      <c r="D305" s="498"/>
      <c r="E305" s="498">
        <v>5540.9380000000001</v>
      </c>
      <c r="F305" s="498"/>
      <c r="G305" s="498"/>
      <c r="H305" s="500">
        <f t="shared" si="39"/>
        <v>0</v>
      </c>
      <c r="I305" s="498"/>
      <c r="J305" s="498"/>
      <c r="K305" s="498"/>
      <c r="L305" s="498">
        <v>5242.3718070000004</v>
      </c>
      <c r="M305" s="498"/>
      <c r="N305" s="498">
        <v>5242.3718070000004</v>
      </c>
      <c r="O305" s="498"/>
      <c r="P305" s="498"/>
      <c r="Q305" s="500">
        <f t="shared" si="40"/>
        <v>0</v>
      </c>
      <c r="R305" s="498"/>
      <c r="S305" s="498"/>
      <c r="T305" s="498">
        <v>298.56619299999966</v>
      </c>
      <c r="U305" s="501">
        <f t="shared" si="41"/>
        <v>0.94611630864665885</v>
      </c>
      <c r="V305" s="501"/>
      <c r="W305" s="501">
        <f t="shared" si="42"/>
        <v>0.94611630864665885</v>
      </c>
      <c r="X305" s="501"/>
      <c r="Y305" s="501"/>
      <c r="Z305" s="501"/>
      <c r="AA305" s="501"/>
      <c r="AB305" s="501"/>
      <c r="AC305" s="501"/>
    </row>
    <row r="306" spans="1:29">
      <c r="A306" s="443">
        <v>222</v>
      </c>
      <c r="B306" s="503" t="s">
        <v>1130</v>
      </c>
      <c r="C306" s="498">
        <v>4613.1170000000002</v>
      </c>
      <c r="D306" s="498"/>
      <c r="E306" s="498">
        <v>4613.1170000000002</v>
      </c>
      <c r="F306" s="498"/>
      <c r="G306" s="498"/>
      <c r="H306" s="500">
        <f t="shared" si="39"/>
        <v>0</v>
      </c>
      <c r="I306" s="498"/>
      <c r="J306" s="498"/>
      <c r="K306" s="498"/>
      <c r="L306" s="498">
        <v>4612.6980000000003</v>
      </c>
      <c r="M306" s="498"/>
      <c r="N306" s="498">
        <v>4612.6980000000003</v>
      </c>
      <c r="O306" s="498"/>
      <c r="P306" s="498"/>
      <c r="Q306" s="500">
        <f t="shared" si="40"/>
        <v>0</v>
      </c>
      <c r="R306" s="498"/>
      <c r="S306" s="498"/>
      <c r="T306" s="498"/>
      <c r="U306" s="501">
        <f t="shared" si="41"/>
        <v>0.99990917204137686</v>
      </c>
      <c r="V306" s="501"/>
      <c r="W306" s="501">
        <f t="shared" si="42"/>
        <v>0.99990917204137686</v>
      </c>
      <c r="X306" s="501"/>
      <c r="Y306" s="501"/>
      <c r="Z306" s="501"/>
      <c r="AA306" s="501"/>
      <c r="AB306" s="501"/>
      <c r="AC306" s="501"/>
    </row>
    <row r="307" spans="1:29">
      <c r="A307" s="443">
        <v>223</v>
      </c>
      <c r="B307" s="503" t="s">
        <v>1131</v>
      </c>
      <c r="C307" s="498">
        <v>7724.1654789999993</v>
      </c>
      <c r="D307" s="498"/>
      <c r="E307" s="498">
        <v>7724.1654789999993</v>
      </c>
      <c r="F307" s="498"/>
      <c r="G307" s="498"/>
      <c r="H307" s="500">
        <f t="shared" si="39"/>
        <v>0</v>
      </c>
      <c r="I307" s="498"/>
      <c r="J307" s="498"/>
      <c r="K307" s="498"/>
      <c r="L307" s="498">
        <v>7723.7934939999996</v>
      </c>
      <c r="M307" s="498"/>
      <c r="N307" s="498">
        <v>7723.7934939999996</v>
      </c>
      <c r="O307" s="498"/>
      <c r="P307" s="498"/>
      <c r="Q307" s="500">
        <f t="shared" si="40"/>
        <v>0</v>
      </c>
      <c r="R307" s="498"/>
      <c r="S307" s="498"/>
      <c r="T307" s="498">
        <v>0</v>
      </c>
      <c r="U307" s="501">
        <f t="shared" si="41"/>
        <v>0.99995184139943516</v>
      </c>
      <c r="V307" s="501"/>
      <c r="W307" s="501">
        <f t="shared" si="42"/>
        <v>0.99995184139943516</v>
      </c>
      <c r="X307" s="501"/>
      <c r="Y307" s="501"/>
      <c r="Z307" s="501"/>
      <c r="AA307" s="501"/>
      <c r="AB307" s="501"/>
      <c r="AC307" s="501"/>
    </row>
    <row r="308" spans="1:29">
      <c r="A308" s="443">
        <v>224</v>
      </c>
      <c r="B308" s="503" t="s">
        <v>1132</v>
      </c>
      <c r="C308" s="498">
        <v>7104</v>
      </c>
      <c r="D308" s="498"/>
      <c r="E308" s="498">
        <v>7104</v>
      </c>
      <c r="F308" s="498"/>
      <c r="G308" s="498"/>
      <c r="H308" s="500">
        <f t="shared" si="39"/>
        <v>0</v>
      </c>
      <c r="I308" s="498"/>
      <c r="J308" s="498"/>
      <c r="K308" s="498"/>
      <c r="L308" s="498">
        <v>7103.1478360000001</v>
      </c>
      <c r="M308" s="498"/>
      <c r="N308" s="498">
        <v>7103.1478360000001</v>
      </c>
      <c r="O308" s="498"/>
      <c r="P308" s="498"/>
      <c r="Q308" s="500">
        <f t="shared" si="40"/>
        <v>0</v>
      </c>
      <c r="R308" s="498"/>
      <c r="S308" s="498"/>
      <c r="T308" s="498"/>
      <c r="U308" s="501">
        <f t="shared" si="41"/>
        <v>0.99988004448198198</v>
      </c>
      <c r="V308" s="501"/>
      <c r="W308" s="501">
        <f t="shared" si="42"/>
        <v>0.99988004448198198</v>
      </c>
      <c r="X308" s="501"/>
      <c r="Y308" s="501"/>
      <c r="Z308" s="501"/>
      <c r="AA308" s="501"/>
      <c r="AB308" s="501"/>
      <c r="AC308" s="501"/>
    </row>
    <row r="309" spans="1:29">
      <c r="A309" s="443">
        <v>225</v>
      </c>
      <c r="B309" s="503" t="s">
        <v>1133</v>
      </c>
      <c r="C309" s="498">
        <v>3444.4470980000001</v>
      </c>
      <c r="D309" s="498"/>
      <c r="E309" s="498">
        <v>3444.4470980000001</v>
      </c>
      <c r="F309" s="498"/>
      <c r="G309" s="498"/>
      <c r="H309" s="500">
        <f t="shared" si="39"/>
        <v>0</v>
      </c>
      <c r="I309" s="498"/>
      <c r="J309" s="498"/>
      <c r="K309" s="498"/>
      <c r="L309" s="498">
        <v>3416.4470980000001</v>
      </c>
      <c r="M309" s="498"/>
      <c r="N309" s="498">
        <v>3416.4470980000001</v>
      </c>
      <c r="O309" s="498"/>
      <c r="P309" s="498"/>
      <c r="Q309" s="500">
        <f t="shared" si="40"/>
        <v>0</v>
      </c>
      <c r="R309" s="498"/>
      <c r="S309" s="498"/>
      <c r="T309" s="498"/>
      <c r="U309" s="501">
        <f t="shared" si="41"/>
        <v>0.99187097400443225</v>
      </c>
      <c r="V309" s="501"/>
      <c r="W309" s="501">
        <f t="shared" si="42"/>
        <v>0.99187097400443225</v>
      </c>
      <c r="X309" s="501"/>
      <c r="Y309" s="501"/>
      <c r="Z309" s="501"/>
      <c r="AA309" s="501"/>
      <c r="AB309" s="501"/>
      <c r="AC309" s="501"/>
    </row>
    <row r="310" spans="1:29">
      <c r="A310" s="443">
        <v>226</v>
      </c>
      <c r="B310" s="503" t="s">
        <v>1134</v>
      </c>
      <c r="C310" s="498">
        <v>6942.2970000000005</v>
      </c>
      <c r="D310" s="498"/>
      <c r="E310" s="498">
        <v>6942.2970000000005</v>
      </c>
      <c r="F310" s="498"/>
      <c r="G310" s="498"/>
      <c r="H310" s="500">
        <f t="shared" si="39"/>
        <v>0</v>
      </c>
      <c r="I310" s="498"/>
      <c r="J310" s="498"/>
      <c r="K310" s="498"/>
      <c r="L310" s="498">
        <v>6552.302549</v>
      </c>
      <c r="M310" s="498"/>
      <c r="N310" s="498">
        <v>6552.302549</v>
      </c>
      <c r="O310" s="498"/>
      <c r="P310" s="498"/>
      <c r="Q310" s="500">
        <f t="shared" si="40"/>
        <v>0</v>
      </c>
      <c r="R310" s="498"/>
      <c r="S310" s="498"/>
      <c r="T310" s="498">
        <v>296.78800000000001</v>
      </c>
      <c r="U310" s="501">
        <f t="shared" si="41"/>
        <v>0.94382342746212089</v>
      </c>
      <c r="V310" s="501"/>
      <c r="W310" s="501">
        <f t="shared" si="42"/>
        <v>0.94382342746212089</v>
      </c>
      <c r="X310" s="501"/>
      <c r="Y310" s="501"/>
      <c r="Z310" s="501"/>
      <c r="AA310" s="501"/>
      <c r="AB310" s="501"/>
      <c r="AC310" s="501"/>
    </row>
    <row r="311" spans="1:29">
      <c r="A311" s="443">
        <v>227</v>
      </c>
      <c r="B311" s="503" t="s">
        <v>1135</v>
      </c>
      <c r="C311" s="498">
        <v>7918.7089999999998</v>
      </c>
      <c r="D311" s="498"/>
      <c r="E311" s="498">
        <v>7918.7089999999998</v>
      </c>
      <c r="F311" s="498"/>
      <c r="G311" s="498"/>
      <c r="H311" s="500">
        <f t="shared" si="39"/>
        <v>0</v>
      </c>
      <c r="I311" s="498"/>
      <c r="J311" s="498"/>
      <c r="K311" s="498"/>
      <c r="L311" s="498">
        <v>7918.5931570000002</v>
      </c>
      <c r="M311" s="498"/>
      <c r="N311" s="498">
        <v>7918.5931570000002</v>
      </c>
      <c r="O311" s="498"/>
      <c r="P311" s="498"/>
      <c r="Q311" s="500">
        <f t="shared" si="40"/>
        <v>0</v>
      </c>
      <c r="R311" s="498"/>
      <c r="S311" s="498"/>
      <c r="T311" s="498"/>
      <c r="U311" s="501">
        <f t="shared" si="41"/>
        <v>0.99998537097398077</v>
      </c>
      <c r="V311" s="501"/>
      <c r="W311" s="501">
        <f t="shared" si="42"/>
        <v>0.99998537097398077</v>
      </c>
      <c r="X311" s="501"/>
      <c r="Y311" s="501"/>
      <c r="Z311" s="501"/>
      <c r="AA311" s="501"/>
      <c r="AB311" s="501"/>
      <c r="AC311" s="501"/>
    </row>
    <row r="312" spans="1:29">
      <c r="A312" s="443">
        <v>228</v>
      </c>
      <c r="B312" s="503" t="s">
        <v>1136</v>
      </c>
      <c r="C312" s="498">
        <v>7410.0660000000007</v>
      </c>
      <c r="D312" s="498"/>
      <c r="E312" s="498">
        <v>7409.1802820000003</v>
      </c>
      <c r="F312" s="498"/>
      <c r="G312" s="498"/>
      <c r="H312" s="500">
        <f t="shared" si="39"/>
        <v>0</v>
      </c>
      <c r="I312" s="498"/>
      <c r="J312" s="498"/>
      <c r="K312" s="498"/>
      <c r="L312" s="498">
        <v>4231.1802820000003</v>
      </c>
      <c r="M312" s="498"/>
      <c r="N312" s="498">
        <v>4231.1802820000003</v>
      </c>
      <c r="O312" s="498"/>
      <c r="P312" s="498"/>
      <c r="Q312" s="500">
        <f t="shared" si="40"/>
        <v>0</v>
      </c>
      <c r="R312" s="498"/>
      <c r="S312" s="498"/>
      <c r="T312" s="498"/>
      <c r="U312" s="501">
        <f t="shared" si="41"/>
        <v>0.57100439888119758</v>
      </c>
      <c r="V312" s="501"/>
      <c r="W312" s="501">
        <f t="shared" si="42"/>
        <v>0.57107265864205081</v>
      </c>
      <c r="X312" s="501"/>
      <c r="Y312" s="501"/>
      <c r="Z312" s="501"/>
      <c r="AA312" s="501"/>
      <c r="AB312" s="501"/>
      <c r="AC312" s="501"/>
    </row>
    <row r="313" spans="1:29">
      <c r="A313" s="443">
        <v>229</v>
      </c>
      <c r="B313" s="503" t="s">
        <v>1137</v>
      </c>
      <c r="C313" s="498">
        <v>2506.0920000000001</v>
      </c>
      <c r="D313" s="498"/>
      <c r="E313" s="498">
        <v>2506.0920000000001</v>
      </c>
      <c r="F313" s="498"/>
      <c r="G313" s="498"/>
      <c r="H313" s="500">
        <f t="shared" si="39"/>
        <v>0</v>
      </c>
      <c r="I313" s="498"/>
      <c r="J313" s="498"/>
      <c r="K313" s="498"/>
      <c r="L313" s="498">
        <v>2495.0920000000001</v>
      </c>
      <c r="M313" s="498"/>
      <c r="N313" s="498">
        <v>2495.0920000000001</v>
      </c>
      <c r="O313" s="498"/>
      <c r="P313" s="498"/>
      <c r="Q313" s="500">
        <f t="shared" si="40"/>
        <v>0</v>
      </c>
      <c r="R313" s="498"/>
      <c r="S313" s="498"/>
      <c r="T313" s="498"/>
      <c r="U313" s="501">
        <f t="shared" si="41"/>
        <v>0.99561069585633732</v>
      </c>
      <c r="V313" s="501"/>
      <c r="W313" s="501">
        <f t="shared" si="42"/>
        <v>0.99561069585633732</v>
      </c>
      <c r="X313" s="501"/>
      <c r="Y313" s="501"/>
      <c r="Z313" s="501"/>
      <c r="AA313" s="501"/>
      <c r="AB313" s="501"/>
      <c r="AC313" s="501"/>
    </row>
    <row r="314" spans="1:29">
      <c r="A314" s="443">
        <v>230</v>
      </c>
      <c r="B314" s="503" t="s">
        <v>1138</v>
      </c>
      <c r="C314" s="498">
        <v>29954.576300000001</v>
      </c>
      <c r="D314" s="498"/>
      <c r="E314" s="498">
        <v>29954.576300000001</v>
      </c>
      <c r="F314" s="498"/>
      <c r="G314" s="498"/>
      <c r="H314" s="500">
        <f t="shared" si="39"/>
        <v>0</v>
      </c>
      <c r="I314" s="498"/>
      <c r="J314" s="498"/>
      <c r="K314" s="498"/>
      <c r="L314" s="498">
        <v>29094.942899999998</v>
      </c>
      <c r="M314" s="498"/>
      <c r="N314" s="498">
        <v>29094.942899999998</v>
      </c>
      <c r="O314" s="498"/>
      <c r="P314" s="498"/>
      <c r="Q314" s="500">
        <f t="shared" si="40"/>
        <v>0</v>
      </c>
      <c r="R314" s="498"/>
      <c r="S314" s="498"/>
      <c r="T314" s="498">
        <v>155</v>
      </c>
      <c r="U314" s="501">
        <f t="shared" si="41"/>
        <v>0.97130210117510485</v>
      </c>
      <c r="V314" s="501"/>
      <c r="W314" s="501">
        <f t="shared" si="42"/>
        <v>0.97130210117510485</v>
      </c>
      <c r="X314" s="501"/>
      <c r="Y314" s="501"/>
      <c r="Z314" s="501"/>
      <c r="AA314" s="501"/>
      <c r="AB314" s="501"/>
      <c r="AC314" s="501"/>
    </row>
    <row r="315" spans="1:29">
      <c r="A315" s="443">
        <v>231</v>
      </c>
      <c r="B315" s="503" t="s">
        <v>1139</v>
      </c>
      <c r="C315" s="498">
        <v>35617.555</v>
      </c>
      <c r="D315" s="498"/>
      <c r="E315" s="498">
        <v>35617.555</v>
      </c>
      <c r="F315" s="498"/>
      <c r="G315" s="498"/>
      <c r="H315" s="500">
        <f t="shared" si="39"/>
        <v>0</v>
      </c>
      <c r="I315" s="498"/>
      <c r="J315" s="498"/>
      <c r="K315" s="498"/>
      <c r="L315" s="498">
        <v>27708.418799999999</v>
      </c>
      <c r="M315" s="498"/>
      <c r="N315" s="498">
        <v>27708.418799999999</v>
      </c>
      <c r="O315" s="498"/>
      <c r="P315" s="498"/>
      <c r="Q315" s="500">
        <f t="shared" si="40"/>
        <v>0</v>
      </c>
      <c r="R315" s="498"/>
      <c r="S315" s="498"/>
      <c r="T315" s="498">
        <v>7907.8311999999996</v>
      </c>
      <c r="U315" s="501">
        <f t="shared" si="41"/>
        <v>0.77794275322941175</v>
      </c>
      <c r="V315" s="501"/>
      <c r="W315" s="501">
        <f t="shared" si="42"/>
        <v>0.77794275322941175</v>
      </c>
      <c r="X315" s="501"/>
      <c r="Y315" s="501"/>
      <c r="Z315" s="501"/>
      <c r="AA315" s="501"/>
      <c r="AB315" s="501"/>
      <c r="AC315" s="501"/>
    </row>
    <row r="316" spans="1:29">
      <c r="A316" s="443">
        <v>232</v>
      </c>
      <c r="B316" s="503" t="s">
        <v>650</v>
      </c>
      <c r="C316" s="498">
        <v>51345.902671999997</v>
      </c>
      <c r="D316" s="498"/>
      <c r="E316" s="498">
        <v>45262.160999999993</v>
      </c>
      <c r="F316" s="498"/>
      <c r="G316" s="498"/>
      <c r="H316" s="500">
        <f t="shared" si="39"/>
        <v>6083.7416720000001</v>
      </c>
      <c r="I316" s="498"/>
      <c r="J316" s="498">
        <v>6083.7416720000001</v>
      </c>
      <c r="K316" s="498"/>
      <c r="L316" s="498">
        <v>45187.247954999999</v>
      </c>
      <c r="M316" s="498"/>
      <c r="N316" s="498">
        <v>42096.109899999996</v>
      </c>
      <c r="O316" s="498"/>
      <c r="P316" s="498"/>
      <c r="Q316" s="500">
        <f t="shared" si="40"/>
        <v>3091.1380549999999</v>
      </c>
      <c r="R316" s="498"/>
      <c r="S316" s="498">
        <v>3091.1380549999999</v>
      </c>
      <c r="T316" s="498">
        <v>2900.0036169999998</v>
      </c>
      <c r="U316" s="501">
        <f t="shared" si="41"/>
        <v>0.88005557607309448</v>
      </c>
      <c r="V316" s="501"/>
      <c r="W316" s="501">
        <f t="shared" si="42"/>
        <v>0.93005081882855756</v>
      </c>
      <c r="X316" s="501"/>
      <c r="Y316" s="501"/>
      <c r="Z316" s="501">
        <f t="shared" ref="Z316:Z325" si="43">+Q316/H316</f>
        <v>0.50809817734811935</v>
      </c>
      <c r="AA316" s="501"/>
      <c r="AB316" s="501">
        <f t="shared" ref="AB316:AB325" si="44">+S316/J316</f>
        <v>0.50809817734811935</v>
      </c>
      <c r="AC316" s="501"/>
    </row>
    <row r="317" spans="1:29">
      <c r="A317" s="443">
        <v>233</v>
      </c>
      <c r="B317" s="503" t="s">
        <v>1140</v>
      </c>
      <c r="C317" s="498">
        <v>20403.562665000001</v>
      </c>
      <c r="D317" s="498"/>
      <c r="E317" s="498">
        <v>20403.562665000001</v>
      </c>
      <c r="F317" s="498"/>
      <c r="G317" s="498"/>
      <c r="H317" s="500">
        <f t="shared" si="39"/>
        <v>0</v>
      </c>
      <c r="I317" s="498"/>
      <c r="J317" s="498"/>
      <c r="K317" s="498"/>
      <c r="L317" s="498">
        <v>17952.945392000001</v>
      </c>
      <c r="M317" s="498"/>
      <c r="N317" s="498">
        <v>17952.945392000001</v>
      </c>
      <c r="O317" s="498"/>
      <c r="P317" s="498"/>
      <c r="Q317" s="500">
        <f t="shared" si="40"/>
        <v>0</v>
      </c>
      <c r="R317" s="498"/>
      <c r="S317" s="498"/>
      <c r="T317" s="498">
        <v>68.5</v>
      </c>
      <c r="U317" s="501">
        <f t="shared" si="41"/>
        <v>0.87989267789964176</v>
      </c>
      <c r="V317" s="501"/>
      <c r="W317" s="501">
        <f t="shared" si="42"/>
        <v>0.87989267789964176</v>
      </c>
      <c r="X317" s="501"/>
      <c r="Y317" s="501"/>
      <c r="Z317" s="501"/>
      <c r="AA317" s="501"/>
      <c r="AB317" s="501"/>
      <c r="AC317" s="501"/>
    </row>
    <row r="318" spans="1:29">
      <c r="A318" s="443">
        <v>234</v>
      </c>
      <c r="B318" s="503" t="s">
        <v>1141</v>
      </c>
      <c r="C318" s="498">
        <v>243</v>
      </c>
      <c r="D318" s="498"/>
      <c r="E318" s="498">
        <v>243</v>
      </c>
      <c r="F318" s="498"/>
      <c r="G318" s="498"/>
      <c r="H318" s="500">
        <f t="shared" si="39"/>
        <v>0</v>
      </c>
      <c r="I318" s="498"/>
      <c r="J318" s="498"/>
      <c r="K318" s="498"/>
      <c r="L318" s="498">
        <v>231.58122599999999</v>
      </c>
      <c r="M318" s="498"/>
      <c r="N318" s="498">
        <v>231.58122599999999</v>
      </c>
      <c r="O318" s="498"/>
      <c r="P318" s="498"/>
      <c r="Q318" s="500">
        <f t="shared" si="40"/>
        <v>0</v>
      </c>
      <c r="R318" s="498"/>
      <c r="S318" s="498"/>
      <c r="T318" s="498"/>
      <c r="U318" s="501">
        <f t="shared" si="41"/>
        <v>0.95300916049382711</v>
      </c>
      <c r="V318" s="501"/>
      <c r="W318" s="501">
        <f t="shared" si="42"/>
        <v>0.95300916049382711</v>
      </c>
      <c r="X318" s="501"/>
      <c r="Y318" s="501"/>
      <c r="Z318" s="501"/>
      <c r="AA318" s="501"/>
      <c r="AB318" s="501"/>
      <c r="AC318" s="501"/>
    </row>
    <row r="319" spans="1:29">
      <c r="A319" s="443">
        <v>235</v>
      </c>
      <c r="B319" s="503" t="s">
        <v>869</v>
      </c>
      <c r="C319" s="498">
        <v>42554.581246000002</v>
      </c>
      <c r="D319" s="498"/>
      <c r="E319" s="498">
        <v>42554.581246000002</v>
      </c>
      <c r="F319" s="498"/>
      <c r="G319" s="498"/>
      <c r="H319" s="500">
        <f t="shared" si="39"/>
        <v>0</v>
      </c>
      <c r="I319" s="498"/>
      <c r="J319" s="498"/>
      <c r="K319" s="498"/>
      <c r="L319" s="498">
        <v>38060.650156000003</v>
      </c>
      <c r="M319" s="498"/>
      <c r="N319" s="498">
        <v>38060.650156000003</v>
      </c>
      <c r="O319" s="498"/>
      <c r="P319" s="498"/>
      <c r="Q319" s="500">
        <f t="shared" si="40"/>
        <v>0</v>
      </c>
      <c r="R319" s="498"/>
      <c r="S319" s="498"/>
      <c r="T319" s="498">
        <v>471.50047999999998</v>
      </c>
      <c r="U319" s="501">
        <f t="shared" si="41"/>
        <v>0.89439606833347907</v>
      </c>
      <c r="V319" s="501"/>
      <c r="W319" s="501">
        <f t="shared" si="42"/>
        <v>0.89439606833347907</v>
      </c>
      <c r="X319" s="501"/>
      <c r="Y319" s="501"/>
      <c r="Z319" s="501"/>
      <c r="AA319" s="501"/>
      <c r="AB319" s="501"/>
      <c r="AC319" s="501"/>
    </row>
    <row r="320" spans="1:29">
      <c r="A320" s="443">
        <v>236</v>
      </c>
      <c r="B320" s="503" t="s">
        <v>798</v>
      </c>
      <c r="C320" s="498">
        <v>3975.694</v>
      </c>
      <c r="D320" s="498"/>
      <c r="E320" s="498">
        <v>3975.694</v>
      </c>
      <c r="F320" s="498"/>
      <c r="G320" s="498"/>
      <c r="H320" s="500">
        <f t="shared" si="39"/>
        <v>0</v>
      </c>
      <c r="I320" s="498"/>
      <c r="J320" s="498"/>
      <c r="K320" s="498"/>
      <c r="L320" s="498">
        <v>1732.68</v>
      </c>
      <c r="M320" s="498"/>
      <c r="N320" s="498">
        <v>1732.68</v>
      </c>
      <c r="O320" s="498"/>
      <c r="P320" s="498"/>
      <c r="Q320" s="500">
        <f t="shared" si="40"/>
        <v>0</v>
      </c>
      <c r="R320" s="498"/>
      <c r="S320" s="498"/>
      <c r="T320" s="498">
        <v>2243.0140000000001</v>
      </c>
      <c r="U320" s="501">
        <f t="shared" si="41"/>
        <v>0.43581824959365589</v>
      </c>
      <c r="V320" s="501"/>
      <c r="W320" s="501">
        <f t="shared" si="42"/>
        <v>0.43581824959365589</v>
      </c>
      <c r="X320" s="501"/>
      <c r="Y320" s="501"/>
      <c r="Z320" s="501"/>
      <c r="AA320" s="501"/>
      <c r="AB320" s="501"/>
      <c r="AC320" s="501"/>
    </row>
    <row r="321" spans="1:29">
      <c r="A321" s="443">
        <v>237</v>
      </c>
      <c r="B321" s="503" t="s">
        <v>1142</v>
      </c>
      <c r="C321" s="498">
        <v>43259.141239999997</v>
      </c>
      <c r="D321" s="498"/>
      <c r="E321" s="498">
        <v>43259.141239999997</v>
      </c>
      <c r="F321" s="498"/>
      <c r="G321" s="498"/>
      <c r="H321" s="500">
        <f t="shared" si="39"/>
        <v>0</v>
      </c>
      <c r="I321" s="498"/>
      <c r="J321" s="498"/>
      <c r="K321" s="498"/>
      <c r="L321" s="498">
        <v>29804.306500999999</v>
      </c>
      <c r="M321" s="498"/>
      <c r="N321" s="498">
        <v>29804.306500999999</v>
      </c>
      <c r="O321" s="498"/>
      <c r="P321" s="498"/>
      <c r="Q321" s="500">
        <f t="shared" si="40"/>
        <v>0</v>
      </c>
      <c r="R321" s="498"/>
      <c r="S321" s="498"/>
      <c r="T321" s="498">
        <v>5930.0728360000003</v>
      </c>
      <c r="U321" s="501">
        <f t="shared" si="41"/>
        <v>0.68897129361969744</v>
      </c>
      <c r="V321" s="501"/>
      <c r="W321" s="501">
        <f t="shared" si="42"/>
        <v>0.68897129361969744</v>
      </c>
      <c r="X321" s="501"/>
      <c r="Y321" s="501"/>
      <c r="Z321" s="501"/>
      <c r="AA321" s="501"/>
      <c r="AB321" s="501"/>
      <c r="AC321" s="501"/>
    </row>
    <row r="322" spans="1:29" ht="28">
      <c r="A322" s="443">
        <v>238</v>
      </c>
      <c r="B322" s="503" t="s">
        <v>1143</v>
      </c>
      <c r="C322" s="498">
        <v>5245</v>
      </c>
      <c r="D322" s="498">
        <v>0</v>
      </c>
      <c r="E322" s="498">
        <v>5245</v>
      </c>
      <c r="F322" s="498"/>
      <c r="G322" s="498"/>
      <c r="H322" s="500">
        <f t="shared" si="39"/>
        <v>0</v>
      </c>
      <c r="I322" s="498"/>
      <c r="J322" s="498"/>
      <c r="K322" s="498"/>
      <c r="L322" s="498">
        <v>4975.0860000000002</v>
      </c>
      <c r="M322" s="498">
        <v>0</v>
      </c>
      <c r="N322" s="498">
        <v>4975.0860000000002</v>
      </c>
      <c r="O322" s="498"/>
      <c r="P322" s="498"/>
      <c r="Q322" s="500">
        <f t="shared" si="40"/>
        <v>0</v>
      </c>
      <c r="R322" s="498"/>
      <c r="S322" s="498"/>
      <c r="T322" s="498"/>
      <c r="U322" s="501">
        <f t="shared" si="41"/>
        <v>0.94853879885605341</v>
      </c>
      <c r="V322" s="501"/>
      <c r="W322" s="501">
        <f t="shared" si="42"/>
        <v>0.94853879885605341</v>
      </c>
      <c r="X322" s="501"/>
      <c r="Y322" s="501"/>
      <c r="Z322" s="501"/>
      <c r="AA322" s="501"/>
      <c r="AB322" s="501"/>
      <c r="AC322" s="501"/>
    </row>
    <row r="323" spans="1:29" ht="28">
      <c r="A323" s="443">
        <v>239</v>
      </c>
      <c r="B323" s="503" t="s">
        <v>1144</v>
      </c>
      <c r="C323" s="498">
        <v>38896.42</v>
      </c>
      <c r="D323" s="498"/>
      <c r="E323" s="498">
        <f>+C323-H323</f>
        <v>38548.42</v>
      </c>
      <c r="F323" s="498"/>
      <c r="G323" s="498"/>
      <c r="H323" s="500">
        <f t="shared" si="39"/>
        <v>348</v>
      </c>
      <c r="I323" s="498"/>
      <c r="J323" s="498">
        <v>348</v>
      </c>
      <c r="K323" s="498"/>
      <c r="L323" s="498">
        <v>33256.913710000001</v>
      </c>
      <c r="M323" s="498"/>
      <c r="N323" s="498">
        <f>+L323-Q323</f>
        <v>32908.913710000001</v>
      </c>
      <c r="O323" s="498"/>
      <c r="P323" s="498"/>
      <c r="Q323" s="500">
        <f t="shared" si="40"/>
        <v>348</v>
      </c>
      <c r="R323" s="498"/>
      <c r="S323" s="498">
        <v>348</v>
      </c>
      <c r="T323" s="498"/>
      <c r="U323" s="501">
        <f t="shared" si="41"/>
        <v>0.85501220189415894</v>
      </c>
      <c r="V323" s="501"/>
      <c r="W323" s="501">
        <f t="shared" si="42"/>
        <v>0.85370330898127611</v>
      </c>
      <c r="X323" s="501"/>
      <c r="Y323" s="501"/>
      <c r="Z323" s="501">
        <f t="shared" si="43"/>
        <v>1</v>
      </c>
      <c r="AA323" s="501"/>
      <c r="AB323" s="501">
        <f t="shared" si="44"/>
        <v>1</v>
      </c>
      <c r="AC323" s="501"/>
    </row>
    <row r="324" spans="1:29">
      <c r="A324" s="443">
        <v>240</v>
      </c>
      <c r="B324" s="503" t="s">
        <v>1145</v>
      </c>
      <c r="C324" s="498">
        <v>13058.552501</v>
      </c>
      <c r="D324" s="498"/>
      <c r="E324" s="498">
        <f t="shared" ref="E324:E325" si="45">+C324-H324</f>
        <v>12873.364501</v>
      </c>
      <c r="F324" s="498"/>
      <c r="G324" s="498"/>
      <c r="H324" s="500">
        <f t="shared" si="39"/>
        <v>185.18799999999999</v>
      </c>
      <c r="I324" s="498"/>
      <c r="J324" s="498">
        <v>185.18799999999999</v>
      </c>
      <c r="K324" s="498"/>
      <c r="L324" s="498">
        <v>13058.552501</v>
      </c>
      <c r="M324" s="498"/>
      <c r="N324" s="498">
        <f t="shared" ref="N324:N348" si="46">+L324-Q324</f>
        <v>12873.364501</v>
      </c>
      <c r="O324" s="498"/>
      <c r="P324" s="498"/>
      <c r="Q324" s="500">
        <f t="shared" si="40"/>
        <v>185.18799999999999</v>
      </c>
      <c r="R324" s="498"/>
      <c r="S324" s="498">
        <v>185.18799999999999</v>
      </c>
      <c r="T324" s="498"/>
      <c r="U324" s="501">
        <f t="shared" si="41"/>
        <v>1</v>
      </c>
      <c r="V324" s="501"/>
      <c r="W324" s="501">
        <f t="shared" si="42"/>
        <v>1</v>
      </c>
      <c r="X324" s="501"/>
      <c r="Y324" s="501"/>
      <c r="Z324" s="501">
        <f t="shared" si="43"/>
        <v>1</v>
      </c>
      <c r="AA324" s="501"/>
      <c r="AB324" s="501">
        <f t="shared" si="44"/>
        <v>1</v>
      </c>
      <c r="AC324" s="501"/>
    </row>
    <row r="325" spans="1:29">
      <c r="A325" s="443">
        <v>241</v>
      </c>
      <c r="B325" s="503" t="s">
        <v>1146</v>
      </c>
      <c r="C325" s="498">
        <v>249374.09820199999</v>
      </c>
      <c r="D325" s="498"/>
      <c r="E325" s="498">
        <f t="shared" si="45"/>
        <v>247674.28620199999</v>
      </c>
      <c r="F325" s="498"/>
      <c r="G325" s="498"/>
      <c r="H325" s="500">
        <f t="shared" si="39"/>
        <v>1699.8119999999999</v>
      </c>
      <c r="I325" s="498"/>
      <c r="J325" s="498">
        <v>1699.8119999999999</v>
      </c>
      <c r="K325" s="498"/>
      <c r="L325" s="498">
        <v>235823.91286499999</v>
      </c>
      <c r="M325" s="498"/>
      <c r="N325" s="498">
        <f t="shared" si="46"/>
        <v>234124.10086499999</v>
      </c>
      <c r="O325" s="498"/>
      <c r="P325" s="498"/>
      <c r="Q325" s="500">
        <f t="shared" si="40"/>
        <v>1699.8119999999999</v>
      </c>
      <c r="R325" s="498"/>
      <c r="S325" s="498">
        <v>1699.8119999999999</v>
      </c>
      <c r="T325" s="498"/>
      <c r="U325" s="501">
        <f t="shared" si="41"/>
        <v>0.94566322070055575</v>
      </c>
      <c r="V325" s="501"/>
      <c r="W325" s="501">
        <f t="shared" si="42"/>
        <v>0.94529030225629218</v>
      </c>
      <c r="X325" s="501"/>
      <c r="Y325" s="501"/>
      <c r="Z325" s="501">
        <f t="shared" si="43"/>
        <v>1</v>
      </c>
      <c r="AA325" s="501"/>
      <c r="AB325" s="501">
        <f t="shared" si="44"/>
        <v>1</v>
      </c>
      <c r="AC325" s="501"/>
    </row>
    <row r="326" spans="1:29" ht="28">
      <c r="A326" s="443">
        <v>242</v>
      </c>
      <c r="B326" s="503" t="s">
        <v>1147</v>
      </c>
      <c r="C326" s="498">
        <v>490</v>
      </c>
      <c r="D326" s="498"/>
      <c r="E326" s="498"/>
      <c r="F326" s="498"/>
      <c r="G326" s="498"/>
      <c r="H326" s="500">
        <f t="shared" si="39"/>
        <v>0</v>
      </c>
      <c r="I326" s="498"/>
      <c r="J326" s="498"/>
      <c r="K326" s="498"/>
      <c r="L326" s="498">
        <v>490</v>
      </c>
      <c r="M326" s="498"/>
      <c r="N326" s="498">
        <f t="shared" si="46"/>
        <v>490</v>
      </c>
      <c r="O326" s="498"/>
      <c r="P326" s="498"/>
      <c r="Q326" s="500">
        <f t="shared" si="40"/>
        <v>0</v>
      </c>
      <c r="R326" s="498"/>
      <c r="S326" s="498"/>
      <c r="T326" s="498"/>
      <c r="U326" s="501">
        <f t="shared" si="41"/>
        <v>1</v>
      </c>
      <c r="V326" s="501"/>
      <c r="W326" s="501"/>
      <c r="X326" s="501"/>
      <c r="Y326" s="501"/>
      <c r="Z326" s="501"/>
      <c r="AA326" s="501"/>
      <c r="AB326" s="501"/>
      <c r="AC326" s="501"/>
    </row>
    <row r="327" spans="1:29">
      <c r="A327" s="443">
        <v>243</v>
      </c>
      <c r="B327" s="503" t="s">
        <v>1148</v>
      </c>
      <c r="C327" s="498">
        <v>2000</v>
      </c>
      <c r="D327" s="498"/>
      <c r="E327" s="498"/>
      <c r="F327" s="498"/>
      <c r="G327" s="498"/>
      <c r="H327" s="500">
        <f t="shared" si="39"/>
        <v>0</v>
      </c>
      <c r="I327" s="498"/>
      <c r="J327" s="498"/>
      <c r="K327" s="498"/>
      <c r="L327" s="498">
        <v>2000</v>
      </c>
      <c r="M327" s="498"/>
      <c r="N327" s="498">
        <f t="shared" si="46"/>
        <v>2000</v>
      </c>
      <c r="O327" s="498"/>
      <c r="P327" s="498"/>
      <c r="Q327" s="500">
        <f t="shared" si="40"/>
        <v>0</v>
      </c>
      <c r="R327" s="498"/>
      <c r="S327" s="498"/>
      <c r="T327" s="498"/>
      <c r="U327" s="501">
        <f t="shared" si="41"/>
        <v>1</v>
      </c>
      <c r="V327" s="501"/>
      <c r="W327" s="501"/>
      <c r="X327" s="501"/>
      <c r="Y327" s="501"/>
      <c r="Z327" s="501"/>
      <c r="AA327" s="501"/>
      <c r="AB327" s="501"/>
      <c r="AC327" s="501"/>
    </row>
    <row r="328" spans="1:29" ht="28">
      <c r="A328" s="443">
        <v>244</v>
      </c>
      <c r="B328" s="503" t="s">
        <v>1149</v>
      </c>
      <c r="C328" s="498">
        <v>198.08600000000001</v>
      </c>
      <c r="D328" s="498"/>
      <c r="E328" s="498"/>
      <c r="F328" s="498"/>
      <c r="G328" s="498"/>
      <c r="H328" s="500">
        <f t="shared" si="39"/>
        <v>0</v>
      </c>
      <c r="I328" s="498"/>
      <c r="J328" s="498"/>
      <c r="K328" s="498"/>
      <c r="L328" s="498">
        <v>198.08600000000001</v>
      </c>
      <c r="M328" s="498"/>
      <c r="N328" s="498">
        <f t="shared" si="46"/>
        <v>198.08600000000001</v>
      </c>
      <c r="O328" s="498"/>
      <c r="P328" s="498"/>
      <c r="Q328" s="500">
        <f t="shared" si="40"/>
        <v>0</v>
      </c>
      <c r="R328" s="498"/>
      <c r="S328" s="498"/>
      <c r="T328" s="498"/>
      <c r="U328" s="501">
        <f t="shared" si="41"/>
        <v>1</v>
      </c>
      <c r="V328" s="501"/>
      <c r="W328" s="501"/>
      <c r="X328" s="501"/>
      <c r="Y328" s="501"/>
      <c r="Z328" s="501"/>
      <c r="AA328" s="501"/>
      <c r="AB328" s="501"/>
      <c r="AC328" s="501"/>
    </row>
    <row r="329" spans="1:29" ht="28">
      <c r="A329" s="443">
        <v>245</v>
      </c>
      <c r="B329" s="503" t="s">
        <v>1150</v>
      </c>
      <c r="C329" s="498">
        <v>50</v>
      </c>
      <c r="D329" s="498"/>
      <c r="E329" s="498"/>
      <c r="F329" s="498"/>
      <c r="G329" s="498"/>
      <c r="H329" s="500">
        <f t="shared" si="39"/>
        <v>0</v>
      </c>
      <c r="I329" s="498"/>
      <c r="J329" s="498"/>
      <c r="K329" s="498"/>
      <c r="L329" s="498">
        <v>50</v>
      </c>
      <c r="M329" s="498"/>
      <c r="N329" s="498">
        <f t="shared" si="46"/>
        <v>50</v>
      </c>
      <c r="O329" s="498"/>
      <c r="P329" s="498"/>
      <c r="Q329" s="500">
        <f t="shared" si="40"/>
        <v>0</v>
      </c>
      <c r="R329" s="498"/>
      <c r="S329" s="498"/>
      <c r="T329" s="498"/>
      <c r="U329" s="501">
        <f t="shared" si="41"/>
        <v>1</v>
      </c>
      <c r="V329" s="501"/>
      <c r="W329" s="501"/>
      <c r="X329" s="501"/>
      <c r="Y329" s="501"/>
      <c r="Z329" s="501"/>
      <c r="AA329" s="501"/>
      <c r="AB329" s="501"/>
      <c r="AC329" s="501"/>
    </row>
    <row r="330" spans="1:29" ht="28">
      <c r="A330" s="443">
        <v>246</v>
      </c>
      <c r="B330" s="503" t="s">
        <v>1151</v>
      </c>
      <c r="C330" s="498">
        <v>2000</v>
      </c>
      <c r="D330" s="498"/>
      <c r="E330" s="498"/>
      <c r="F330" s="498"/>
      <c r="G330" s="498"/>
      <c r="H330" s="500">
        <f t="shared" si="39"/>
        <v>0</v>
      </c>
      <c r="I330" s="498"/>
      <c r="J330" s="498"/>
      <c r="K330" s="498"/>
      <c r="L330" s="498">
        <v>2000</v>
      </c>
      <c r="M330" s="498"/>
      <c r="N330" s="498">
        <f t="shared" si="46"/>
        <v>2000</v>
      </c>
      <c r="O330" s="498"/>
      <c r="P330" s="498"/>
      <c r="Q330" s="500">
        <f t="shared" si="40"/>
        <v>0</v>
      </c>
      <c r="R330" s="498"/>
      <c r="S330" s="498"/>
      <c r="T330" s="498"/>
      <c r="U330" s="501">
        <f t="shared" si="41"/>
        <v>1</v>
      </c>
      <c r="V330" s="501"/>
      <c r="W330" s="501"/>
      <c r="X330" s="501"/>
      <c r="Y330" s="501"/>
      <c r="Z330" s="501"/>
      <c r="AA330" s="501"/>
      <c r="AB330" s="501"/>
      <c r="AC330" s="501"/>
    </row>
    <row r="331" spans="1:29" ht="28">
      <c r="A331" s="443">
        <v>247</v>
      </c>
      <c r="B331" s="503" t="s">
        <v>1152</v>
      </c>
      <c r="C331" s="498">
        <v>2000</v>
      </c>
      <c r="D331" s="498"/>
      <c r="E331" s="498"/>
      <c r="F331" s="498"/>
      <c r="G331" s="498"/>
      <c r="H331" s="500">
        <f t="shared" si="39"/>
        <v>0</v>
      </c>
      <c r="I331" s="498"/>
      <c r="J331" s="498"/>
      <c r="K331" s="498"/>
      <c r="L331" s="498">
        <v>2000</v>
      </c>
      <c r="M331" s="498"/>
      <c r="N331" s="498">
        <f t="shared" si="46"/>
        <v>2000</v>
      </c>
      <c r="O331" s="498"/>
      <c r="P331" s="498"/>
      <c r="Q331" s="500">
        <f t="shared" si="40"/>
        <v>0</v>
      </c>
      <c r="R331" s="498"/>
      <c r="S331" s="498"/>
      <c r="T331" s="498"/>
      <c r="U331" s="501">
        <f t="shared" si="41"/>
        <v>1</v>
      </c>
      <c r="V331" s="501"/>
      <c r="W331" s="501"/>
      <c r="X331" s="501"/>
      <c r="Y331" s="501"/>
      <c r="Z331" s="501"/>
      <c r="AA331" s="501"/>
      <c r="AB331" s="501"/>
      <c r="AC331" s="501"/>
    </row>
    <row r="332" spans="1:29" ht="42">
      <c r="A332" s="443">
        <v>248</v>
      </c>
      <c r="B332" s="503" t="s">
        <v>1153</v>
      </c>
      <c r="C332" s="498">
        <v>108.36799999999999</v>
      </c>
      <c r="D332" s="498"/>
      <c r="E332" s="498"/>
      <c r="F332" s="498"/>
      <c r="G332" s="498"/>
      <c r="H332" s="500">
        <f t="shared" si="39"/>
        <v>0</v>
      </c>
      <c r="I332" s="498"/>
      <c r="J332" s="498"/>
      <c r="K332" s="498"/>
      <c r="L332" s="498">
        <v>108.36799999999999</v>
      </c>
      <c r="M332" s="498"/>
      <c r="N332" s="498">
        <f t="shared" si="46"/>
        <v>108.36799999999999</v>
      </c>
      <c r="O332" s="498"/>
      <c r="P332" s="498"/>
      <c r="Q332" s="500">
        <f t="shared" si="40"/>
        <v>0</v>
      </c>
      <c r="R332" s="498"/>
      <c r="S332" s="498"/>
      <c r="T332" s="498"/>
      <c r="U332" s="501">
        <f t="shared" si="41"/>
        <v>1</v>
      </c>
      <c r="V332" s="501"/>
      <c r="W332" s="501"/>
      <c r="X332" s="501"/>
      <c r="Y332" s="501"/>
      <c r="Z332" s="501"/>
      <c r="AA332" s="501"/>
      <c r="AB332" s="501"/>
      <c r="AC332" s="501"/>
    </row>
    <row r="333" spans="1:29" ht="28">
      <c r="A333" s="443">
        <v>249</v>
      </c>
      <c r="B333" s="503" t="s">
        <v>1154</v>
      </c>
      <c r="C333" s="498">
        <v>1580</v>
      </c>
      <c r="D333" s="498"/>
      <c r="E333" s="498"/>
      <c r="F333" s="498"/>
      <c r="G333" s="498"/>
      <c r="H333" s="500">
        <f t="shared" ref="H333:H348" si="47">+I333+J333</f>
        <v>0</v>
      </c>
      <c r="I333" s="498"/>
      <c r="J333" s="498"/>
      <c r="K333" s="498"/>
      <c r="L333" s="498">
        <v>1580</v>
      </c>
      <c r="M333" s="498"/>
      <c r="N333" s="498">
        <f t="shared" si="46"/>
        <v>1580</v>
      </c>
      <c r="O333" s="498"/>
      <c r="P333" s="498"/>
      <c r="Q333" s="500">
        <f t="shared" ref="Q333:Q348" si="48">+R333+S333</f>
        <v>0</v>
      </c>
      <c r="R333" s="498"/>
      <c r="S333" s="498"/>
      <c r="T333" s="498"/>
      <c r="U333" s="501">
        <f t="shared" ref="U333:U352" si="49">+L333/C333</f>
        <v>1</v>
      </c>
      <c r="V333" s="501"/>
      <c r="W333" s="501"/>
      <c r="X333" s="501"/>
      <c r="Y333" s="501"/>
      <c r="Z333" s="501"/>
      <c r="AA333" s="501"/>
      <c r="AB333" s="501"/>
      <c r="AC333" s="501"/>
    </row>
    <row r="334" spans="1:29">
      <c r="A334" s="443">
        <v>250</v>
      </c>
      <c r="B334" s="503" t="s">
        <v>1155</v>
      </c>
      <c r="C334" s="498">
        <v>184534</v>
      </c>
      <c r="D334" s="498"/>
      <c r="E334" s="498"/>
      <c r="F334" s="498"/>
      <c r="G334" s="498"/>
      <c r="H334" s="500">
        <f t="shared" si="47"/>
        <v>0</v>
      </c>
      <c r="I334" s="498"/>
      <c r="J334" s="498"/>
      <c r="K334" s="498"/>
      <c r="L334" s="498">
        <v>177798.56169999999</v>
      </c>
      <c r="M334" s="498"/>
      <c r="N334" s="498">
        <f t="shared" si="46"/>
        <v>177798.56169999999</v>
      </c>
      <c r="O334" s="498"/>
      <c r="P334" s="498"/>
      <c r="Q334" s="500">
        <f t="shared" si="48"/>
        <v>0</v>
      </c>
      <c r="R334" s="498"/>
      <c r="S334" s="498"/>
      <c r="T334" s="498"/>
      <c r="U334" s="501">
        <f t="shared" si="49"/>
        <v>0.96350028558422829</v>
      </c>
      <c r="V334" s="501"/>
      <c r="W334" s="501"/>
      <c r="X334" s="501"/>
      <c r="Y334" s="501"/>
      <c r="Z334" s="501"/>
      <c r="AA334" s="501"/>
      <c r="AB334" s="501"/>
      <c r="AC334" s="501"/>
    </row>
    <row r="335" spans="1:29">
      <c r="A335" s="443">
        <v>251</v>
      </c>
      <c r="B335" s="503" t="s">
        <v>1156</v>
      </c>
      <c r="C335" s="498">
        <v>322669.834845</v>
      </c>
      <c r="D335" s="498"/>
      <c r="E335" s="498"/>
      <c r="F335" s="498"/>
      <c r="G335" s="498"/>
      <c r="H335" s="500">
        <f t="shared" si="47"/>
        <v>0</v>
      </c>
      <c r="I335" s="498"/>
      <c r="J335" s="498"/>
      <c r="K335" s="498"/>
      <c r="L335" s="498">
        <v>289907.07022499997</v>
      </c>
      <c r="M335" s="498"/>
      <c r="N335" s="498">
        <f t="shared" si="46"/>
        <v>289907.07022499997</v>
      </c>
      <c r="O335" s="498"/>
      <c r="P335" s="498"/>
      <c r="Q335" s="500">
        <f t="shared" si="48"/>
        <v>0</v>
      </c>
      <c r="R335" s="498"/>
      <c r="S335" s="498"/>
      <c r="T335" s="498"/>
      <c r="U335" s="501">
        <f t="shared" si="49"/>
        <v>0.89846350330287861</v>
      </c>
      <c r="V335" s="501"/>
      <c r="W335" s="501"/>
      <c r="X335" s="501"/>
      <c r="Y335" s="501"/>
      <c r="Z335" s="501"/>
      <c r="AA335" s="501"/>
      <c r="AB335" s="501"/>
      <c r="AC335" s="501"/>
    </row>
    <row r="336" spans="1:29" ht="28">
      <c r="A336" s="443">
        <v>252</v>
      </c>
      <c r="B336" s="503" t="s">
        <v>1157</v>
      </c>
      <c r="C336" s="498">
        <v>500</v>
      </c>
      <c r="D336" s="498"/>
      <c r="E336" s="498"/>
      <c r="F336" s="498"/>
      <c r="G336" s="498"/>
      <c r="H336" s="500">
        <f t="shared" si="47"/>
        <v>0</v>
      </c>
      <c r="I336" s="498"/>
      <c r="J336" s="498"/>
      <c r="K336" s="498"/>
      <c r="L336" s="498">
        <v>500</v>
      </c>
      <c r="M336" s="498"/>
      <c r="N336" s="498">
        <f t="shared" si="46"/>
        <v>500</v>
      </c>
      <c r="O336" s="498"/>
      <c r="P336" s="498"/>
      <c r="Q336" s="500">
        <f t="shared" si="48"/>
        <v>0</v>
      </c>
      <c r="R336" s="498"/>
      <c r="S336" s="498"/>
      <c r="T336" s="498"/>
      <c r="U336" s="501">
        <f t="shared" si="49"/>
        <v>1</v>
      </c>
      <c r="V336" s="501"/>
      <c r="W336" s="501"/>
      <c r="X336" s="501"/>
      <c r="Y336" s="501"/>
      <c r="Z336" s="501"/>
      <c r="AA336" s="501"/>
      <c r="AB336" s="501"/>
      <c r="AC336" s="501"/>
    </row>
    <row r="337" spans="1:29" ht="28">
      <c r="A337" s="443">
        <v>253</v>
      </c>
      <c r="B337" s="503" t="s">
        <v>1158</v>
      </c>
      <c r="C337" s="498">
        <v>800</v>
      </c>
      <c r="D337" s="498"/>
      <c r="E337" s="498"/>
      <c r="F337" s="498"/>
      <c r="G337" s="498"/>
      <c r="H337" s="500">
        <f t="shared" si="47"/>
        <v>0</v>
      </c>
      <c r="I337" s="498"/>
      <c r="J337" s="498"/>
      <c r="K337" s="498"/>
      <c r="L337" s="498">
        <v>800</v>
      </c>
      <c r="M337" s="498"/>
      <c r="N337" s="498">
        <f t="shared" si="46"/>
        <v>800</v>
      </c>
      <c r="O337" s="498"/>
      <c r="P337" s="498"/>
      <c r="Q337" s="500">
        <f t="shared" si="48"/>
        <v>0</v>
      </c>
      <c r="R337" s="498"/>
      <c r="S337" s="498"/>
      <c r="T337" s="498"/>
      <c r="U337" s="501">
        <f t="shared" si="49"/>
        <v>1</v>
      </c>
      <c r="V337" s="501"/>
      <c r="W337" s="501"/>
      <c r="X337" s="501"/>
      <c r="Y337" s="501"/>
      <c r="Z337" s="501"/>
      <c r="AA337" s="501"/>
      <c r="AB337" s="501"/>
      <c r="AC337" s="501"/>
    </row>
    <row r="338" spans="1:29" ht="28">
      <c r="A338" s="443">
        <v>254</v>
      </c>
      <c r="B338" s="503" t="s">
        <v>1159</v>
      </c>
      <c r="C338" s="498">
        <v>8.6429000000000006E-2</v>
      </c>
      <c r="D338" s="498"/>
      <c r="E338" s="498"/>
      <c r="F338" s="498"/>
      <c r="G338" s="498"/>
      <c r="H338" s="500">
        <f t="shared" si="47"/>
        <v>0</v>
      </c>
      <c r="I338" s="498"/>
      <c r="J338" s="498"/>
      <c r="K338" s="498"/>
      <c r="L338" s="498">
        <v>0</v>
      </c>
      <c r="M338" s="498"/>
      <c r="N338" s="498">
        <f t="shared" si="46"/>
        <v>0</v>
      </c>
      <c r="O338" s="498"/>
      <c r="P338" s="498"/>
      <c r="Q338" s="500">
        <f t="shared" si="48"/>
        <v>0</v>
      </c>
      <c r="R338" s="498"/>
      <c r="S338" s="498"/>
      <c r="T338" s="498"/>
      <c r="U338" s="501">
        <f t="shared" si="49"/>
        <v>0</v>
      </c>
      <c r="V338" s="501"/>
      <c r="W338" s="501"/>
      <c r="X338" s="501"/>
      <c r="Y338" s="501"/>
      <c r="Z338" s="501"/>
      <c r="AA338" s="501"/>
      <c r="AB338" s="501"/>
      <c r="AC338" s="501"/>
    </row>
    <row r="339" spans="1:29" ht="28">
      <c r="A339" s="443">
        <v>255</v>
      </c>
      <c r="B339" s="503" t="s">
        <v>1160</v>
      </c>
      <c r="C339" s="498">
        <v>3450</v>
      </c>
      <c r="D339" s="498"/>
      <c r="E339" s="498"/>
      <c r="F339" s="498"/>
      <c r="G339" s="498"/>
      <c r="H339" s="500">
        <f t="shared" si="47"/>
        <v>0</v>
      </c>
      <c r="I339" s="498"/>
      <c r="J339" s="498"/>
      <c r="K339" s="498"/>
      <c r="L339" s="498">
        <v>3450</v>
      </c>
      <c r="M339" s="498"/>
      <c r="N339" s="498">
        <f t="shared" si="46"/>
        <v>3450</v>
      </c>
      <c r="O339" s="498"/>
      <c r="P339" s="498"/>
      <c r="Q339" s="500">
        <f t="shared" si="48"/>
        <v>0</v>
      </c>
      <c r="R339" s="498"/>
      <c r="S339" s="498"/>
      <c r="T339" s="498"/>
      <c r="U339" s="501">
        <f t="shared" si="49"/>
        <v>1</v>
      </c>
      <c r="V339" s="501"/>
      <c r="W339" s="501"/>
      <c r="X339" s="501"/>
      <c r="Y339" s="501"/>
      <c r="Z339" s="501"/>
      <c r="AA339" s="501"/>
      <c r="AB339" s="501"/>
      <c r="AC339" s="501"/>
    </row>
    <row r="340" spans="1:29" ht="28">
      <c r="A340" s="443">
        <v>256</v>
      </c>
      <c r="B340" s="503" t="s">
        <v>1161</v>
      </c>
      <c r="C340" s="498">
        <v>2000</v>
      </c>
      <c r="D340" s="498"/>
      <c r="E340" s="498"/>
      <c r="F340" s="498"/>
      <c r="G340" s="498"/>
      <c r="H340" s="500">
        <f t="shared" si="47"/>
        <v>0</v>
      </c>
      <c r="I340" s="498"/>
      <c r="J340" s="498"/>
      <c r="K340" s="498"/>
      <c r="L340" s="498">
        <v>2000</v>
      </c>
      <c r="M340" s="498"/>
      <c r="N340" s="498">
        <f t="shared" si="46"/>
        <v>2000</v>
      </c>
      <c r="O340" s="498"/>
      <c r="P340" s="498"/>
      <c r="Q340" s="500">
        <f t="shared" si="48"/>
        <v>0</v>
      </c>
      <c r="R340" s="498"/>
      <c r="S340" s="498"/>
      <c r="T340" s="498"/>
      <c r="U340" s="501">
        <f t="shared" si="49"/>
        <v>1</v>
      </c>
      <c r="V340" s="501"/>
      <c r="W340" s="501"/>
      <c r="X340" s="501"/>
      <c r="Y340" s="501"/>
      <c r="Z340" s="501"/>
      <c r="AA340" s="501"/>
      <c r="AB340" s="501"/>
      <c r="AC340" s="501"/>
    </row>
    <row r="341" spans="1:29" ht="28">
      <c r="A341" s="443">
        <v>257</v>
      </c>
      <c r="B341" s="503" t="s">
        <v>1162</v>
      </c>
      <c r="C341" s="498">
        <v>612949</v>
      </c>
      <c r="D341" s="498"/>
      <c r="E341" s="498"/>
      <c r="F341" s="498"/>
      <c r="G341" s="498"/>
      <c r="H341" s="500">
        <f t="shared" si="47"/>
        <v>0</v>
      </c>
      <c r="I341" s="498"/>
      <c r="J341" s="498"/>
      <c r="K341" s="498"/>
      <c r="L341" s="498">
        <v>612949</v>
      </c>
      <c r="M341" s="498"/>
      <c r="N341" s="498">
        <f t="shared" si="46"/>
        <v>612949</v>
      </c>
      <c r="O341" s="498"/>
      <c r="P341" s="498"/>
      <c r="Q341" s="500">
        <f t="shared" si="48"/>
        <v>0</v>
      </c>
      <c r="R341" s="498"/>
      <c r="S341" s="498"/>
      <c r="T341" s="498"/>
      <c r="U341" s="501">
        <f t="shared" si="49"/>
        <v>1</v>
      </c>
      <c r="V341" s="501"/>
      <c r="W341" s="501"/>
      <c r="X341" s="501"/>
      <c r="Y341" s="501"/>
      <c r="Z341" s="501"/>
      <c r="AA341" s="501"/>
      <c r="AB341" s="501"/>
      <c r="AC341" s="501"/>
    </row>
    <row r="342" spans="1:29" ht="28">
      <c r="A342" s="443">
        <v>258</v>
      </c>
      <c r="B342" s="503" t="s">
        <v>1163</v>
      </c>
      <c r="C342" s="498">
        <v>570</v>
      </c>
      <c r="D342" s="498"/>
      <c r="E342" s="498"/>
      <c r="F342" s="498"/>
      <c r="G342" s="498"/>
      <c r="H342" s="500">
        <f t="shared" si="47"/>
        <v>0</v>
      </c>
      <c r="I342" s="498"/>
      <c r="J342" s="498"/>
      <c r="K342" s="498"/>
      <c r="L342" s="498">
        <v>536.22157700000002</v>
      </c>
      <c r="M342" s="498"/>
      <c r="N342" s="498">
        <f t="shared" si="46"/>
        <v>536.22157700000002</v>
      </c>
      <c r="O342" s="498"/>
      <c r="P342" s="498"/>
      <c r="Q342" s="500">
        <f t="shared" si="48"/>
        <v>0</v>
      </c>
      <c r="R342" s="498"/>
      <c r="S342" s="498"/>
      <c r="T342" s="498"/>
      <c r="U342" s="501">
        <f t="shared" si="49"/>
        <v>0.94073960877192986</v>
      </c>
      <c r="V342" s="501"/>
      <c r="W342" s="501"/>
      <c r="X342" s="501"/>
      <c r="Y342" s="501"/>
      <c r="Z342" s="501"/>
      <c r="AA342" s="501"/>
      <c r="AB342" s="501"/>
      <c r="AC342" s="501"/>
    </row>
    <row r="343" spans="1:29" ht="28">
      <c r="A343" s="443">
        <v>259</v>
      </c>
      <c r="B343" s="503" t="s">
        <v>1164</v>
      </c>
      <c r="C343" s="498">
        <v>926.39</v>
      </c>
      <c r="D343" s="498"/>
      <c r="E343" s="498"/>
      <c r="F343" s="498"/>
      <c r="G343" s="498"/>
      <c r="H343" s="500">
        <f t="shared" si="47"/>
        <v>0</v>
      </c>
      <c r="I343" s="498"/>
      <c r="J343" s="498"/>
      <c r="K343" s="498"/>
      <c r="L343" s="498">
        <v>926.39</v>
      </c>
      <c r="M343" s="498"/>
      <c r="N343" s="498">
        <f t="shared" si="46"/>
        <v>926.39</v>
      </c>
      <c r="O343" s="498"/>
      <c r="P343" s="498"/>
      <c r="Q343" s="500">
        <f t="shared" si="48"/>
        <v>0</v>
      </c>
      <c r="R343" s="498"/>
      <c r="S343" s="498"/>
      <c r="T343" s="498"/>
      <c r="U343" s="501">
        <f t="shared" si="49"/>
        <v>1</v>
      </c>
      <c r="V343" s="501"/>
      <c r="W343" s="501"/>
      <c r="X343" s="501"/>
      <c r="Y343" s="501"/>
      <c r="Z343" s="501"/>
      <c r="AA343" s="501"/>
      <c r="AB343" s="501"/>
      <c r="AC343" s="501"/>
    </row>
    <row r="344" spans="1:29" ht="42">
      <c r="A344" s="443">
        <v>260</v>
      </c>
      <c r="B344" s="503" t="s">
        <v>1165</v>
      </c>
      <c r="C344" s="498">
        <v>4537.1899999999996</v>
      </c>
      <c r="D344" s="498"/>
      <c r="E344" s="498"/>
      <c r="F344" s="498"/>
      <c r="G344" s="498"/>
      <c r="H344" s="500">
        <f t="shared" si="47"/>
        <v>0</v>
      </c>
      <c r="I344" s="498"/>
      <c r="J344" s="498"/>
      <c r="K344" s="498"/>
      <c r="L344" s="498">
        <v>4537.1899999999996</v>
      </c>
      <c r="M344" s="498"/>
      <c r="N344" s="498">
        <f t="shared" si="46"/>
        <v>4537.1899999999996</v>
      </c>
      <c r="O344" s="498"/>
      <c r="P344" s="498"/>
      <c r="Q344" s="500">
        <f t="shared" si="48"/>
        <v>0</v>
      </c>
      <c r="R344" s="498"/>
      <c r="S344" s="498"/>
      <c r="T344" s="498"/>
      <c r="U344" s="501">
        <f t="shared" si="49"/>
        <v>1</v>
      </c>
      <c r="V344" s="501"/>
      <c r="W344" s="501"/>
      <c r="X344" s="501"/>
      <c r="Y344" s="501"/>
      <c r="Z344" s="501"/>
      <c r="AA344" s="501"/>
      <c r="AB344" s="501"/>
      <c r="AC344" s="501"/>
    </row>
    <row r="345" spans="1:29" ht="28">
      <c r="A345" s="443">
        <v>261</v>
      </c>
      <c r="B345" s="503" t="s">
        <v>1166</v>
      </c>
      <c r="C345" s="498">
        <v>6962.99</v>
      </c>
      <c r="D345" s="498"/>
      <c r="E345" s="498"/>
      <c r="F345" s="498"/>
      <c r="G345" s="498"/>
      <c r="H345" s="500">
        <f t="shared" si="47"/>
        <v>0</v>
      </c>
      <c r="I345" s="498"/>
      <c r="J345" s="498"/>
      <c r="K345" s="498"/>
      <c r="L345" s="498">
        <v>6962.99</v>
      </c>
      <c r="M345" s="498"/>
      <c r="N345" s="498">
        <f t="shared" si="46"/>
        <v>6962.99</v>
      </c>
      <c r="O345" s="498"/>
      <c r="P345" s="498"/>
      <c r="Q345" s="500">
        <f t="shared" si="48"/>
        <v>0</v>
      </c>
      <c r="R345" s="498"/>
      <c r="S345" s="498"/>
      <c r="T345" s="498"/>
      <c r="U345" s="501">
        <f t="shared" si="49"/>
        <v>1</v>
      </c>
      <c r="V345" s="501"/>
      <c r="W345" s="501"/>
      <c r="X345" s="501"/>
      <c r="Y345" s="501"/>
      <c r="Z345" s="501"/>
      <c r="AA345" s="501"/>
      <c r="AB345" s="501"/>
      <c r="AC345" s="501"/>
    </row>
    <row r="346" spans="1:29" ht="28">
      <c r="A346" s="443">
        <v>262</v>
      </c>
      <c r="B346" s="503" t="s">
        <v>1167</v>
      </c>
      <c r="C346" s="498">
        <v>382.21</v>
      </c>
      <c r="D346" s="498"/>
      <c r="E346" s="498"/>
      <c r="F346" s="498"/>
      <c r="G346" s="498"/>
      <c r="H346" s="500">
        <f t="shared" si="47"/>
        <v>0</v>
      </c>
      <c r="I346" s="498"/>
      <c r="J346" s="498"/>
      <c r="K346" s="498"/>
      <c r="L346" s="498">
        <v>382.21</v>
      </c>
      <c r="M346" s="498"/>
      <c r="N346" s="498">
        <f t="shared" si="46"/>
        <v>382.21</v>
      </c>
      <c r="O346" s="498"/>
      <c r="P346" s="498"/>
      <c r="Q346" s="500">
        <f t="shared" si="48"/>
        <v>0</v>
      </c>
      <c r="R346" s="498"/>
      <c r="S346" s="498"/>
      <c r="T346" s="498"/>
      <c r="U346" s="501">
        <f t="shared" si="49"/>
        <v>1</v>
      </c>
      <c r="V346" s="501"/>
      <c r="W346" s="501"/>
      <c r="X346" s="501"/>
      <c r="Y346" s="501"/>
      <c r="Z346" s="501"/>
      <c r="AA346" s="501"/>
      <c r="AB346" s="501"/>
      <c r="AC346" s="501"/>
    </row>
    <row r="347" spans="1:29" ht="28">
      <c r="A347" s="443">
        <v>263</v>
      </c>
      <c r="B347" s="503" t="s">
        <v>1168</v>
      </c>
      <c r="C347" s="498">
        <v>38228.22</v>
      </c>
      <c r="D347" s="498"/>
      <c r="E347" s="498"/>
      <c r="F347" s="498"/>
      <c r="G347" s="498"/>
      <c r="H347" s="500">
        <f t="shared" si="47"/>
        <v>0</v>
      </c>
      <c r="I347" s="498"/>
      <c r="J347" s="498"/>
      <c r="K347" s="498"/>
      <c r="L347" s="498">
        <v>38228.22</v>
      </c>
      <c r="M347" s="498"/>
      <c r="N347" s="498">
        <f t="shared" si="46"/>
        <v>38228.22</v>
      </c>
      <c r="O347" s="498"/>
      <c r="P347" s="498"/>
      <c r="Q347" s="500">
        <f t="shared" si="48"/>
        <v>0</v>
      </c>
      <c r="R347" s="498"/>
      <c r="S347" s="498"/>
      <c r="T347" s="498"/>
      <c r="U347" s="501">
        <f t="shared" si="49"/>
        <v>1</v>
      </c>
      <c r="V347" s="501"/>
      <c r="W347" s="501"/>
      <c r="X347" s="501"/>
      <c r="Y347" s="501"/>
      <c r="Z347" s="501"/>
      <c r="AA347" s="501"/>
      <c r="AB347" s="501"/>
      <c r="AC347" s="501"/>
    </row>
    <row r="348" spans="1:29" ht="28">
      <c r="A348" s="443">
        <v>264</v>
      </c>
      <c r="B348" s="503" t="s">
        <v>1169</v>
      </c>
      <c r="C348" s="498">
        <v>40473.870000000003</v>
      </c>
      <c r="D348" s="498"/>
      <c r="E348" s="498"/>
      <c r="F348" s="498"/>
      <c r="G348" s="498"/>
      <c r="H348" s="500">
        <f t="shared" si="47"/>
        <v>0</v>
      </c>
      <c r="I348" s="498"/>
      <c r="J348" s="498"/>
      <c r="K348" s="498"/>
      <c r="L348" s="498">
        <v>40473.870000000003</v>
      </c>
      <c r="M348" s="498"/>
      <c r="N348" s="498">
        <f t="shared" si="46"/>
        <v>40473.870000000003</v>
      </c>
      <c r="O348" s="498"/>
      <c r="P348" s="498"/>
      <c r="Q348" s="500">
        <f t="shared" si="48"/>
        <v>0</v>
      </c>
      <c r="R348" s="498"/>
      <c r="S348" s="498"/>
      <c r="T348" s="498"/>
      <c r="U348" s="501">
        <f t="shared" si="49"/>
        <v>1</v>
      </c>
      <c r="V348" s="501"/>
      <c r="W348" s="501"/>
      <c r="X348" s="501"/>
      <c r="Y348" s="501"/>
      <c r="Z348" s="501"/>
      <c r="AA348" s="501"/>
      <c r="AB348" s="501"/>
      <c r="AC348" s="501"/>
    </row>
    <row r="349" spans="1:29">
      <c r="A349" s="495" t="s">
        <v>85</v>
      </c>
      <c r="B349" s="489" t="s">
        <v>166</v>
      </c>
      <c r="C349" s="498"/>
      <c r="D349" s="498"/>
      <c r="E349" s="498"/>
      <c r="F349" s="498">
        <v>30400</v>
      </c>
      <c r="G349" s="498"/>
      <c r="H349" s="500"/>
      <c r="I349" s="498"/>
      <c r="J349" s="498"/>
      <c r="K349" s="498"/>
      <c r="L349" s="498">
        <f>+O349</f>
        <v>24323.786043</v>
      </c>
      <c r="M349" s="498"/>
      <c r="N349" s="498"/>
      <c r="O349" s="498">
        <v>24323.786043</v>
      </c>
      <c r="P349" s="498"/>
      <c r="Q349" s="500"/>
      <c r="R349" s="498"/>
      <c r="S349" s="498"/>
      <c r="T349" s="498"/>
      <c r="U349" s="501"/>
      <c r="V349" s="501"/>
      <c r="W349" s="501"/>
      <c r="X349" s="501">
        <f t="shared" ref="X349" si="50">+O349/F349</f>
        <v>0.80012454088815788</v>
      </c>
      <c r="Y349" s="501"/>
      <c r="Z349" s="501"/>
      <c r="AA349" s="501"/>
      <c r="AB349" s="501"/>
      <c r="AC349" s="501"/>
    </row>
    <row r="350" spans="1:29" ht="28">
      <c r="A350" s="495" t="s">
        <v>95</v>
      </c>
      <c r="B350" s="494" t="s">
        <v>1170</v>
      </c>
      <c r="C350" s="498">
        <v>1340</v>
      </c>
      <c r="D350" s="498"/>
      <c r="E350" s="498"/>
      <c r="F350" s="498"/>
      <c r="G350" s="498">
        <v>1340</v>
      </c>
      <c r="H350" s="498"/>
      <c r="I350" s="498"/>
      <c r="J350" s="498"/>
      <c r="K350" s="498"/>
      <c r="L350" s="498">
        <v>1340</v>
      </c>
      <c r="M350" s="498"/>
      <c r="N350" s="498"/>
      <c r="O350" s="498"/>
      <c r="P350" s="498">
        <v>1340</v>
      </c>
      <c r="Q350" s="498"/>
      <c r="R350" s="498"/>
      <c r="S350" s="498"/>
      <c r="T350" s="498"/>
      <c r="U350" s="501">
        <f t="shared" si="49"/>
        <v>1</v>
      </c>
      <c r="V350" s="501"/>
      <c r="W350" s="501"/>
      <c r="X350" s="501"/>
      <c r="Y350" s="501">
        <f t="shared" ref="Y350" si="51">+P350/G350</f>
        <v>1</v>
      </c>
      <c r="Z350" s="501"/>
      <c r="AA350" s="501"/>
      <c r="AB350" s="501"/>
      <c r="AC350" s="501"/>
    </row>
    <row r="351" spans="1:29">
      <c r="A351" s="495" t="s">
        <v>103</v>
      </c>
      <c r="B351" s="504" t="s">
        <v>834</v>
      </c>
      <c r="C351" s="498">
        <f t="shared" ref="C351:D351" si="52">+C352+C353+C354</f>
        <v>13313333.725722</v>
      </c>
      <c r="D351" s="498">
        <f t="shared" si="52"/>
        <v>0</v>
      </c>
      <c r="E351" s="498">
        <f>+E352+E353+E354</f>
        <v>0</v>
      </c>
      <c r="F351" s="498">
        <f t="shared" ref="F351:T351" si="53">+F352+F353+F354</f>
        <v>0</v>
      </c>
      <c r="G351" s="498">
        <f t="shared" si="53"/>
        <v>0</v>
      </c>
      <c r="H351" s="498">
        <f t="shared" si="53"/>
        <v>0</v>
      </c>
      <c r="I351" s="498">
        <f t="shared" si="53"/>
        <v>0</v>
      </c>
      <c r="J351" s="498">
        <f t="shared" si="53"/>
        <v>0</v>
      </c>
      <c r="K351" s="498">
        <f t="shared" si="53"/>
        <v>0</v>
      </c>
      <c r="L351" s="498">
        <f t="shared" si="53"/>
        <v>13568505.925721999</v>
      </c>
      <c r="M351" s="498">
        <f t="shared" si="53"/>
        <v>0</v>
      </c>
      <c r="N351" s="498">
        <f t="shared" si="53"/>
        <v>0</v>
      </c>
      <c r="O351" s="498">
        <f t="shared" si="53"/>
        <v>0</v>
      </c>
      <c r="P351" s="498">
        <f t="shared" si="53"/>
        <v>0</v>
      </c>
      <c r="Q351" s="498">
        <f t="shared" si="53"/>
        <v>0</v>
      </c>
      <c r="R351" s="498">
        <f t="shared" si="53"/>
        <v>0</v>
      </c>
      <c r="S351" s="498">
        <f t="shared" si="53"/>
        <v>0</v>
      </c>
      <c r="T351" s="498">
        <f t="shared" si="53"/>
        <v>0</v>
      </c>
      <c r="U351" s="501">
        <f t="shared" si="49"/>
        <v>1.0191666644325903</v>
      </c>
      <c r="V351" s="501"/>
      <c r="W351" s="501"/>
      <c r="X351" s="501"/>
      <c r="Y351" s="501"/>
      <c r="Z351" s="501"/>
      <c r="AA351" s="501"/>
      <c r="AB351" s="501"/>
      <c r="AC351" s="501"/>
    </row>
    <row r="352" spans="1:29">
      <c r="A352" s="495">
        <v>1</v>
      </c>
      <c r="B352" s="504" t="s">
        <v>1171</v>
      </c>
      <c r="C352" s="457">
        <f>+L352</f>
        <v>13313333.725722</v>
      </c>
      <c r="D352" s="457"/>
      <c r="E352" s="457"/>
      <c r="F352" s="457"/>
      <c r="G352" s="457"/>
      <c r="H352" s="457"/>
      <c r="I352" s="457"/>
      <c r="J352" s="457"/>
      <c r="K352" s="457"/>
      <c r="L352" s="457">
        <v>13313333.725722</v>
      </c>
      <c r="M352" s="457"/>
      <c r="N352" s="457"/>
      <c r="O352" s="457"/>
      <c r="P352" s="457"/>
      <c r="Q352" s="457"/>
      <c r="R352" s="457"/>
      <c r="S352" s="457"/>
      <c r="T352" s="457"/>
      <c r="U352" s="501">
        <f t="shared" si="49"/>
        <v>1</v>
      </c>
      <c r="V352" s="501"/>
      <c r="W352" s="501"/>
      <c r="X352" s="501"/>
      <c r="Y352" s="501"/>
      <c r="Z352" s="501"/>
      <c r="AA352" s="501"/>
      <c r="AB352" s="501"/>
      <c r="AC352" s="501"/>
    </row>
    <row r="353" spans="1:29">
      <c r="A353" s="495">
        <v>2</v>
      </c>
      <c r="B353" s="504" t="s">
        <v>1172</v>
      </c>
      <c r="C353" s="457"/>
      <c r="D353" s="457"/>
      <c r="E353" s="457"/>
      <c r="F353" s="457"/>
      <c r="G353" s="457"/>
      <c r="H353" s="457"/>
      <c r="I353" s="457"/>
      <c r="J353" s="457"/>
      <c r="K353" s="457"/>
      <c r="L353" s="457">
        <v>198772.2</v>
      </c>
      <c r="M353" s="457"/>
      <c r="N353" s="457"/>
      <c r="O353" s="457"/>
      <c r="P353" s="457"/>
      <c r="Q353" s="457"/>
      <c r="R353" s="457"/>
      <c r="S353" s="457"/>
      <c r="T353" s="457"/>
      <c r="U353" s="501"/>
      <c r="V353" s="501"/>
      <c r="W353" s="501"/>
      <c r="X353" s="501"/>
      <c r="Y353" s="501"/>
      <c r="Z353" s="501"/>
      <c r="AA353" s="501"/>
      <c r="AB353" s="501"/>
      <c r="AC353" s="501"/>
    </row>
    <row r="354" spans="1:29">
      <c r="A354" s="495">
        <v>3</v>
      </c>
      <c r="B354" s="504" t="s">
        <v>1173</v>
      </c>
      <c r="C354" s="457"/>
      <c r="D354" s="457"/>
      <c r="E354" s="457"/>
      <c r="F354" s="457"/>
      <c r="G354" s="457"/>
      <c r="H354" s="457"/>
      <c r="I354" s="457"/>
      <c r="J354" s="457"/>
      <c r="K354" s="457"/>
      <c r="L354" s="457">
        <v>56400</v>
      </c>
      <c r="M354" s="457"/>
      <c r="N354" s="457"/>
      <c r="O354" s="457"/>
      <c r="P354" s="457"/>
      <c r="Q354" s="457"/>
      <c r="R354" s="457"/>
      <c r="S354" s="457"/>
      <c r="T354" s="457"/>
      <c r="U354" s="501"/>
      <c r="V354" s="501"/>
      <c r="W354" s="501"/>
      <c r="X354" s="501"/>
      <c r="Y354" s="501"/>
      <c r="Z354" s="501"/>
      <c r="AA354" s="501"/>
      <c r="AB354" s="501"/>
      <c r="AC354" s="501"/>
    </row>
    <row r="355" spans="1:29">
      <c r="A355" s="495" t="s">
        <v>809</v>
      </c>
      <c r="B355" s="502" t="s">
        <v>1174</v>
      </c>
      <c r="C355" s="457"/>
      <c r="D355" s="457"/>
      <c r="E355" s="457"/>
      <c r="F355" s="457"/>
      <c r="G355" s="457"/>
      <c r="H355" s="457"/>
      <c r="I355" s="457"/>
      <c r="J355" s="457"/>
      <c r="K355" s="457"/>
      <c r="L355" s="457">
        <v>100</v>
      </c>
      <c r="M355" s="457"/>
      <c r="N355" s="457"/>
      <c r="O355" s="457"/>
      <c r="P355" s="457"/>
      <c r="Q355" s="457"/>
      <c r="R355" s="457"/>
      <c r="S355" s="457"/>
      <c r="T355" s="457"/>
      <c r="U355" s="501"/>
      <c r="V355" s="501"/>
      <c r="W355" s="501"/>
      <c r="X355" s="501"/>
      <c r="Y355" s="501"/>
      <c r="Z355" s="501"/>
      <c r="AA355" s="501"/>
      <c r="AB355" s="501"/>
      <c r="AC355" s="501"/>
    </row>
    <row r="356" spans="1:29">
      <c r="A356" s="495" t="s">
        <v>809</v>
      </c>
      <c r="B356" s="502" t="s">
        <v>1175</v>
      </c>
      <c r="C356" s="457"/>
      <c r="D356" s="457"/>
      <c r="E356" s="457"/>
      <c r="F356" s="457"/>
      <c r="G356" s="457"/>
      <c r="H356" s="457"/>
      <c r="I356" s="457"/>
      <c r="J356" s="457"/>
      <c r="K356" s="457"/>
      <c r="L356" s="457">
        <v>1000</v>
      </c>
      <c r="M356" s="457"/>
      <c r="N356" s="457"/>
      <c r="O356" s="457"/>
      <c r="P356" s="457"/>
      <c r="Q356" s="457"/>
      <c r="R356" s="457"/>
      <c r="S356" s="457"/>
      <c r="T356" s="457"/>
      <c r="U356" s="501"/>
      <c r="V356" s="501"/>
      <c r="W356" s="501"/>
      <c r="X356" s="501"/>
      <c r="Y356" s="501"/>
      <c r="Z356" s="501"/>
      <c r="AA356" s="501"/>
      <c r="AB356" s="501"/>
      <c r="AC356" s="501"/>
    </row>
    <row r="357" spans="1:29">
      <c r="A357" s="495" t="s">
        <v>809</v>
      </c>
      <c r="B357" s="502" t="s">
        <v>1176</v>
      </c>
      <c r="C357" s="457"/>
      <c r="D357" s="457"/>
      <c r="E357" s="457"/>
      <c r="F357" s="457"/>
      <c r="G357" s="457"/>
      <c r="H357" s="457"/>
      <c r="I357" s="457"/>
      <c r="J357" s="457"/>
      <c r="K357" s="457"/>
      <c r="L357" s="457">
        <v>500</v>
      </c>
      <c r="M357" s="457"/>
      <c r="N357" s="457"/>
      <c r="O357" s="457"/>
      <c r="P357" s="457"/>
      <c r="Q357" s="457"/>
      <c r="R357" s="457"/>
      <c r="S357" s="457"/>
      <c r="T357" s="457"/>
      <c r="U357" s="501"/>
      <c r="V357" s="501"/>
      <c r="W357" s="501"/>
      <c r="X357" s="501"/>
      <c r="Y357" s="501"/>
      <c r="Z357" s="501"/>
      <c r="AA357" s="501"/>
      <c r="AB357" s="501"/>
      <c r="AC357" s="501"/>
    </row>
    <row r="358" spans="1:29">
      <c r="A358" s="495" t="s">
        <v>809</v>
      </c>
      <c r="B358" s="502" t="s">
        <v>1177</v>
      </c>
      <c r="C358" s="457"/>
      <c r="D358" s="457"/>
      <c r="E358" s="457"/>
      <c r="F358" s="457"/>
      <c r="G358" s="457"/>
      <c r="H358" s="457"/>
      <c r="I358" s="457"/>
      <c r="J358" s="457"/>
      <c r="K358" s="457"/>
      <c r="L358" s="457">
        <v>500</v>
      </c>
      <c r="M358" s="457"/>
      <c r="N358" s="457"/>
      <c r="O358" s="457"/>
      <c r="P358" s="457"/>
      <c r="Q358" s="457"/>
      <c r="R358" s="457"/>
      <c r="S358" s="457"/>
      <c r="T358" s="457"/>
      <c r="U358" s="501"/>
      <c r="V358" s="501"/>
      <c r="W358" s="501"/>
      <c r="X358" s="501"/>
      <c r="Y358" s="501"/>
      <c r="Z358" s="501"/>
      <c r="AA358" s="501"/>
      <c r="AB358" s="501"/>
      <c r="AC358" s="501"/>
    </row>
    <row r="359" spans="1:29" ht="28">
      <c r="A359" s="495" t="s">
        <v>809</v>
      </c>
      <c r="B359" s="502" t="s">
        <v>1178</v>
      </c>
      <c r="C359" s="457"/>
      <c r="D359" s="457"/>
      <c r="E359" s="457"/>
      <c r="F359" s="457"/>
      <c r="G359" s="457"/>
      <c r="H359" s="457"/>
      <c r="I359" s="457"/>
      <c r="J359" s="457"/>
      <c r="K359" s="457"/>
      <c r="L359" s="457">
        <v>54300</v>
      </c>
      <c r="M359" s="457"/>
      <c r="N359" s="457"/>
      <c r="O359" s="457"/>
      <c r="P359" s="457"/>
      <c r="Q359" s="457"/>
      <c r="R359" s="457"/>
      <c r="S359" s="457"/>
      <c r="T359" s="457"/>
      <c r="U359" s="501"/>
      <c r="V359" s="501"/>
      <c r="W359" s="501"/>
      <c r="X359" s="501"/>
      <c r="Y359" s="501"/>
      <c r="Z359" s="501"/>
      <c r="AA359" s="501"/>
      <c r="AB359" s="501"/>
      <c r="AC359" s="501"/>
    </row>
    <row r="360" spans="1:29">
      <c r="A360" s="495" t="s">
        <v>105</v>
      </c>
      <c r="B360" s="504" t="s">
        <v>1179</v>
      </c>
      <c r="C360" s="457"/>
      <c r="D360" s="457"/>
      <c r="E360" s="457"/>
      <c r="F360" s="457"/>
      <c r="G360" s="457"/>
      <c r="H360" s="457"/>
      <c r="I360" s="457"/>
      <c r="J360" s="457"/>
      <c r="K360" s="457"/>
      <c r="L360" s="457">
        <f>+T360</f>
        <v>12595242.802683</v>
      </c>
      <c r="M360" s="457"/>
      <c r="N360" s="457"/>
      <c r="O360" s="457"/>
      <c r="P360" s="457"/>
      <c r="Q360" s="457"/>
      <c r="R360" s="457"/>
      <c r="S360" s="457"/>
      <c r="T360" s="457">
        <v>12595242.802683</v>
      </c>
      <c r="U360" s="501"/>
      <c r="V360" s="501"/>
      <c r="W360" s="501"/>
      <c r="X360" s="501"/>
      <c r="Y360" s="501"/>
      <c r="Z360" s="501"/>
      <c r="AA360" s="501"/>
      <c r="AB360" s="501"/>
      <c r="AC360" s="501"/>
    </row>
    <row r="361" spans="1:29">
      <c r="A361" s="495" t="s">
        <v>109</v>
      </c>
      <c r="B361" s="505" t="s">
        <v>1180</v>
      </c>
      <c r="C361" s="457"/>
      <c r="D361" s="457"/>
      <c r="E361" s="457"/>
      <c r="F361" s="457"/>
      <c r="G361" s="457"/>
      <c r="H361" s="457"/>
      <c r="I361" s="457"/>
      <c r="J361" s="457"/>
      <c r="K361" s="457"/>
      <c r="L361" s="457">
        <v>184847.77496499999</v>
      </c>
      <c r="M361" s="457"/>
      <c r="N361" s="457"/>
      <c r="O361" s="457"/>
      <c r="P361" s="457"/>
      <c r="Q361" s="457"/>
      <c r="R361" s="457"/>
      <c r="S361" s="457"/>
      <c r="T361" s="457"/>
      <c r="U361" s="501"/>
      <c r="V361" s="501"/>
      <c r="W361" s="501"/>
      <c r="X361" s="501"/>
      <c r="Y361" s="501"/>
      <c r="Z361" s="501"/>
      <c r="AA361" s="501"/>
      <c r="AB361" s="501"/>
      <c r="AC361" s="501"/>
    </row>
  </sheetData>
  <autoFilter ref="A7:AC361" xr:uid="{00000000-0009-0000-0000-000001000000}"/>
  <mergeCells count="29">
    <mergeCell ref="Q6:S6"/>
    <mergeCell ref="AC6:AC7"/>
    <mergeCell ref="U6:U7"/>
    <mergeCell ref="V6:V7"/>
    <mergeCell ref="W6:W7"/>
    <mergeCell ref="X6:X7"/>
    <mergeCell ref="Y6:Y7"/>
    <mergeCell ref="Z6:AB6"/>
    <mergeCell ref="L6:L7"/>
    <mergeCell ref="M6:M7"/>
    <mergeCell ref="N6:N7"/>
    <mergeCell ref="O6:O7"/>
    <mergeCell ref="P6:P7"/>
    <mergeCell ref="A1:AB1"/>
    <mergeCell ref="A2:AB2"/>
    <mergeCell ref="A3:AB3"/>
    <mergeCell ref="A5:A7"/>
    <mergeCell ref="B5:B7"/>
    <mergeCell ref="C5:K5"/>
    <mergeCell ref="L5:T5"/>
    <mergeCell ref="U5:AC5"/>
    <mergeCell ref="C6:C7"/>
    <mergeCell ref="D6:D7"/>
    <mergeCell ref="T6:T7"/>
    <mergeCell ref="E6:E7"/>
    <mergeCell ref="F6:F7"/>
    <mergeCell ref="G6:G7"/>
    <mergeCell ref="H6:J6"/>
    <mergeCell ref="K6:K7"/>
  </mergeCells>
  <pageMargins left="0.38" right="0.27" top="0.43" bottom="0.44" header="0.3" footer="0.21"/>
  <pageSetup paperSize="9" scale="45" fitToHeight="0" orientation="landscape" verticalDpi="0"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45</vt:i4>
      </vt:variant>
    </vt:vector>
  </HeadingPairs>
  <TitlesOfParts>
    <vt:vector size="67"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'04'!chuong_phuluc_48</vt:lpstr>
      <vt:lpstr>'04'!chuong_phuluc_48_name</vt:lpstr>
      <vt:lpstr>'05'!chuong_phuluc_49</vt:lpstr>
      <vt:lpstr>'05'!chuong_phuluc_49_name</vt:lpstr>
      <vt:lpstr>'06'!chuong_phuluc_50</vt:lpstr>
      <vt:lpstr>'06'!chuong_phuluc_50_name</vt:lpstr>
      <vt:lpstr>'07'!chuong_phuluc_51</vt:lpstr>
      <vt:lpstr>'07'!chuong_phuluc_51_name</vt:lpstr>
      <vt:lpstr>'08'!chuong_phuluc_53</vt:lpstr>
      <vt:lpstr>'08'!chuong_phuluc_53_name</vt:lpstr>
      <vt:lpstr>'09'!chuong_phuluc_54</vt:lpstr>
      <vt:lpstr>'09'!chuong_phuluc_54_name</vt:lpstr>
      <vt:lpstr>'10'!chuong_phuluc_55</vt:lpstr>
      <vt:lpstr>'10'!chuong_phuluc_55_name</vt:lpstr>
      <vt:lpstr>'11'!chuong_phuluc_56</vt:lpstr>
      <vt:lpstr>'12'!chuong_phuluc_57</vt:lpstr>
      <vt:lpstr>'12'!chuong_phuluc_57_name</vt:lpstr>
      <vt:lpstr>'14'!chuong_phuluc_62</vt:lpstr>
      <vt:lpstr>'14'!chuong_phuluc_62_name</vt:lpstr>
      <vt:lpstr>'01'!Print_Area</vt:lpstr>
      <vt:lpstr>'02'!Print_Area</vt:lpstr>
      <vt:lpstr>'03'!Print_Area</vt:lpstr>
      <vt:lpstr>'11'!Print_Area</vt:lpstr>
      <vt:lpstr>'12'!Print_Area</vt:lpstr>
      <vt:lpstr>'13'!Print_Area</vt:lpstr>
      <vt:lpstr>'15'!Print_Area</vt:lpstr>
      <vt:lpstr>'16'!Print_Area</vt:lpstr>
      <vt:lpstr>'17'!Print_Area</vt:lpstr>
      <vt:lpstr>'18'!Print_Area</vt:lpstr>
      <vt:lpstr>'20'!Print_Area</vt:lpstr>
      <vt:lpstr>'21'!Print_Area</vt:lpstr>
      <vt:lpstr>'22'!Print_Area</vt:lpstr>
      <vt:lpstr>'02'!Print_Titles</vt:lpstr>
      <vt:lpstr>'03'!Print_Titles</vt:lpstr>
      <vt:lpstr>'06'!Print_Titles</vt:lpstr>
      <vt:lpstr>'09'!Print_Titles</vt:lpstr>
      <vt:lpstr>'10'!Print_Titles</vt:lpstr>
      <vt:lpstr>'11'!Print_Titles</vt:lpstr>
      <vt:lpstr>'12'!Print_Titles</vt:lpstr>
      <vt:lpstr>'13'!Print_Titles</vt:lpstr>
      <vt:lpstr>'14'!Print_Titles</vt:lpstr>
      <vt:lpstr>'17'!Print_Titles</vt:lpstr>
      <vt:lpstr>'19'!Print_Titles</vt:lpstr>
      <vt:lpstr>'21'!Print_Titles</vt:lpstr>
      <vt:lpstr>'22'!Print_Titles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 NS</dc:creator>
  <cp:lastModifiedBy>Administrator</cp:lastModifiedBy>
  <cp:lastPrinted>2026-06-17T06:58:58Z</cp:lastPrinted>
  <dcterms:created xsi:type="dcterms:W3CDTF">2026-04-03T03:37:31Z</dcterms:created>
  <dcterms:modified xsi:type="dcterms:W3CDTF">2026-06-21T09:01:10Z</dcterms:modified>
</cp:coreProperties>
</file>